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ghvendra.pandey\Desktop\NON K2 INVOICES\FTTx\MP01\MUMB0118 (1)\"/>
    </mc:Choice>
  </mc:AlternateContent>
  <bookViews>
    <workbookView xWindow="0" yWindow="0" windowWidth="20490" windowHeight="7650"/>
  </bookViews>
  <sheets>
    <sheet name="Invoice" sheetId="11" r:id="rId1"/>
    <sheet name="QCS" sheetId="3" r:id="rId2"/>
    <sheet name="Abstact" sheetId="2" r:id="rId3"/>
    <sheet name="Bldg Annexture" sheetId="7" r:id="rId4"/>
    <sheet name="WCC" sheetId="9" r:id="rId5"/>
    <sheet name="JMR" sheetId="4" r:id="rId6"/>
    <sheet name="Mat Con" sheetId="6" r:id="rId7"/>
  </sheets>
  <externalReferences>
    <externalReference r:id="rId8"/>
    <externalReference r:id="rId9"/>
    <externalReference r:id="rId10"/>
    <externalReference r:id="rId11"/>
  </externalReferences>
  <definedNames>
    <definedName name="___________AST1" localSheetId="0">[1]IsolatedFdn!#REF!</definedName>
    <definedName name="___________AST1">[1]IsolatedFdn!#REF!</definedName>
    <definedName name="_________AST1" localSheetId="0">[1]IsolatedFdn!#REF!</definedName>
    <definedName name="_________AST1">[1]IsolatedFdn!#REF!</definedName>
    <definedName name="________AST1" localSheetId="0">[1]IsolatedFdn!#REF!</definedName>
    <definedName name="________AST1">[1]IsolatedFdn!#REF!</definedName>
    <definedName name="________kk1" localSheetId="0">#REF!</definedName>
    <definedName name="________kk1">#REF!</definedName>
    <definedName name="________kk2" localSheetId="0">#REF!</definedName>
    <definedName name="________kk2">#REF!</definedName>
    <definedName name="_______AST1" localSheetId="0">[1]IsolatedFdn!#REF!</definedName>
    <definedName name="_______AST1">[1]IsolatedFdn!#REF!</definedName>
    <definedName name="_______kk1" localSheetId="0">#REF!</definedName>
    <definedName name="_______kk1">#REF!</definedName>
    <definedName name="_______kk2" localSheetId="0">#REF!</definedName>
    <definedName name="_______kk2">#REF!</definedName>
    <definedName name="______AST1" localSheetId="0">[1]IsolatedFdn!#REF!</definedName>
    <definedName name="______AST1">[1]IsolatedFdn!#REF!</definedName>
    <definedName name="______kk1" localSheetId="0">#REF!</definedName>
    <definedName name="______kk1">#REF!</definedName>
    <definedName name="______kk2" localSheetId="0">#REF!</definedName>
    <definedName name="______kk2">#REF!</definedName>
    <definedName name="_____AST1" localSheetId="0">[1]IsolatedFdn!#REF!</definedName>
    <definedName name="_____AST1">[1]IsolatedFdn!#REF!</definedName>
    <definedName name="_____kk1" localSheetId="0">#REF!</definedName>
    <definedName name="_____kk1">#REF!</definedName>
    <definedName name="_____kk2" localSheetId="0">#REF!</definedName>
    <definedName name="_____kk2">#REF!</definedName>
    <definedName name="____AST1" localSheetId="0">[1]IsolatedFdn!#REF!</definedName>
    <definedName name="____AST1">[1]IsolatedFdn!#REF!</definedName>
    <definedName name="____kk1" localSheetId="0">#REF!</definedName>
    <definedName name="____kk1">#REF!</definedName>
    <definedName name="____kk2" localSheetId="0">#REF!</definedName>
    <definedName name="____kk2">#REF!</definedName>
    <definedName name="___AST1" localSheetId="0">[1]IsolatedFdn!#REF!</definedName>
    <definedName name="___AST1">[1]IsolatedFdn!#REF!</definedName>
    <definedName name="___kk1" localSheetId="0">#REF!</definedName>
    <definedName name="___kk1">#REF!</definedName>
    <definedName name="___kk2" localSheetId="0">#REF!</definedName>
    <definedName name="___kk2">#REF!</definedName>
    <definedName name="__AST1" localSheetId="0">[1]IsolatedFdn!#REF!</definedName>
    <definedName name="__AST1">[1]IsolatedFdn!#REF!</definedName>
    <definedName name="__kk1" localSheetId="0">#REF!</definedName>
    <definedName name="__kk1">#REF!</definedName>
    <definedName name="__kk2" localSheetId="0">#REF!</definedName>
    <definedName name="__kk2">#REF!</definedName>
    <definedName name="_1Excel_BuiltIn__FilterDatabase_1">#N/A</definedName>
    <definedName name="_AST1" localSheetId="0">[1]IsolatedFdn!#REF!</definedName>
    <definedName name="_AST1">[1]IsolatedFdn!#REF!</definedName>
    <definedName name="_xlnm._FilterDatabase" localSheetId="2" hidden="1">Abstact!$A$11:$K$61</definedName>
    <definedName name="_xlnm._FilterDatabase" localSheetId="5" hidden="1">JMR!$A$15:$L$65</definedName>
    <definedName name="_xlnm._FilterDatabase" localSheetId="6" hidden="1">'Mat Con'!$A$13:$L$108</definedName>
    <definedName name="_xlnm._FilterDatabase" localSheetId="1" hidden="1">QCS!$D$11:$F$61</definedName>
    <definedName name="_kk1" localSheetId="0">#REF!</definedName>
    <definedName name="_kk1">#REF!</definedName>
    <definedName name="_kk2" localSheetId="0">#REF!</definedName>
    <definedName name="_kk2">#REF!</definedName>
    <definedName name="A73.1" localSheetId="0">#REF!</definedName>
    <definedName name="A73.1">#REF!</definedName>
    <definedName name="ABHUDAYA_BUILDING_KALACHOWKY" localSheetId="0">[2]Ducting!#REF!</definedName>
    <definedName name="ABHUDAYA_BUILDING_KALACHOWKY">[2]Ducting!#REF!</definedName>
    <definedName name="ABSTRACT" localSheetId="0">#REF!</definedName>
    <definedName name="ABSTRACT">#REF!</definedName>
    <definedName name="Aruna" localSheetId="0">#REF!</definedName>
    <definedName name="Aruna">#REF!</definedName>
    <definedName name="As" localSheetId="0">#REF!</definedName>
    <definedName name="As">#REF!</definedName>
    <definedName name="Asst" localSheetId="0">#REF!</definedName>
    <definedName name="Asst">#REF!</definedName>
    <definedName name="AST" localSheetId="0">[1]IsolatedFdn!#REF!</definedName>
    <definedName name="AST">[1]IsolatedFdn!#REF!</definedName>
    <definedName name="b" localSheetId="0">#REF!</definedName>
    <definedName name="b">#REF!</definedName>
    <definedName name="bar_dia" localSheetId="0">#REF!</definedName>
    <definedName name="bar_dia">#REF!</definedName>
    <definedName name="BARA" localSheetId="0">[1]IsolatedFdn!#REF!</definedName>
    <definedName name="BARA">[1]IsolatedFdn!#REF!</definedName>
    <definedName name="BARA1" localSheetId="0">[1]IsolatedFdn!#REF!</definedName>
    <definedName name="BARA1">[1]IsolatedFdn!#REF!</definedName>
    <definedName name="BARA2" localSheetId="0">[1]IsolatedFdn!#REF!</definedName>
    <definedName name="BARA2">[1]IsolatedFdn!#REF!</definedName>
    <definedName name="bc" localSheetId="0">#REF!</definedName>
    <definedName name="bc">#REF!</definedName>
    <definedName name="Concrete_Calculation" localSheetId="0">#REF!</definedName>
    <definedName name="Concrete_Calculation">#REF!</definedName>
    <definedName name="d">[1]IsolatedFdn!$H$40</definedName>
    <definedName name="dc" localSheetId="0">#REF!</definedName>
    <definedName name="dc">#REF!</definedName>
    <definedName name="Es" localSheetId="0">#REF!</definedName>
    <definedName name="Es">#REF!</definedName>
    <definedName name="Excavation____Less_Depth__1801215__Trenches" localSheetId="0">#REF!</definedName>
    <definedName name="Excavation____Less_Depth__1801215__Trenches">#REF!</definedName>
    <definedName name="fos" localSheetId="0">#REF!</definedName>
    <definedName name="fos">#REF!</definedName>
    <definedName name="fsc" localSheetId="0">#REF!</definedName>
    <definedName name="fsc">#REF!</definedName>
    <definedName name="fst" localSheetId="0">#REF!</definedName>
    <definedName name="fst">#REF!</definedName>
    <definedName name="h" localSheetId="0">#REF!</definedName>
    <definedName name="h">#REF!</definedName>
    <definedName name="hi" localSheetId="0">#REF!</definedName>
    <definedName name="hi">#REF!</definedName>
    <definedName name="hj" localSheetId="0">#REF!</definedName>
    <definedName name="hj">#REF!</definedName>
    <definedName name="KUMKUM_MATUNGA" localSheetId="0">[2]Ducting!#REF!</definedName>
    <definedName name="KUMKUM_MATUNGA">[2]Ducting!#REF!</definedName>
    <definedName name="Laying_PCC_M10__3043417">[3]Maniyar!$A$99,[3]Maniyar!$A$115</definedName>
    <definedName name="Laying_PCC_M15__1801828" localSheetId="0">#REF!</definedName>
    <definedName name="Laying_PCC_M15__1801828">#REF!</definedName>
    <definedName name="lo" localSheetId="0">#REF!</definedName>
    <definedName name="lo">#REF!</definedName>
    <definedName name="MA" localSheetId="0">#REF!</definedName>
    <definedName name="MA">#REF!</definedName>
    <definedName name="Mx" localSheetId="0">#REF!</definedName>
    <definedName name="Mx">#REF!</definedName>
    <definedName name="Mz" localSheetId="0">#REF!</definedName>
    <definedName name="Mz">#REF!</definedName>
    <definedName name="Naprol_Tower_Wadala" localSheetId="0">[2]Ducting!#REF!</definedName>
    <definedName name="Naprol_Tower_Wadala">[2]Ducting!#REF!</definedName>
    <definedName name="_xlnm.Print_Area" localSheetId="2">Abstact!$A$1:$I$63</definedName>
    <definedName name="_xlnm.Print_Area" localSheetId="0">#REF!</definedName>
    <definedName name="_xlnm.Print_Area" localSheetId="5">JMR!$A$1:$K$64</definedName>
    <definedName name="_xlnm.Print_Area">#REF!</definedName>
    <definedName name="PRINT_AREA_MI" localSheetId="0">#REF!</definedName>
    <definedName name="PRINT_AREA_MI">#REF!</definedName>
    <definedName name="PRINT_AREA_MI1" localSheetId="0">#REF!</definedName>
    <definedName name="PRINT_AREA_MI1">#REF!</definedName>
    <definedName name="_xlnm.Print_Titles" localSheetId="0">#REF!</definedName>
    <definedName name="_xlnm.Print_Titles" localSheetId="5">JMR!$A:$D,JMR!$1:$14</definedName>
    <definedName name="_xlnm.Print_Titles" localSheetId="6">'Mat Con'!$A:$D</definedName>
    <definedName name="_xlnm.Print_Titles" localSheetId="1">QCS!$1:$11</definedName>
    <definedName name="_xlnm.Print_Titles">#REF!</definedName>
    <definedName name="PRINT_TITLES_MI" localSheetId="0">#REF!</definedName>
    <definedName name="PRINT_TITLES_MI">#REF!</definedName>
    <definedName name="Pu" localSheetId="0">#REF!</definedName>
    <definedName name="Pu">#REF!</definedName>
    <definedName name="ReaFac" localSheetId="0">#REF!</definedName>
    <definedName name="ReaFac">#REF!</definedName>
    <definedName name="ReaUnf" localSheetId="0">#REF!</definedName>
    <definedName name="ReaUnf">#REF!</definedName>
    <definedName name="Removal_of_Tiles__1801227" localSheetId="0">#REF!</definedName>
    <definedName name="Removal_of_Tiles__1801227">#REF!</definedName>
    <definedName name="sachin" localSheetId="0">#REF!</definedName>
    <definedName name="sachin">#REF!</definedName>
    <definedName name="SHREE_CINE_SOUND_DADAR" localSheetId="0">'[4]MIDC Rd Crossing-1'!#REF!</definedName>
    <definedName name="SHREE_CINE_SOUND_DADAR">'[4]MIDC Rd Crossing-1'!#REF!</definedName>
    <definedName name="Transportation_of_HDPE_Pipes__1801223" localSheetId="0">#REF!</definedName>
    <definedName name="Transportation_of_HDPE_Pipes__1801223">#REF!</definedName>
    <definedName name="x" localSheetId="0">#REF!</definedName>
    <definedName name="x">#REF!</definedName>
  </definedNames>
  <calcPr calcId="162913"/>
</workbook>
</file>

<file path=xl/calcChain.xml><?xml version="1.0" encoding="utf-8"?>
<calcChain xmlns="http://schemas.openxmlformats.org/spreadsheetml/2006/main">
  <c r="B40" i="11" l="1"/>
  <c r="H40" i="11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J12" i="6"/>
  <c r="B30" i="11" l="1"/>
  <c r="B31" i="11" s="1"/>
  <c r="B32" i="11" s="1"/>
  <c r="B33" i="11" s="1"/>
  <c r="B34" i="11" s="1"/>
  <c r="B35" i="11" s="1"/>
  <c r="H30" i="11"/>
  <c r="H31" i="11"/>
  <c r="H32" i="11"/>
  <c r="H33" i="11"/>
  <c r="H34" i="11"/>
  <c r="H35" i="11"/>
  <c r="F55" i="3"/>
  <c r="H58" i="2"/>
  <c r="H57" i="2"/>
  <c r="K65" i="4"/>
  <c r="H61" i="2" s="1"/>
  <c r="K64" i="4"/>
  <c r="F60" i="3" s="1"/>
  <c r="K63" i="4"/>
  <c r="F59" i="3" s="1"/>
  <c r="K62" i="4"/>
  <c r="F58" i="3" s="1"/>
  <c r="K61" i="4"/>
  <c r="F57" i="3" s="1"/>
  <c r="K60" i="4"/>
  <c r="F56" i="3" s="1"/>
  <c r="K59" i="4"/>
  <c r="H55" i="2" s="1"/>
  <c r="K58" i="4"/>
  <c r="H54" i="2" s="1"/>
  <c r="K57" i="4"/>
  <c r="H53" i="2" s="1"/>
  <c r="K56" i="4"/>
  <c r="F52" i="3" s="1"/>
  <c r="K55" i="4"/>
  <c r="F51" i="3" s="1"/>
  <c r="K54" i="4"/>
  <c r="F50" i="3" s="1"/>
  <c r="K53" i="4"/>
  <c r="F49" i="3" s="1"/>
  <c r="K52" i="4"/>
  <c r="F48" i="3" s="1"/>
  <c r="K51" i="4"/>
  <c r="H47" i="2" s="1"/>
  <c r="K50" i="4"/>
  <c r="H46" i="2" s="1"/>
  <c r="K49" i="4"/>
  <c r="H45" i="2" s="1"/>
  <c r="K48" i="4"/>
  <c r="F44" i="3" s="1"/>
  <c r="K47" i="4"/>
  <c r="F43" i="3" s="1"/>
  <c r="K46" i="4"/>
  <c r="F42" i="3" s="1"/>
  <c r="K45" i="4"/>
  <c r="H41" i="2" s="1"/>
  <c r="K44" i="4"/>
  <c r="F40" i="3" s="1"/>
  <c r="K43" i="4"/>
  <c r="H39" i="2" s="1"/>
  <c r="K42" i="4"/>
  <c r="H38" i="2" s="1"/>
  <c r="K41" i="4"/>
  <c r="H37" i="2" s="1"/>
  <c r="K40" i="4"/>
  <c r="F36" i="3" s="1"/>
  <c r="K39" i="4"/>
  <c r="F35" i="3" s="1"/>
  <c r="K38" i="4"/>
  <c r="F34" i="3" s="1"/>
  <c r="K37" i="4"/>
  <c r="F33" i="3" s="1"/>
  <c r="K36" i="4"/>
  <c r="F32" i="3" s="1"/>
  <c r="K35" i="4"/>
  <c r="F31" i="3" s="1"/>
  <c r="K34" i="4"/>
  <c r="F30" i="3" s="1"/>
  <c r="K33" i="4"/>
  <c r="H29" i="2" s="1"/>
  <c r="K32" i="4"/>
  <c r="H28" i="2" s="1"/>
  <c r="K31" i="4"/>
  <c r="F27" i="3" s="1"/>
  <c r="K30" i="4"/>
  <c r="F26" i="3" s="1"/>
  <c r="K29" i="4"/>
  <c r="F25" i="3" s="1"/>
  <c r="K28" i="4"/>
  <c r="F24" i="3" s="1"/>
  <c r="K27" i="4"/>
  <c r="F23" i="3" s="1"/>
  <c r="K26" i="4"/>
  <c r="F22" i="3" s="1"/>
  <c r="K25" i="4"/>
  <c r="H21" i="2" s="1"/>
  <c r="K24" i="4"/>
  <c r="H20" i="2" s="1"/>
  <c r="K23" i="4"/>
  <c r="H19" i="2" s="1"/>
  <c r="K22" i="4"/>
  <c r="F18" i="3" s="1"/>
  <c r="K21" i="4"/>
  <c r="F17" i="3" s="1"/>
  <c r="K20" i="4"/>
  <c r="F16" i="3" s="1"/>
  <c r="K19" i="4"/>
  <c r="H15" i="2" s="1"/>
  <c r="K18" i="4"/>
  <c r="H14" i="2" s="1"/>
  <c r="K17" i="4"/>
  <c r="F13" i="3" s="1"/>
  <c r="K16" i="4"/>
  <c r="F12" i="3" s="1"/>
  <c r="H10" i="6"/>
  <c r="I10" i="6"/>
  <c r="H11" i="6"/>
  <c r="I11" i="6"/>
  <c r="H12" i="6"/>
  <c r="I12" i="6"/>
  <c r="F20" i="3" l="1"/>
  <c r="H31" i="2"/>
  <c r="H32" i="2"/>
  <c r="F38" i="3"/>
  <c r="H40" i="2"/>
  <c r="F39" i="3"/>
  <c r="H42" i="2"/>
  <c r="F46" i="3"/>
  <c r="H24" i="2"/>
  <c r="H49" i="2"/>
  <c r="F47" i="3"/>
  <c r="H23" i="2"/>
  <c r="H12" i="2"/>
  <c r="H50" i="2"/>
  <c r="F54" i="3"/>
  <c r="F29" i="3"/>
  <c r="H22" i="2"/>
  <c r="H30" i="2"/>
  <c r="H48" i="2"/>
  <c r="H56" i="2"/>
  <c r="F19" i="3"/>
  <c r="F28" i="3"/>
  <c r="F37" i="3"/>
  <c r="F45" i="3"/>
  <c r="F53" i="3"/>
  <c r="F61" i="3"/>
  <c r="H13" i="2"/>
  <c r="H25" i="2"/>
  <c r="H33" i="2"/>
  <c r="H43" i="2"/>
  <c r="H51" i="2"/>
  <c r="H59" i="2"/>
  <c r="H16" i="2"/>
  <c r="H26" i="2"/>
  <c r="H35" i="2"/>
  <c r="H44" i="2"/>
  <c r="H52" i="2"/>
  <c r="H60" i="2"/>
  <c r="F41" i="3"/>
  <c r="H17" i="2"/>
  <c r="H27" i="2"/>
  <c r="H36" i="2"/>
  <c r="H34" i="2"/>
  <c r="H18" i="2"/>
  <c r="F15" i="3"/>
  <c r="F14" i="3"/>
  <c r="F21" i="3"/>
  <c r="C15" i="9"/>
  <c r="C14" i="9"/>
  <c r="H26" i="11" l="1"/>
  <c r="H27" i="11"/>
  <c r="H28" i="11"/>
  <c r="H29" i="11"/>
  <c r="H36" i="11"/>
  <c r="H37" i="11"/>
  <c r="H38" i="11"/>
  <c r="H39" i="11"/>
  <c r="G10" i="6" l="1"/>
  <c r="G11" i="6"/>
  <c r="F12" i="6"/>
  <c r="G12" i="6"/>
  <c r="C6" i="7" l="1"/>
  <c r="C16" i="7"/>
  <c r="I61" i="2" l="1"/>
  <c r="C13" i="9"/>
  <c r="E10" i="6"/>
  <c r="E11" i="6"/>
  <c r="E12" i="6"/>
  <c r="B26" i="11" l="1"/>
  <c r="B27" i="11" s="1"/>
  <c r="B28" i="11" s="1"/>
  <c r="B29" i="11" s="1"/>
  <c r="B36" i="11" l="1"/>
  <c r="B37" i="11" s="1"/>
  <c r="B38" i="11" s="1"/>
  <c r="B39" i="11" s="1"/>
  <c r="E5" i="3" l="1"/>
  <c r="D5" i="2"/>
  <c r="E4" i="3" s="1"/>
  <c r="G12" i="11" s="1"/>
  <c r="C5" i="4"/>
  <c r="C5" i="6" s="1"/>
  <c r="C12" i="9" l="1"/>
  <c r="G21" i="11" l="1"/>
  <c r="G17" i="11"/>
  <c r="G16" i="11"/>
  <c r="G15" i="11"/>
  <c r="G14" i="11"/>
  <c r="H25" i="11"/>
  <c r="D10" i="2"/>
  <c r="A7" i="6"/>
  <c r="C7" i="6"/>
  <c r="D4" i="9"/>
  <c r="H42" i="11" l="1"/>
  <c r="H43" i="11" l="1"/>
  <c r="H44" i="11"/>
  <c r="H45" i="11" l="1"/>
  <c r="C7" i="3"/>
  <c r="A7" i="4"/>
  <c r="C7" i="4"/>
  <c r="D7" i="2" s="1"/>
  <c r="H46" i="11" l="1"/>
  <c r="H48" i="11" s="1"/>
  <c r="H49" i="11" s="1"/>
  <c r="C8" i="4"/>
  <c r="C6" i="4"/>
  <c r="D6" i="2" s="1"/>
  <c r="C8" i="6"/>
  <c r="C6" i="6"/>
  <c r="C4" i="3"/>
  <c r="C6" i="3"/>
  <c r="C5" i="3"/>
  <c r="D5" i="9"/>
  <c r="B5" i="9"/>
  <c r="I12" i="2" l="1"/>
  <c r="I57" i="2"/>
  <c r="I24" i="2"/>
  <c r="I20" i="2"/>
  <c r="I16" i="2"/>
  <c r="I56" i="2"/>
  <c r="I48" i="2"/>
  <c r="I35" i="2"/>
  <c r="I27" i="2"/>
  <c r="I19" i="2"/>
  <c r="I60" i="2"/>
  <c r="I44" i="2"/>
  <c r="I40" i="2"/>
  <c r="I31" i="2"/>
  <c r="I23" i="2"/>
  <c r="I59" i="2"/>
  <c r="I55" i="2"/>
  <c r="I47" i="2"/>
  <c r="I39" i="2"/>
  <c r="I30" i="2"/>
  <c r="I22" i="2"/>
  <c r="I37" i="2"/>
  <c r="I58" i="2"/>
  <c r="I46" i="2"/>
  <c r="I42" i="2"/>
  <c r="I33" i="2"/>
  <c r="I25" i="2"/>
  <c r="I17" i="2"/>
  <c r="I38" i="2"/>
  <c r="I29" i="2"/>
  <c r="I45" i="2"/>
  <c r="I43" i="2"/>
  <c r="I41" i="2"/>
  <c r="I21" i="2"/>
  <c r="I14" i="2"/>
  <c r="I13" i="2"/>
  <c r="I32" i="2"/>
  <c r="I18" i="2"/>
  <c r="I26" i="2"/>
  <c r="I15" i="2"/>
  <c r="I54" i="2"/>
  <c r="I49" i="2"/>
  <c r="I52" i="2"/>
  <c r="I53" i="2"/>
  <c r="I51" i="2"/>
  <c r="I50" i="2"/>
  <c r="I28" i="2"/>
  <c r="I36" i="2"/>
  <c r="I34" i="2"/>
  <c r="I63" i="2" l="1"/>
  <c r="D4" i="2"/>
  <c r="D3" i="2"/>
  <c r="C8" i="3"/>
  <c r="C3" i="3"/>
  <c r="C9" i="6"/>
  <c r="C9" i="4"/>
  <c r="C3" i="4"/>
  <c r="D9" i="2" l="1"/>
  <c r="C4" i="4" l="1"/>
  <c r="B7" i="9"/>
  <c r="C3" i="6"/>
  <c r="F3" i="7" l="1"/>
  <c r="A8" i="6"/>
  <c r="A6" i="6"/>
  <c r="A5" i="6"/>
  <c r="A8" i="4"/>
  <c r="A6" i="4"/>
  <c r="A5" i="4"/>
  <c r="A3" i="4"/>
</calcChain>
</file>

<file path=xl/sharedStrings.xml><?xml version="1.0" encoding="utf-8"?>
<sst xmlns="http://schemas.openxmlformats.org/spreadsheetml/2006/main" count="773" uniqueCount="325">
  <si>
    <t>Qty</t>
  </si>
  <si>
    <t>UOM</t>
  </si>
  <si>
    <t>S No.</t>
  </si>
  <si>
    <t>Service Code</t>
  </si>
  <si>
    <t>SAC</t>
  </si>
  <si>
    <t>Item</t>
  </si>
  <si>
    <t>Rate</t>
  </si>
  <si>
    <t>Total Quantity</t>
  </si>
  <si>
    <t>Total Amount</t>
  </si>
  <si>
    <t>EA</t>
  </si>
  <si>
    <t>INSTALLATION12F ADSS / FIG 8 CABLE</t>
  </si>
  <si>
    <t>INSTALLATION 6F ADSS / FIG 8 CABLE</t>
  </si>
  <si>
    <t>S/FIXING PVC CONDUIT 25 MM</t>
  </si>
  <si>
    <t>RMT</t>
  </si>
  <si>
    <t>S/FIXING PVC CONDUIT 40 MM</t>
  </si>
  <si>
    <t>INSTALLATION OF FDC</t>
  </si>
  <si>
    <t>INSTALLATION OF FAT (WALL/POLE MOUNTED)</t>
  </si>
  <si>
    <t>S&amp;I 25MM PVC CONDUIT USING SCAFFOLDING</t>
  </si>
  <si>
    <t>S&amp;I 40MM PVC CONDUIT USING SCAFFOLDING</t>
  </si>
  <si>
    <t>INSTALLATION LEVEL 1 ( S1 ) SPLITTER</t>
  </si>
  <si>
    <t>INSTALLATION LEVEL 2 ( S2 ) SPLITTER</t>
  </si>
  <si>
    <t>PREPARATION OF AS BUILT DRAWINGS DBP</t>
  </si>
  <si>
    <t>PREPARATION OF AS BUILT DRAWINGS SBP</t>
  </si>
  <si>
    <t>M</t>
  </si>
  <si>
    <t>Quantity Certification Summary (QCS)</t>
  </si>
  <si>
    <t>Certified By:-</t>
  </si>
  <si>
    <t>Joint Measurment Sheet</t>
  </si>
  <si>
    <t>NO OF SITES</t>
  </si>
  <si>
    <t>Remarks</t>
  </si>
  <si>
    <t>MB Sheet No.</t>
  </si>
  <si>
    <t>Actual Qty</t>
  </si>
  <si>
    <t>Material Consumption Statement-Sitewise.</t>
  </si>
  <si>
    <t>SL No.</t>
  </si>
  <si>
    <t>Matcode</t>
  </si>
  <si>
    <t>Material Description</t>
  </si>
  <si>
    <t>TOTAL</t>
  </si>
  <si>
    <t>OFC N-ARM MICRO HDPE 12F SM FRP</t>
  </si>
  <si>
    <t>OFC ADSS G652D 2F/T 6F SM</t>
  </si>
  <si>
    <t>OFC N-ARM MICRO ORANGE 48F SM FRP</t>
  </si>
  <si>
    <t>ANCHOR,PLATE,WALL;SQUARE;SWL-1.04T</t>
  </si>
  <si>
    <t>ANCHOR FASTENER; M10 F/ANCHOR PLATE</t>
  </si>
  <si>
    <t>HELIX,PROTECTIVE,F/11.5MM ADSS OFC</t>
  </si>
  <si>
    <t>THIMBLE,0.5T; 100 MTRS SPAN;100 KM/HR</t>
  </si>
  <si>
    <t>CELVIS THIMBLE,0.9T;100 MTRS,100 KM/HR</t>
  </si>
  <si>
    <t>D-SHACKLE 0.75T; 100 MTRS SPAN, 100 KM/H</t>
  </si>
  <si>
    <t>JOINT CLOSURE-96F-FTTX</t>
  </si>
  <si>
    <t>FDC- FIBER DISTRIBUTN CABINET-FTTX</t>
  </si>
  <si>
    <t>FIBRE ACESS TERMINAL.(FAT),48F</t>
  </si>
  <si>
    <t>OFC ADSS G652D 2F/T 12F SM</t>
  </si>
  <si>
    <t>FDP FTTX ODC 1X48 F LCAPC DUPLEX</t>
  </si>
  <si>
    <t>Type Of Work :- Services &amp; Supply.</t>
  </si>
  <si>
    <t>BUILDING_RJID</t>
  </si>
  <si>
    <t>Bldg Name</t>
  </si>
  <si>
    <t>OFC ADSS G652D 6F/T 48F SM</t>
  </si>
  <si>
    <t>OFC N-ARM 12F RISER LSZH SM N/A</t>
  </si>
  <si>
    <t>OFC N-ARM 6F RISER LSZH SM FRP</t>
  </si>
  <si>
    <t>ANCHOR PLATE,WALL,CORNER;SWL-1.04T</t>
  </si>
  <si>
    <t>ANCHOR FASTENER; M12 F/ANCHOR PLATE</t>
  </si>
  <si>
    <t>Vendor Code</t>
  </si>
  <si>
    <t>FTTX Work</t>
  </si>
  <si>
    <t>FDP FTTX ODC 1X96 F LCAPC DUPLEX</t>
  </si>
  <si>
    <t>Bldg Name &amp; Add</t>
  </si>
  <si>
    <t>Bldg ID &gt;</t>
  </si>
  <si>
    <t>CLOSURE,JOINT,OFC,96F(INDIVIDUAL) F/ENTP</t>
  </si>
  <si>
    <t>TERMINATING HELIX FOR 12.5MM OFC-VK</t>
  </si>
  <si>
    <t>JC,FLAT,96 SPLICE,4 SPLITTER,ARM,LT OFC</t>
  </si>
  <si>
    <t>Total Amount Of Work Done / Invoice</t>
  </si>
  <si>
    <t>JMS No</t>
  </si>
  <si>
    <t>Vendor Name :-  Sterlite Technologies Limited</t>
  </si>
  <si>
    <t>HOTO done</t>
  </si>
  <si>
    <t>Contractor Name : M/s. Sterlite Technologies Limited</t>
  </si>
  <si>
    <t>Vendor  Name : M/s. Sterlite Technologies Limited</t>
  </si>
  <si>
    <t>WORK COMPLETION CERTIFICATE</t>
  </si>
  <si>
    <t>Activity :</t>
  </si>
  <si>
    <t xml:space="preserve">WO Date: </t>
  </si>
  <si>
    <t>No. of Sites Completed</t>
  </si>
  <si>
    <t>Work Order No.</t>
  </si>
  <si>
    <t>WO Date</t>
  </si>
  <si>
    <t>Signature</t>
  </si>
  <si>
    <t xml:space="preserve">FSA NO : </t>
  </si>
  <si>
    <t>RELIANCE PROJECTS &amp; PROPERTY MANAGEMENT SERVICES LIMITED</t>
  </si>
  <si>
    <t>FTTH service</t>
  </si>
  <si>
    <t xml:space="preserve">Type of Work: </t>
  </si>
  <si>
    <t>FTTX</t>
  </si>
  <si>
    <t xml:space="preserve">WO Number : -  </t>
  </si>
  <si>
    <t>Circle :</t>
  </si>
  <si>
    <t xml:space="preserve">Circle : - </t>
  </si>
  <si>
    <t>Work Order no</t>
  </si>
  <si>
    <t xml:space="preserve">WO no : </t>
  </si>
  <si>
    <t>WO Date :</t>
  </si>
  <si>
    <t xml:space="preserve">Service Period :  </t>
  </si>
  <si>
    <t>Building Nos</t>
  </si>
  <si>
    <t>FSA Name:</t>
  </si>
  <si>
    <t>FSA No :</t>
  </si>
  <si>
    <t>City</t>
  </si>
  <si>
    <t xml:space="preserve">Type of Work : </t>
  </si>
  <si>
    <t>Work Done Period :-</t>
  </si>
  <si>
    <t>Work done Period</t>
  </si>
  <si>
    <t xml:space="preserve">Circle : </t>
  </si>
  <si>
    <t xml:space="preserve">City : </t>
  </si>
  <si>
    <t xml:space="preserve">Vendor Code :  </t>
  </si>
  <si>
    <t xml:space="preserve">Vendor Name : </t>
  </si>
  <si>
    <t>M/s. Sterlite Technologies Limited</t>
  </si>
  <si>
    <t>Vendor Code :</t>
  </si>
  <si>
    <t>Type Of Work : -</t>
  </si>
  <si>
    <t>SPLICING,JOINTING &amp; TERMINATION-48F</t>
  </si>
  <si>
    <t>BUILDING NOs:</t>
  </si>
  <si>
    <t>ABSTRACT SHEET</t>
  </si>
  <si>
    <t>BLOWING / PULLING-6 F</t>
  </si>
  <si>
    <t>BLOWING / PULLING-48 F</t>
  </si>
  <si>
    <t>INSTALLATION 48 F ADSS / FIG 8 CABLE</t>
  </si>
  <si>
    <t>96F BLOWING / PULLING ADSS</t>
  </si>
  <si>
    <t>96F BLOWING / PULLING</t>
  </si>
  <si>
    <t>CHRG:SHALLOW TREN 40MM DUCT W/2 NOS</t>
  </si>
  <si>
    <t>CHRG;SHALLOW TRENCH 40 OR 48MM 7WAY DUCT</t>
  </si>
  <si>
    <t>SPLICING,JOINTING &amp; TERMINATION-96F</t>
  </si>
  <si>
    <t>SPLICING &amp; TERM OFC,FIXED COST/DAY</t>
  </si>
  <si>
    <t>INSTALLATION OF OTB (WALL/POLE MOUNTED)</t>
  </si>
  <si>
    <t xml:space="preserve">INSTALLATION OF FDMS/ FDP </t>
  </si>
  <si>
    <t>SUP&amp;LAY FLEX PVC CONDUIT DIA 25MM</t>
  </si>
  <si>
    <t>S&amp;I 25MM FLEXI PVC CONDUIT W/SCAFFOLDING</t>
  </si>
  <si>
    <t>CHRG:S/F:PVC JUNCTION BOX 25MM,4-WAY</t>
  </si>
  <si>
    <t>DRILLING OF HOLES 25 MM</t>
  </si>
  <si>
    <t>CHRG DRILLING OF HOLE 25MM IN BRICK WALL</t>
  </si>
  <si>
    <t>CHRG DRILLING OF HOLE 25MM DIA IN RCC</t>
  </si>
  <si>
    <t>DISMANTLING OF 25MM CONDUIT</t>
  </si>
  <si>
    <t>SUP&amp;LAY FLEX PVC CONDUIT DIA 40MM</t>
  </si>
  <si>
    <t>S&amp;I 40MM FLEXI PVC CONDUIT W/SCAFFOLDING</t>
  </si>
  <si>
    <t>P&amp;F PVC JUNCTION BOX 40MM,4-WAY</t>
  </si>
  <si>
    <t>CHRG:DRILLING OF HOLE 40MM DIA IN RCC</t>
  </si>
  <si>
    <t>CHRG DRILLING OF HOLE 40MM IN BRICK WALL</t>
  </si>
  <si>
    <t>DISPOSAL OF WASTE MATERIALS DEBRIS ETC.</t>
  </si>
  <si>
    <t>NOS</t>
  </si>
  <si>
    <t>DEBRIES DISPOSAL TRANSPORT</t>
  </si>
  <si>
    <t>CHRG: PRE EXECUTION BUILDING SURVEY</t>
  </si>
  <si>
    <t>MATERIAL STORAGE &amp; SECONDARY TRNSPT</t>
  </si>
  <si>
    <t>A11102-SELF ADHESIVE LABELS</t>
  </si>
  <si>
    <t xml:space="preserve">LIASIONING FOR 96F BLOWING </t>
  </si>
  <si>
    <t>DISMNTL/REMOVAL OF 40MM HDPE DUCT</t>
  </si>
  <si>
    <t>CHRG;CLAMPING-1X40MM/1X7WAY MICRO DUCT</t>
  </si>
  <si>
    <t>CHRG;REINST,TRENCH,PCC-1:2:4,GRAVEL 20MM</t>
  </si>
  <si>
    <t>Cu.M</t>
  </si>
  <si>
    <t>RSTRTN EXCVTD SURFACE-W/ PAVER BLOCK</t>
  </si>
  <si>
    <t>CHRG F/RESTORATN OF SURF ;W/EXT TILES</t>
  </si>
  <si>
    <t>OFC ARM 3LT X 2F HDPE 6F SM FRP F/ENTP</t>
  </si>
  <si>
    <t>OFC LASHED AERIAL 6F SM G652D</t>
  </si>
  <si>
    <t>OFC N-ARM MICRO HDPE 6F SM FRP</t>
  </si>
  <si>
    <t>OFC ARM 6LT X 2F HDPE 12F SM FRP F/ENTP</t>
  </si>
  <si>
    <t>OFC LASHED AERIAL 12F SM G652D</t>
  </si>
  <si>
    <t>OFC ARM 8LT X 6F HDPE 48F SM FRP F/ENTP</t>
  </si>
  <si>
    <t>OFC ARM 8LT X 6F HDPE 48F SM FRP F/FTTX</t>
  </si>
  <si>
    <t>OFC LASHED AERIAL 48F SM G652D</t>
  </si>
  <si>
    <t>OFC ARM 8LT X 12F HDPE 96F SM FRP F/ENTP</t>
  </si>
  <si>
    <t>OFC ADSS G652D12F/T 96F SM</t>
  </si>
  <si>
    <t>OFC LASHED AERIAL 96F SM G652D</t>
  </si>
  <si>
    <t>OFC N-ARM MICRO PURPLE 96F SM FRP</t>
  </si>
  <si>
    <t>DUCT,HDPE,GREY,40 ODX3.5MM T,WHITE STRPS</t>
  </si>
  <si>
    <t>DUCT,HDPE,RED,LUB,40 OD X 3.5MM</t>
  </si>
  <si>
    <t>FLEXIBLE INNER DUCT,2 WAY,W/PULL ROPES</t>
  </si>
  <si>
    <t>FLEXIBLE INNER DUCT,3 WAY,W/PULL ROPES</t>
  </si>
  <si>
    <t>ANCHOR,PLATE,WALL,TRIANGULAR;SWL-1.04T</t>
  </si>
  <si>
    <t>BRACKET,CABLE STORAGE,POLE,F/ADSS OFC</t>
  </si>
  <si>
    <t>BRACKET,CABLE STORAGE;WALL;F/ADSS OFC</t>
  </si>
  <si>
    <t>CABLE,LASH,SS(11.5/12.5MM)CLIP F/4MM WRE</t>
  </si>
  <si>
    <t>HELICAL GRIP;SWL-0.9T; F/4MM MSG WIRE</t>
  </si>
  <si>
    <t>HELIX,PROTECTIVE,F/12.5MM ADSS OFC</t>
  </si>
  <si>
    <t>HELIX,SUSPENSION,F/11.5MM ADSS OFC</t>
  </si>
  <si>
    <t>HELIX,SUSPENSION,F/12.5MM ADSS OFC</t>
  </si>
  <si>
    <t>HELIX,TERMINATING,F/11.5MM ADSS OFC</t>
  </si>
  <si>
    <t>HELIX,TERMINATING,F/12.5MM ADSS OFC</t>
  </si>
  <si>
    <t>RPE STL WIRE GAL 6 X7 FC 4.0MM RH</t>
  </si>
  <si>
    <t>TWISTED LINK,1.25T, F/11.5MM ADSS OFC</t>
  </si>
  <si>
    <t>TWISTED LINK,1.25T; F/12.5MM ADSS OFC</t>
  </si>
  <si>
    <t>TURN BUCKLE;0.75T;100 MTRS SPAN;100KM/HR</t>
  </si>
  <si>
    <t>CELVIS THIMBLE ; SWL 0.75T-ERT / FTTX</t>
  </si>
  <si>
    <t>PROTECTIVE HELIX ; 11.5MM OFC-ERT - FTTX</t>
  </si>
  <si>
    <t>D-SHACKLE 0.75T-ERT / FTTX</t>
  </si>
  <si>
    <t>TURN BUCLE ; SWL 0.75T-ERT / FTTX</t>
  </si>
  <si>
    <t>THIMBLE ; SWL 0.75T-ERT/FTTX</t>
  </si>
  <si>
    <t>TERMINATING HELIX FOR 12.5MM OFC-TSH/FTTX</t>
  </si>
  <si>
    <t>CELVIS THIMBLE ; SWL 0.75T-TSH / FTTX</t>
  </si>
  <si>
    <t>TURN BUCLE ; SWL 0.75T-TSH / FTTX</t>
  </si>
  <si>
    <t>D-SHACKLE 0.75T-TSH / FTTX</t>
  </si>
  <si>
    <t>FDP,FTTX,1X96F,LCAPC INT PATCH CORD MANA</t>
  </si>
  <si>
    <t>FDP,FTTX,1X48F,LCAPC INT PATCH CORD MANA</t>
  </si>
  <si>
    <t>FDP,12T,LT, FOR 12F ARM OFC,TYPE-111</t>
  </si>
  <si>
    <t>FDP,6T,LT, FOR 6F ARM OFC,TYPE-112</t>
  </si>
  <si>
    <t>FDP FTXMAST LCSPC DU RYCHM FDMS001 1X96F</t>
  </si>
  <si>
    <t>FAT-FIBER ACCESS TERMINAL-FTTX</t>
  </si>
  <si>
    <t>SPLITTER PLC-2:8 900BARE END_FTTX</t>
  </si>
  <si>
    <t xml:space="preserve">SPLITTER,PLC,TYPE:2X8,U1/19"RACK MOUNT  </t>
  </si>
  <si>
    <t>SPLITTER,PLC,2:8 W/CONNECTOR,LC-APC</t>
  </si>
  <si>
    <t>FDP,SPLITTER BANK,F/4NOS 2:8 SPLITTER,1U</t>
  </si>
  <si>
    <t>SPLITTER 2X8,PLC-208-LC/APC-S</t>
  </si>
  <si>
    <t>SPLITTER PLC-1:8 BARE TYPE_FTTX</t>
  </si>
  <si>
    <t>SPLITTER PLC-1:8 CASSETTE TYPE_FTTX</t>
  </si>
  <si>
    <t>SPLITTER  1:8,SC/APC,19"RACK MOUNTED</t>
  </si>
  <si>
    <t>SPLITTER,1X8,PLC,MM: PLC-108-SC/APC-LGX-B</t>
  </si>
  <si>
    <t>OPTICAL/OUTDOOR TEMINAL BOX - OTB - FTTX</t>
  </si>
  <si>
    <t>MANAGER PATCH CORD 19'' FDP</t>
  </si>
  <si>
    <t>PATCH CORD STORAGE_1U</t>
  </si>
  <si>
    <t>CABLE MANAGER,HORIZONTAL,19",RACK MOUNT</t>
  </si>
  <si>
    <t>PIGTAIL,SC/APC,G.657A,1.5M</t>
  </si>
  <si>
    <t>ACCESS CHAMBER,HD-20;750X400X500MM</t>
  </si>
  <si>
    <t>MANHOLE,900X600X800,BOX,MODU,FRP,HD20</t>
  </si>
  <si>
    <t>MANHOLE,FRP,W/COVER,400X400X500 MM-MD-10</t>
  </si>
  <si>
    <t>TOBY BOX ,FLOOR MOUNT F/ FTTH</t>
  </si>
  <si>
    <t>TOBY BOX ,WALL MOUNT F/ FTTH</t>
  </si>
  <si>
    <t>FTTH-EARTHING KIT FOR FAT-TE</t>
  </si>
  <si>
    <t>FTTH-EARTHING KIT,FOR OTB-TE</t>
  </si>
  <si>
    <t>FTTH-EARTHING KIT F/FDC-TE,PN:EM0096-000</t>
  </si>
  <si>
    <t>FTTH-EARTHING KIT,F/JOINT CLOSURE-TE</t>
  </si>
  <si>
    <t>POLE CIRCULAR OD114,THK 5.4MM,HT 7.5M</t>
  </si>
  <si>
    <r>
      <t xml:space="preserve">This is to certify that following quantity pertaining to above mentioned Work Order  of  </t>
    </r>
    <r>
      <rPr>
        <b/>
        <i/>
        <sz val="12"/>
        <color indexed="8"/>
        <rFont val="Arial"/>
        <family val="2"/>
      </rPr>
      <t xml:space="preserve">M/S.   Sterlite Technologies Limited  </t>
    </r>
    <r>
      <rPr>
        <i/>
        <sz val="12"/>
        <color indexed="8"/>
        <rFont val="Arial"/>
        <family val="2"/>
      </rPr>
      <t>being invoiced as per details attached, has been completed.</t>
    </r>
  </si>
  <si>
    <t>BLOWING / PULLING-12 F</t>
  </si>
  <si>
    <t>BUILDING ANNEXURE</t>
  </si>
  <si>
    <t xml:space="preserve">Area :- </t>
  </si>
  <si>
    <t xml:space="preserve">WO Date : -  </t>
  </si>
  <si>
    <t>TOTAL NO OF BLDG</t>
  </si>
  <si>
    <t>Corporate Office:</t>
  </si>
  <si>
    <t>Branch Office</t>
  </si>
  <si>
    <t>Supplier's GSTIN</t>
  </si>
  <si>
    <t>To,</t>
  </si>
  <si>
    <t>GSTIN/Unique ID</t>
  </si>
  <si>
    <t>27AAJCR6636B1ZC</t>
  </si>
  <si>
    <t>PAN No Buyer</t>
  </si>
  <si>
    <t>AAJCR6636B</t>
  </si>
  <si>
    <t>S. No.</t>
  </si>
  <si>
    <t>Amount (Rs.)</t>
  </si>
  <si>
    <t>Total Supply Value (Basic)</t>
  </si>
  <si>
    <t>Round Off Net amount</t>
  </si>
  <si>
    <t xml:space="preserve">Service Supply Amount in words:  </t>
  </si>
  <si>
    <t xml:space="preserve">GST Amount in words:  </t>
  </si>
  <si>
    <t>Authorised Signatory</t>
  </si>
  <si>
    <t>Declaration:</t>
  </si>
  <si>
    <t xml:space="preserve">a) Certified that all the particulars given above are true and correct. </t>
  </si>
  <si>
    <t xml:space="preserve">OLT/FSA Name : - </t>
  </si>
  <si>
    <t xml:space="preserve">OLT/FSA ID : - </t>
  </si>
  <si>
    <t>Work Start Date</t>
  </si>
  <si>
    <t>Work Completion Date</t>
  </si>
  <si>
    <t>FTTX JC LEAD</t>
  </si>
  <si>
    <t xml:space="preserve">MP FTTX LEAD </t>
  </si>
  <si>
    <t>MPCM</t>
  </si>
  <si>
    <t>State Head</t>
  </si>
  <si>
    <t>PRO-FORMA Invoice</t>
  </si>
  <si>
    <t>GUT NO.14 B-10/4 E1 E2 E3 MIDC AREA, WALUJ AURANGABAD,CITY-WALUJ INDUSTR</t>
  </si>
  <si>
    <r>
      <t xml:space="preserve">        </t>
    </r>
    <r>
      <rPr>
        <b/>
        <i/>
        <sz val="11"/>
        <rFont val="Arial"/>
        <family val="2"/>
      </rPr>
      <t xml:space="preserve">M/s Sterlite Technologies Limited
</t>
    </r>
    <r>
      <rPr>
        <i/>
        <sz val="11"/>
        <rFont val="Arial"/>
        <family val="2"/>
      </rPr>
      <t xml:space="preserve">     Neelkanth Commercial Co Op Soc Ltd
          Plot No 122/123, Office No 301-306,
       3rd Floor,Sahar Road,Vile Parle (East),
                         Mumbai - 400099</t>
    </r>
  </si>
  <si>
    <t>27AAECS8719B1ZC</t>
  </si>
  <si>
    <t>Pro-Forma Invoice No</t>
  </si>
  <si>
    <t>Reliance Projects &amp; Property Management Services Limited</t>
  </si>
  <si>
    <t>Comp, Reliance Projects &amp; Property Management Services Limited</t>
  </si>
  <si>
    <t>Pro-Forma Invoice Date</t>
  </si>
  <si>
    <t>Ghansoli,Navi Mumbai,5 TTC Industrial Area,Thane - Belapur Road</t>
  </si>
  <si>
    <t>Ghansoli,Navi Mumbai, , , 5,TTC Industrial Area,Thane - Belapur Road</t>
  </si>
  <si>
    <t xml:space="preserve">WO No. </t>
  </si>
  <si>
    <t>Thane, Maharashtra, 400701</t>
  </si>
  <si>
    <t>State Name</t>
  </si>
  <si>
    <t>Maharashtra</t>
  </si>
  <si>
    <t>FSA Name</t>
  </si>
  <si>
    <t>FSA ID</t>
  </si>
  <si>
    <t>Vendor Name</t>
  </si>
  <si>
    <t>STERLITE TECHNOLOGIES LTD</t>
  </si>
  <si>
    <t>0000378783</t>
  </si>
  <si>
    <t>PAN NO. Vendor</t>
  </si>
  <si>
    <t>AAECS8719B</t>
  </si>
  <si>
    <t>Service Period</t>
  </si>
  <si>
    <t>SAC Code</t>
  </si>
  <si>
    <t>998734</t>
  </si>
  <si>
    <t>Place of supply of Service</t>
  </si>
  <si>
    <t>Thane-Maharashtra</t>
  </si>
  <si>
    <t>Service Description</t>
  </si>
  <si>
    <t>CGST @ 9%</t>
  </si>
  <si>
    <t>SGST @ 9%</t>
  </si>
  <si>
    <t>Total GST Payable</t>
  </si>
  <si>
    <t>Total Bill Amount</t>
  </si>
  <si>
    <t>Less- Advance</t>
  </si>
  <si>
    <t>Net Payable Bill Amount</t>
  </si>
  <si>
    <t>For ,STERLITE TECHNOLOGIES LTD.,</t>
  </si>
  <si>
    <t xml:space="preserve">Proforma Invoice No :-  </t>
  </si>
  <si>
    <t>Building Name &amp; ID</t>
  </si>
  <si>
    <t>As per Building Annexure attached</t>
  </si>
  <si>
    <t>Work Start Period</t>
  </si>
  <si>
    <t>Work End Period</t>
  </si>
  <si>
    <t>Engineer</t>
  </si>
  <si>
    <t>JC LEAD</t>
  </si>
  <si>
    <t xml:space="preserve">FTTX LEAD </t>
  </si>
  <si>
    <t>STL</t>
  </si>
  <si>
    <t>RJIO</t>
  </si>
  <si>
    <t>State Construction Head</t>
  </si>
  <si>
    <t>SIGNATURE</t>
  </si>
  <si>
    <t>STL Engineer</t>
  </si>
  <si>
    <t>RJIO JC LEAD</t>
  </si>
  <si>
    <t>OFC ADSS G652D 2F/T 12F SM, TYPE-9-IGFY</t>
  </si>
  <si>
    <t>OFC ADSS G652D 6F/T 48F SM,TYPE-9-IGFY</t>
  </si>
  <si>
    <t>Proforma Invoice No :-</t>
  </si>
  <si>
    <t>Proforma Invoice No:</t>
  </si>
  <si>
    <t xml:space="preserve">INSTALLATION OF THE POLE CLAMPS / ANCHOR PLATES </t>
  </si>
  <si>
    <t>CHRG COMPENSATION FOR COVID EXPENCE</t>
  </si>
  <si>
    <t>ITP Date</t>
  </si>
  <si>
    <t>Bldg ID&gt;</t>
  </si>
  <si>
    <t>CLOSURE, JOINT, OFC, 48F(6LT X 8F)</t>
  </si>
  <si>
    <t>MP 01 (SOUTH)</t>
  </si>
  <si>
    <t>P11/630108053</t>
  </si>
  <si>
    <t>MUMB0118</t>
  </si>
  <si>
    <t>MUMBBD0141938</t>
  </si>
  <si>
    <t>Elphinston College</t>
  </si>
  <si>
    <t>TAJ WELLINGTON MEWS</t>
  </si>
  <si>
    <r>
      <t xml:space="preserve">This is to certify that the work has been completed by M/S  Sterlite Technologies Limited in South Mumbai  </t>
    </r>
    <r>
      <rPr>
        <b/>
        <i/>
        <sz val="11"/>
        <color theme="1"/>
        <rFont val="Arial"/>
        <family val="2"/>
      </rPr>
      <t>(TAJ WELLINGTON MEWS MUMB0118)</t>
    </r>
    <r>
      <rPr>
        <i/>
        <sz val="11"/>
        <color theme="1"/>
        <rFont val="Arial"/>
        <family val="2"/>
      </rPr>
      <t xml:space="preserve"> area with reference to the activity mentioned above of the sites attached herewith as per Annexure " A". The work done in accordance with scope of work / work order.</t>
    </r>
  </si>
  <si>
    <t>FTTH-MH-MP01-0118-1</t>
  </si>
  <si>
    <t>4173-022/023</t>
  </si>
  <si>
    <t>4173-022</t>
  </si>
  <si>
    <t>4173-023</t>
  </si>
  <si>
    <t>City Civil &amp; Session Court</t>
  </si>
  <si>
    <t>City Civil &amp; Session Court New Building</t>
  </si>
  <si>
    <t>City Civil &amp; Session Court Old Building</t>
  </si>
  <si>
    <t>MUMBBD0373313</t>
  </si>
  <si>
    <t>MUMBBD0285537</t>
  </si>
  <si>
    <t>MUMBBD0000219</t>
  </si>
  <si>
    <t>4173-049</t>
  </si>
  <si>
    <t>4173-047</t>
  </si>
  <si>
    <t>4173-048</t>
  </si>
  <si>
    <t>4173-046</t>
  </si>
  <si>
    <t>4173-047/046</t>
  </si>
  <si>
    <t>Rupees Ninety Five Thousand Six Hundred Thirty Only</t>
  </si>
  <si>
    <t>Rupees Fourteen Thousand Five Hundred Eighty Seven and Paise Fifty Two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</si>
</sst>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* #,##0_ ;_ * \-#,##0_ ;_ * &quot;-&quot;??_ ;_ @_ "/>
    <numFmt numFmtId="165" formatCode="_(* #,##0.00_);_(* \(#,##0.00\);_(* &quot;-&quot;??_);_(@_)"/>
    <numFmt numFmtId="166" formatCode="_ * #,##0.000_ ;_ * \-#,##0.000_ ;_ * &quot;-&quot;??_ ;_ @_ "/>
  </numFmts>
  <fonts count="5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el"/>
    </font>
    <font>
      <sz val="9"/>
      <color theme="1"/>
      <name val="Ariel"/>
    </font>
    <font>
      <i/>
      <sz val="11"/>
      <color theme="1"/>
      <name val="Ariel"/>
    </font>
    <font>
      <i/>
      <sz val="14"/>
      <color theme="1"/>
      <name val="Ariel"/>
    </font>
    <font>
      <i/>
      <sz val="12"/>
      <color theme="1"/>
      <name val="Ariel"/>
    </font>
    <font>
      <b/>
      <i/>
      <sz val="11"/>
      <color indexed="8"/>
      <name val="Ariel"/>
    </font>
    <font>
      <b/>
      <i/>
      <sz val="18"/>
      <color indexed="8"/>
      <name val="Ariel"/>
    </font>
    <font>
      <i/>
      <sz val="18"/>
      <color theme="1"/>
      <name val="Ariel"/>
    </font>
    <font>
      <b/>
      <i/>
      <sz val="12"/>
      <color theme="1"/>
      <name val="Ariel"/>
    </font>
    <font>
      <i/>
      <sz val="10"/>
      <color theme="1"/>
      <name val="Ariel"/>
    </font>
    <font>
      <i/>
      <sz val="10"/>
      <color rgb="FF000000"/>
      <name val="Ariel"/>
    </font>
    <font>
      <i/>
      <sz val="10"/>
      <name val="Ariel"/>
    </font>
    <font>
      <b/>
      <i/>
      <sz val="16"/>
      <color theme="1"/>
      <name val="Ariel"/>
    </font>
    <font>
      <b/>
      <i/>
      <sz val="14"/>
      <color theme="1"/>
      <name val="Ariel"/>
    </font>
    <font>
      <b/>
      <i/>
      <sz val="11"/>
      <color theme="1"/>
      <name val="Ariel"/>
    </font>
    <font>
      <b/>
      <i/>
      <sz val="20"/>
      <color theme="1"/>
      <name val="Ariel"/>
    </font>
    <font>
      <i/>
      <sz val="20"/>
      <color theme="1"/>
      <name val="Arial"/>
      <family val="2"/>
    </font>
    <font>
      <i/>
      <sz val="11"/>
      <color theme="1"/>
      <name val="Arial"/>
      <family val="2"/>
    </font>
    <font>
      <i/>
      <sz val="12"/>
      <color theme="1"/>
      <name val="Arial"/>
      <family val="2"/>
    </font>
    <font>
      <b/>
      <i/>
      <sz val="12"/>
      <color indexed="8"/>
      <name val="Arial"/>
      <family val="2"/>
    </font>
    <font>
      <i/>
      <sz val="12"/>
      <color indexed="8"/>
      <name val="Arial"/>
      <family val="2"/>
    </font>
    <font>
      <b/>
      <i/>
      <sz val="12"/>
      <color theme="1"/>
      <name val="Arial"/>
      <family val="2"/>
    </font>
    <font>
      <i/>
      <sz val="10"/>
      <color theme="1"/>
      <name val="Arial"/>
      <family val="2"/>
    </font>
    <font>
      <i/>
      <sz val="9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0"/>
      <color theme="1"/>
      <name val="Arial"/>
      <family val="2"/>
    </font>
    <font>
      <i/>
      <sz val="9"/>
      <color rgb="FF000000"/>
      <name val="Arial"/>
      <family val="2"/>
    </font>
    <font>
      <b/>
      <i/>
      <u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i/>
      <sz val="14"/>
      <color theme="1"/>
      <name val="Arial"/>
      <family val="2"/>
    </font>
    <font>
      <i/>
      <sz val="8"/>
      <color theme="1"/>
      <name val="Arial"/>
      <family val="2"/>
    </font>
    <font>
      <b/>
      <i/>
      <sz val="14"/>
      <color theme="1"/>
      <name val="Arial"/>
      <family val="2"/>
    </font>
    <font>
      <b/>
      <i/>
      <sz val="18"/>
      <color theme="1"/>
      <name val="Arial"/>
      <family val="2"/>
    </font>
    <font>
      <i/>
      <sz val="11"/>
      <color rgb="FF000000"/>
      <name val="Arial"/>
      <family val="2"/>
    </font>
    <font>
      <b/>
      <i/>
      <sz val="10"/>
      <color theme="1"/>
      <name val="Ariel"/>
    </font>
    <font>
      <b/>
      <i/>
      <sz val="11"/>
      <color indexed="8"/>
      <name val="Arial"/>
      <family val="2"/>
    </font>
    <font>
      <b/>
      <i/>
      <sz val="10"/>
      <name val="Ariel"/>
    </font>
    <font>
      <b/>
      <i/>
      <sz val="10"/>
      <color rgb="FF000000"/>
      <name val="Ariel"/>
    </font>
    <font>
      <sz val="1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i/>
      <sz val="12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u/>
      <sz val="11"/>
      <name val="Arial"/>
      <family val="2"/>
    </font>
    <font>
      <b/>
      <i/>
      <sz val="8"/>
      <color theme="1"/>
      <name val="Ariel"/>
    </font>
    <font>
      <i/>
      <u/>
      <sz val="10"/>
      <color theme="1"/>
      <name val="Arial"/>
      <family val="2"/>
    </font>
    <font>
      <b/>
      <i/>
      <sz val="9"/>
      <color theme="1"/>
      <name val="Ariel"/>
    </font>
    <font>
      <i/>
      <sz val="8"/>
      <color theme="1"/>
      <name val="Ariel"/>
    </font>
    <font>
      <b/>
      <i/>
      <sz val="9"/>
      <color rgb="FF000000"/>
      <name val="Ariel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/>
    <xf numFmtId="43" fontId="2" fillId="0" borderId="0" applyFont="0" applyFill="0" applyBorder="0" applyAlignment="0" applyProtection="0"/>
    <xf numFmtId="43" fontId="2" fillId="0" borderId="0"/>
  </cellStyleXfs>
  <cellXfs count="447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0" xfId="0" applyFont="1" applyBorder="1"/>
    <xf numFmtId="0" fontId="5" fillId="0" borderId="2" xfId="0" applyFont="1" applyBorder="1"/>
    <xf numFmtId="0" fontId="7" fillId="0" borderId="0" xfId="0" applyFont="1"/>
    <xf numFmtId="0" fontId="5" fillId="0" borderId="0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8" fillId="0" borderId="0" xfId="0" applyFont="1" applyFill="1" applyBorder="1" applyAlignment="1"/>
    <xf numFmtId="0" fontId="8" fillId="0" borderId="2" xfId="0" applyFont="1" applyFill="1" applyBorder="1" applyAlignment="1"/>
    <xf numFmtId="0" fontId="5" fillId="0" borderId="24" xfId="0" applyFont="1" applyBorder="1" applyAlignment="1">
      <alignment vertical="center"/>
    </xf>
    <xf numFmtId="0" fontId="9" fillId="0" borderId="22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/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justify" vertical="center" wrapText="1"/>
    </xf>
    <xf numFmtId="0" fontId="12" fillId="0" borderId="0" xfId="0" applyFont="1" applyAlignment="1">
      <alignment vertical="center"/>
    </xf>
    <xf numFmtId="0" fontId="12" fillId="0" borderId="1" xfId="0" applyFont="1" applyFill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43" fontId="12" fillId="0" borderId="14" xfId="0" applyNumberFormat="1" applyFont="1" applyBorder="1" applyAlignment="1">
      <alignment horizontal="left" vertical="center"/>
    </xf>
    <xf numFmtId="0" fontId="12" fillId="3" borderId="0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vertical="center"/>
    </xf>
    <xf numFmtId="164" fontId="14" fillId="4" borderId="10" xfId="0" applyNumberFormat="1" applyFont="1" applyFill="1" applyBorder="1" applyAlignment="1">
      <alignment horizontal="right" vertical="center"/>
    </xf>
    <xf numFmtId="2" fontId="17" fillId="2" borderId="4" xfId="0" applyNumberFormat="1" applyFont="1" applyFill="1" applyBorder="1" applyAlignment="1">
      <alignment horizontal="center" vertical="center"/>
    </xf>
    <xf numFmtId="2" fontId="17" fillId="2" borderId="5" xfId="0" applyNumberFormat="1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  <xf numFmtId="0" fontId="12" fillId="0" borderId="3" xfId="0" applyFont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justify" vertical="center" wrapText="1"/>
    </xf>
    <xf numFmtId="1" fontId="14" fillId="3" borderId="31" xfId="0" applyNumberFormat="1" applyFont="1" applyFill="1" applyBorder="1" applyAlignment="1">
      <alignment horizontal="center" vertical="center" wrapText="1"/>
    </xf>
    <xf numFmtId="43" fontId="12" fillId="0" borderId="31" xfId="0" applyNumberFormat="1" applyFont="1" applyBorder="1" applyAlignment="1">
      <alignment horizontal="left" vertical="center"/>
    </xf>
    <xf numFmtId="43" fontId="12" fillId="0" borderId="32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43" fontId="14" fillId="0" borderId="1" xfId="1" applyNumberFormat="1" applyFont="1" applyFill="1" applyBorder="1" applyAlignment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7" fillId="3" borderId="1" xfId="0" applyFont="1" applyFill="1" applyBorder="1" applyAlignment="1" applyProtection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 applyProtection="1">
      <alignment vertical="center"/>
    </xf>
    <xf numFmtId="0" fontId="17" fillId="3" borderId="1" xfId="0" applyFont="1" applyFill="1" applyBorder="1" applyAlignment="1">
      <alignment vertical="center" wrapText="1"/>
    </xf>
    <xf numFmtId="0" fontId="5" fillId="0" borderId="1" xfId="0" applyFont="1" applyBorder="1"/>
    <xf numFmtId="0" fontId="5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vertical="center"/>
    </xf>
    <xf numFmtId="0" fontId="5" fillId="0" borderId="1" xfId="0" applyFont="1" applyFill="1" applyBorder="1" applyAlignment="1" applyProtection="1">
      <alignment horizontal="center"/>
    </xf>
    <xf numFmtId="0" fontId="5" fillId="3" borderId="1" xfId="0" quotePrefix="1" applyFont="1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5" fillId="0" borderId="1" xfId="0" applyFont="1" applyBorder="1" applyAlignment="1">
      <alignment horizontal="center"/>
    </xf>
    <xf numFmtId="0" fontId="20" fillId="0" borderId="0" xfId="0" applyFont="1"/>
    <xf numFmtId="0" fontId="21" fillId="0" borderId="0" xfId="0" applyFont="1" applyBorder="1" applyAlignment="1">
      <alignment horizontal="center"/>
    </xf>
    <xf numFmtId="43" fontId="20" fillId="0" borderId="0" xfId="0" applyNumberFormat="1" applyFont="1" applyBorder="1" applyAlignment="1">
      <alignment horizontal="left" vertical="center"/>
    </xf>
    <xf numFmtId="0" fontId="24" fillId="3" borderId="0" xfId="0" applyFont="1" applyFill="1" applyBorder="1" applyAlignment="1">
      <alignment horizontal="center" wrapText="1"/>
    </xf>
    <xf numFmtId="0" fontId="24" fillId="3" borderId="0" xfId="0" applyFont="1" applyFill="1" applyBorder="1" applyAlignment="1">
      <alignment horizontal="left" wrapText="1"/>
    </xf>
    <xf numFmtId="0" fontId="24" fillId="0" borderId="0" xfId="0" applyFont="1" applyAlignment="1">
      <alignment horizontal="left"/>
    </xf>
    <xf numFmtId="0" fontId="26" fillId="0" borderId="0" xfId="0" applyFont="1"/>
    <xf numFmtId="0" fontId="27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2" fontId="28" fillId="0" borderId="1" xfId="0" applyNumberFormat="1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wrapText="1"/>
    </xf>
    <xf numFmtId="0" fontId="26" fillId="3" borderId="1" xfId="0" applyFont="1" applyFill="1" applyBorder="1" applyAlignment="1">
      <alignment horizontal="left" wrapText="1"/>
    </xf>
    <xf numFmtId="0" fontId="26" fillId="0" borderId="1" xfId="0" applyFont="1" applyFill="1" applyBorder="1"/>
    <xf numFmtId="0" fontId="26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/>
    </xf>
    <xf numFmtId="0" fontId="5" fillId="0" borderId="17" xfId="0" applyFont="1" applyBorder="1"/>
    <xf numFmtId="0" fontId="5" fillId="0" borderId="18" xfId="0" applyFont="1" applyBorder="1"/>
    <xf numFmtId="0" fontId="11" fillId="0" borderId="0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7" fillId="0" borderId="27" xfId="0" applyFont="1" applyBorder="1" applyAlignment="1"/>
    <xf numFmtId="0" fontId="7" fillId="0" borderId="25" xfId="0" applyFont="1" applyBorder="1" applyAlignme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/>
    <xf numFmtId="16" fontId="7" fillId="0" borderId="26" xfId="0" applyNumberFormat="1" applyFont="1" applyBorder="1" applyAlignment="1"/>
    <xf numFmtId="0" fontId="5" fillId="0" borderId="1" xfId="0" applyFont="1" applyFill="1" applyBorder="1" applyAlignment="1">
      <alignment horizontal="left"/>
    </xf>
    <xf numFmtId="0" fontId="11" fillId="0" borderId="26" xfId="0" applyFont="1" applyBorder="1" applyAlignment="1"/>
    <xf numFmtId="0" fontId="11" fillId="0" borderId="26" xfId="0" applyFont="1" applyBorder="1" applyAlignment="1">
      <alignment horizontal="left"/>
    </xf>
    <xf numFmtId="0" fontId="11" fillId="0" borderId="25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20" fillId="0" borderId="0" xfId="0" applyFont="1" applyAlignment="1">
      <alignment wrapText="1"/>
    </xf>
    <xf numFmtId="0" fontId="30" fillId="0" borderId="0" xfId="0" applyFont="1" applyAlignment="1">
      <alignment horizontal="center" wrapText="1"/>
    </xf>
    <xf numFmtId="0" fontId="25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25" fillId="0" borderId="0" xfId="0" applyFont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0" fillId="0" borderId="1" xfId="0" applyFont="1" applyBorder="1" applyAlignment="1">
      <alignment wrapText="1"/>
    </xf>
    <xf numFmtId="14" fontId="25" fillId="0" borderId="1" xfId="0" applyNumberFormat="1" applyFont="1" applyBorder="1" applyAlignment="1">
      <alignment horizontal="left" vertical="top" wrapText="1"/>
    </xf>
    <xf numFmtId="0" fontId="25" fillId="0" borderId="1" xfId="0" applyFont="1" applyBorder="1" applyAlignment="1">
      <alignment wrapText="1"/>
    </xf>
    <xf numFmtId="0" fontId="28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left" wrapText="1"/>
    </xf>
    <xf numFmtId="0" fontId="21" fillId="0" borderId="29" xfId="0" applyFont="1" applyFill="1" applyBorder="1" applyAlignment="1">
      <alignment horizontal="left"/>
    </xf>
    <xf numFmtId="0" fontId="28" fillId="0" borderId="29" xfId="0" applyFont="1" applyBorder="1" applyAlignment="1">
      <alignment vertical="center" wrapText="1"/>
    </xf>
    <xf numFmtId="0" fontId="25" fillId="0" borderId="30" xfId="0" applyFont="1" applyBorder="1" applyAlignment="1">
      <alignment wrapText="1"/>
    </xf>
    <xf numFmtId="0" fontId="21" fillId="0" borderId="28" xfId="0" applyFont="1" applyFill="1" applyBorder="1" applyAlignment="1">
      <alignment horizontal="left"/>
    </xf>
    <xf numFmtId="0" fontId="20" fillId="0" borderId="26" xfId="0" applyFont="1" applyBorder="1" applyAlignment="1">
      <alignment wrapText="1"/>
    </xf>
    <xf numFmtId="0" fontId="25" fillId="0" borderId="25" xfId="0" applyFont="1" applyBorder="1" applyAlignment="1">
      <alignment wrapText="1"/>
    </xf>
    <xf numFmtId="0" fontId="32" fillId="0" borderId="11" xfId="0" applyFont="1" applyBorder="1" applyAlignment="1">
      <alignment vertical="center"/>
    </xf>
    <xf numFmtId="0" fontId="33" fillId="0" borderId="11" xfId="0" applyFont="1" applyBorder="1" applyAlignment="1">
      <alignment horizontal="center"/>
    </xf>
    <xf numFmtId="0" fontId="20" fillId="0" borderId="12" xfId="0" applyFont="1" applyBorder="1"/>
    <xf numFmtId="0" fontId="32" fillId="0" borderId="0" xfId="0" applyFont="1" applyBorder="1" applyAlignment="1">
      <alignment vertical="center"/>
    </xf>
    <xf numFmtId="0" fontId="33" fillId="0" borderId="0" xfId="0" applyFont="1" applyBorder="1" applyAlignment="1">
      <alignment horizontal="center"/>
    </xf>
    <xf numFmtId="0" fontId="20" fillId="0" borderId="0" xfId="0" applyFont="1" applyBorder="1"/>
    <xf numFmtId="0" fontId="20" fillId="0" borderId="2" xfId="0" applyFont="1" applyBorder="1"/>
    <xf numFmtId="0" fontId="32" fillId="0" borderId="0" xfId="0" applyFont="1"/>
    <xf numFmtId="0" fontId="24" fillId="3" borderId="1" xfId="0" applyFont="1" applyFill="1" applyBorder="1" applyAlignment="1">
      <alignment vertical="center"/>
    </xf>
    <xf numFmtId="2" fontId="24" fillId="3" borderId="35" xfId="0" applyNumberFormat="1" applyFont="1" applyFill="1" applyBorder="1" applyAlignment="1">
      <alignment horizontal="center" vertical="center"/>
    </xf>
    <xf numFmtId="0" fontId="24" fillId="3" borderId="13" xfId="0" applyFont="1" applyFill="1" applyBorder="1" applyAlignment="1">
      <alignment horizontal="center" vertical="center" wrapText="1"/>
    </xf>
    <xf numFmtId="0" fontId="24" fillId="3" borderId="13" xfId="0" applyFont="1" applyFill="1" applyBorder="1" applyAlignment="1">
      <alignment horizontal="center" vertical="center"/>
    </xf>
    <xf numFmtId="0" fontId="24" fillId="3" borderId="13" xfId="0" applyFont="1" applyFill="1" applyBorder="1" applyAlignment="1">
      <alignment vertical="center"/>
    </xf>
    <xf numFmtId="0" fontId="24" fillId="3" borderId="1" xfId="0" applyFont="1" applyFill="1" applyBorder="1" applyAlignment="1">
      <alignment horizontal="center" vertical="center"/>
    </xf>
    <xf numFmtId="0" fontId="33" fillId="0" borderId="0" xfId="0" applyFont="1" applyAlignment="1">
      <alignment horizontal="center"/>
    </xf>
    <xf numFmtId="43" fontId="20" fillId="0" borderId="0" xfId="0" applyNumberFormat="1" applyFont="1"/>
    <xf numFmtId="0" fontId="35" fillId="0" borderId="22" xfId="0" applyFont="1" applyBorder="1" applyAlignment="1">
      <alignment vertical="center"/>
    </xf>
    <xf numFmtId="0" fontId="27" fillId="3" borderId="1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3" borderId="14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/>
    </xf>
    <xf numFmtId="0" fontId="34" fillId="0" borderId="3" xfId="0" applyFont="1" applyBorder="1" applyAlignment="1">
      <alignment horizontal="left" vertical="center"/>
    </xf>
    <xf numFmtId="0" fontId="11" fillId="0" borderId="25" xfId="0" applyFont="1" applyBorder="1" applyAlignment="1"/>
    <xf numFmtId="0" fontId="24" fillId="3" borderId="5" xfId="0" applyFont="1" applyFill="1" applyBorder="1" applyAlignment="1">
      <alignment vertical="center" wrapText="1"/>
    </xf>
    <xf numFmtId="0" fontId="17" fillId="0" borderId="1" xfId="0" applyFont="1" applyBorder="1" applyAlignment="1">
      <alignment vertical="center"/>
    </xf>
    <xf numFmtId="0" fontId="27" fillId="0" borderId="3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Border="1" applyAlignment="1">
      <alignment horizontal="center"/>
    </xf>
    <xf numFmtId="0" fontId="38" fillId="0" borderId="0" xfId="0" applyFont="1" applyFill="1" applyBorder="1" applyAlignment="1"/>
    <xf numFmtId="0" fontId="38" fillId="0" borderId="2" xfId="0" applyFont="1" applyFill="1" applyBorder="1" applyAlignment="1"/>
    <xf numFmtId="0" fontId="20" fillId="0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1" fillId="0" borderId="27" xfId="0" applyFont="1" applyBorder="1" applyAlignment="1"/>
    <xf numFmtId="0" fontId="15" fillId="0" borderId="26" xfId="0" applyFont="1" applyBorder="1" applyAlignment="1"/>
    <xf numFmtId="0" fontId="15" fillId="0" borderId="27" xfId="0" applyFont="1" applyBorder="1" applyAlignment="1"/>
    <xf numFmtId="0" fontId="15" fillId="0" borderId="25" xfId="0" applyFont="1" applyBorder="1" applyAlignment="1"/>
    <xf numFmtId="0" fontId="15" fillId="0" borderId="26" xfId="0" applyFont="1" applyBorder="1" applyAlignment="1">
      <alignment horizontal="right"/>
    </xf>
    <xf numFmtId="2" fontId="5" fillId="3" borderId="1" xfId="0" applyNumberFormat="1" applyFont="1" applyFill="1" applyBorder="1" applyAlignment="1">
      <alignment horizontal="center" vertical="center"/>
    </xf>
    <xf numFmtId="44" fontId="39" fillId="4" borderId="16" xfId="0" applyNumberFormat="1" applyFont="1" applyFill="1" applyBorder="1" applyAlignment="1">
      <alignment horizontal="left" vertical="center"/>
    </xf>
    <xf numFmtId="0" fontId="37" fillId="4" borderId="15" xfId="0" applyFont="1" applyFill="1" applyBorder="1" applyAlignment="1">
      <alignment vertical="center"/>
    </xf>
    <xf numFmtId="0" fontId="37" fillId="3" borderId="1" xfId="0" applyFont="1" applyFill="1" applyBorder="1" applyAlignment="1">
      <alignment vertical="center" wrapText="1"/>
    </xf>
    <xf numFmtId="0" fontId="12" fillId="0" borderId="1" xfId="0" applyFont="1" applyFill="1" applyBorder="1" applyAlignment="1" applyProtection="1">
      <alignment vertical="center"/>
    </xf>
    <xf numFmtId="0" fontId="12" fillId="0" borderId="1" xfId="0" applyFont="1" applyBorder="1"/>
    <xf numFmtId="0" fontId="5" fillId="0" borderId="1" xfId="0" applyFont="1" applyFill="1" applyBorder="1" applyAlignment="1" applyProtection="1">
      <alignment horizontal="left" vertical="center"/>
    </xf>
    <xf numFmtId="0" fontId="5" fillId="0" borderId="1" xfId="0" applyFont="1" applyBorder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14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1" fillId="0" borderId="27" xfId="0" applyFont="1" applyBorder="1" applyAlignment="1">
      <alignment horizontal="left"/>
    </xf>
    <xf numFmtId="0" fontId="40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5" fillId="0" borderId="30" xfId="0" applyFont="1" applyBorder="1"/>
    <xf numFmtId="0" fontId="5" fillId="0" borderId="48" xfId="0" applyFont="1" applyBorder="1"/>
    <xf numFmtId="0" fontId="17" fillId="0" borderId="48" xfId="0" applyFont="1" applyBorder="1"/>
    <xf numFmtId="0" fontId="5" fillId="0" borderId="28" xfId="0" applyFont="1" applyBorder="1"/>
    <xf numFmtId="14" fontId="5" fillId="0" borderId="1" xfId="0" applyNumberFormat="1" applyFont="1" applyFill="1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48" xfId="0" applyFont="1" applyFill="1" applyBorder="1" applyAlignment="1">
      <alignment horizontal="left"/>
    </xf>
    <xf numFmtId="0" fontId="17" fillId="0" borderId="48" xfId="0" applyFont="1" applyBorder="1" applyAlignment="1">
      <alignment horizontal="right"/>
    </xf>
    <xf numFmtId="0" fontId="17" fillId="0" borderId="17" xfId="0" applyFont="1" applyBorder="1"/>
    <xf numFmtId="0" fontId="17" fillId="0" borderId="0" xfId="0" applyFont="1" applyBorder="1"/>
    <xf numFmtId="0" fontId="9" fillId="0" borderId="11" xfId="0" applyFont="1" applyFill="1" applyBorder="1" applyAlignment="1">
      <alignment horizontal="center" vertical="center"/>
    </xf>
    <xf numFmtId="0" fontId="8" fillId="0" borderId="24" xfId="0" applyFont="1" applyFill="1" applyBorder="1" applyAlignment="1"/>
    <xf numFmtId="0" fontId="8" fillId="0" borderId="55" xfId="0" applyFont="1" applyFill="1" applyBorder="1" applyAlignment="1"/>
    <xf numFmtId="16" fontId="5" fillId="0" borderId="24" xfId="0" applyNumberFormat="1" applyFont="1" applyBorder="1" applyAlignment="1">
      <alignment horizontal="left" vertical="center"/>
    </xf>
    <xf numFmtId="0" fontId="41" fillId="0" borderId="0" xfId="3" applyNumberFormat="1" applyFont="1" applyFill="1" applyBorder="1" applyAlignment="1">
      <alignment vertical="center"/>
    </xf>
    <xf numFmtId="0" fontId="43" fillId="0" borderId="0" xfId="3" applyNumberFormat="1" applyFont="1" applyFill="1" applyBorder="1" applyAlignment="1">
      <alignment vertical="center"/>
    </xf>
    <xf numFmtId="0" fontId="44" fillId="3" borderId="25" xfId="4" applyNumberFormat="1" applyFont="1" applyFill="1" applyBorder="1" applyAlignment="1">
      <alignment horizontal="left" vertical="top"/>
    </xf>
    <xf numFmtId="0" fontId="41" fillId="3" borderId="3" xfId="3" applyFont="1" applyFill="1" applyBorder="1" applyAlignment="1">
      <alignment vertical="center"/>
    </xf>
    <xf numFmtId="0" fontId="41" fillId="3" borderId="44" xfId="3" applyFont="1" applyFill="1" applyBorder="1" applyAlignment="1">
      <alignment vertical="center"/>
    </xf>
    <xf numFmtId="0" fontId="44" fillId="3" borderId="25" xfId="4" applyNumberFormat="1" applyFont="1" applyFill="1" applyBorder="1" applyAlignment="1">
      <alignment horizontal="left" vertical="center"/>
    </xf>
    <xf numFmtId="0" fontId="42" fillId="3" borderId="3" xfId="2" applyNumberFormat="1" applyFont="1" applyFill="1" applyBorder="1" applyAlignment="1">
      <alignment horizontal="left" vertical="center"/>
    </xf>
    <xf numFmtId="0" fontId="42" fillId="3" borderId="0" xfId="2" applyNumberFormat="1" applyFont="1" applyFill="1" applyBorder="1" applyAlignment="1">
      <alignment horizontal="left" vertical="center"/>
    </xf>
    <xf numFmtId="0" fontId="41" fillId="3" borderId="0" xfId="0" applyNumberFormat="1" applyFont="1" applyFill="1" applyBorder="1" applyAlignment="1">
      <alignment horizontal="center" vertical="top"/>
    </xf>
    <xf numFmtId="0" fontId="41" fillId="3" borderId="2" xfId="0" applyNumberFormat="1" applyFont="1" applyFill="1" applyBorder="1" applyAlignment="1">
      <alignment horizontal="center" vertical="top"/>
    </xf>
    <xf numFmtId="0" fontId="41" fillId="3" borderId="3" xfId="0" applyNumberFormat="1" applyFont="1" applyFill="1" applyBorder="1" applyAlignment="1">
      <alignment vertical="center" wrapText="1"/>
    </xf>
    <xf numFmtId="0" fontId="41" fillId="3" borderId="0" xfId="0" applyNumberFormat="1" applyFont="1" applyFill="1" applyBorder="1" applyAlignment="1">
      <alignment vertical="center" wrapText="1"/>
    </xf>
    <xf numFmtId="0" fontId="41" fillId="3" borderId="0" xfId="0" applyNumberFormat="1" applyFont="1" applyFill="1" applyBorder="1" applyAlignment="1">
      <alignment vertical="center"/>
    </xf>
    <xf numFmtId="0" fontId="41" fillId="3" borderId="2" xfId="3" applyNumberFormat="1" applyFont="1" applyFill="1" applyBorder="1" applyAlignment="1">
      <alignment vertical="center"/>
    </xf>
    <xf numFmtId="0" fontId="44" fillId="3" borderId="28" xfId="4" applyNumberFormat="1" applyFont="1" applyFill="1" applyBorder="1" applyAlignment="1">
      <alignment horizontal="left" vertical="center"/>
    </xf>
    <xf numFmtId="0" fontId="41" fillId="3" borderId="3" xfId="3" applyNumberFormat="1" applyFont="1" applyFill="1" applyBorder="1" applyAlignment="1">
      <alignment vertical="center"/>
    </xf>
    <xf numFmtId="0" fontId="41" fillId="3" borderId="0" xfId="3" applyNumberFormat="1" applyFont="1" applyFill="1" applyBorder="1" applyAlignment="1">
      <alignment vertical="center"/>
    </xf>
    <xf numFmtId="0" fontId="49" fillId="3" borderId="28" xfId="4" applyNumberFormat="1" applyFont="1" applyFill="1" applyBorder="1" applyAlignment="1">
      <alignment horizontal="left" vertical="top" wrapText="1"/>
    </xf>
    <xf numFmtId="0" fontId="44" fillId="3" borderId="4" xfId="4" applyNumberFormat="1" applyFont="1" applyFill="1" applyBorder="1" applyAlignment="1">
      <alignment horizontal="center" vertical="center" wrapText="1"/>
    </xf>
    <xf numFmtId="0" fontId="44" fillId="3" borderId="5" xfId="4" applyNumberFormat="1" applyFont="1" applyFill="1" applyBorder="1" applyAlignment="1">
      <alignment horizontal="center" vertical="center" wrapText="1"/>
    </xf>
    <xf numFmtId="0" fontId="44" fillId="3" borderId="52" xfId="3" applyNumberFormat="1" applyFont="1" applyFill="1" applyBorder="1" applyAlignment="1">
      <alignment horizontal="right" vertical="center" wrapText="1"/>
    </xf>
    <xf numFmtId="0" fontId="45" fillId="0" borderId="0" xfId="3" applyNumberFormat="1" applyFont="1" applyFill="1" applyBorder="1" applyAlignment="1">
      <alignment horizontal="center" vertical="center"/>
    </xf>
    <xf numFmtId="0" fontId="1" fillId="3" borderId="45" xfId="3" applyNumberFormat="1" applyFont="1" applyFill="1" applyBorder="1" applyAlignment="1">
      <alignment horizontal="center" vertical="center"/>
    </xf>
    <xf numFmtId="0" fontId="1" fillId="0" borderId="26" xfId="3" applyNumberFormat="1" applyFont="1" applyFill="1" applyBorder="1" applyAlignment="1">
      <alignment vertical="center"/>
    </xf>
    <xf numFmtId="0" fontId="1" fillId="0" borderId="25" xfId="3" applyNumberFormat="1" applyFont="1" applyFill="1" applyBorder="1" applyAlignment="1">
      <alignment vertical="center"/>
    </xf>
    <xf numFmtId="0" fontId="1" fillId="0" borderId="25" xfId="3" applyNumberFormat="1" applyFont="1" applyFill="1" applyBorder="1" applyAlignment="1">
      <alignment horizontal="center" vertical="center"/>
    </xf>
    <xf numFmtId="0" fontId="1" fillId="0" borderId="1" xfId="3" applyNumberFormat="1" applyFont="1" applyFill="1" applyBorder="1" applyAlignment="1">
      <alignment horizontal="center" vertical="center"/>
    </xf>
    <xf numFmtId="165" fontId="50" fillId="0" borderId="14" xfId="6" applyFont="1" applyBorder="1"/>
    <xf numFmtId="0" fontId="1" fillId="0" borderId="0" xfId="3" applyNumberFormat="1" applyFont="1" applyFill="1" applyBorder="1" applyAlignment="1">
      <alignment vertical="center"/>
    </xf>
    <xf numFmtId="0" fontId="1" fillId="3" borderId="8" xfId="3" applyNumberFormat="1" applyFont="1" applyFill="1" applyBorder="1" applyAlignment="1">
      <alignment horizontal="center" vertical="center"/>
    </xf>
    <xf numFmtId="0" fontId="1" fillId="3" borderId="26" xfId="3" applyNumberFormat="1" applyFont="1" applyFill="1" applyBorder="1" applyAlignment="1">
      <alignment vertical="center"/>
    </xf>
    <xf numFmtId="0" fontId="1" fillId="3" borderId="27" xfId="3" applyNumberFormat="1" applyFont="1" applyFill="1" applyBorder="1" applyAlignment="1">
      <alignment vertical="center"/>
    </xf>
    <xf numFmtId="0" fontId="1" fillId="3" borderId="1" xfId="3" applyNumberFormat="1" applyFont="1" applyFill="1" applyBorder="1" applyAlignment="1">
      <alignment horizontal="center" vertical="center"/>
    </xf>
    <xf numFmtId="0" fontId="41" fillId="3" borderId="45" xfId="4" applyNumberFormat="1" applyFont="1" applyFill="1" applyBorder="1" applyAlignment="1">
      <alignment vertical="center"/>
    </xf>
    <xf numFmtId="0" fontId="41" fillId="3" borderId="26" xfId="4" applyNumberFormat="1" applyFont="1" applyFill="1" applyBorder="1" applyAlignment="1">
      <alignment vertical="center"/>
    </xf>
    <xf numFmtId="0" fontId="41" fillId="3" borderId="25" xfId="4" applyNumberFormat="1" applyFont="1" applyFill="1" applyBorder="1" applyAlignment="1">
      <alignment vertical="center"/>
    </xf>
    <xf numFmtId="0" fontId="41" fillId="3" borderId="46" xfId="3" applyNumberFormat="1" applyFont="1" applyFill="1" applyBorder="1" applyAlignment="1">
      <alignment horizontal="right" vertical="center"/>
    </xf>
    <xf numFmtId="0" fontId="41" fillId="3" borderId="3" xfId="4" applyNumberFormat="1" applyFont="1" applyFill="1" applyBorder="1" applyAlignment="1">
      <alignment vertical="center"/>
    </xf>
    <xf numFmtId="0" fontId="41" fillId="3" borderId="0" xfId="4" applyNumberFormat="1" applyFont="1" applyFill="1" applyBorder="1" applyAlignment="1">
      <alignment vertical="center"/>
    </xf>
    <xf numFmtId="0" fontId="41" fillId="3" borderId="0" xfId="4" applyNumberFormat="1" applyFont="1" applyFill="1" applyBorder="1" applyAlignment="1">
      <alignment horizontal="center" vertical="center" wrapText="1"/>
    </xf>
    <xf numFmtId="0" fontId="41" fillId="3" borderId="0" xfId="4" applyNumberFormat="1" applyFont="1" applyFill="1" applyBorder="1" applyAlignment="1">
      <alignment horizontal="center" vertical="center"/>
    </xf>
    <xf numFmtId="0" fontId="44" fillId="3" borderId="17" xfId="3" applyNumberFormat="1" applyFont="1" applyFill="1" applyBorder="1" applyAlignment="1">
      <alignment vertical="center"/>
    </xf>
    <xf numFmtId="165" fontId="45" fillId="3" borderId="18" xfId="6" applyNumberFormat="1" applyFont="1" applyFill="1" applyBorder="1" applyAlignment="1">
      <alignment horizontal="center" vertical="center"/>
    </xf>
    <xf numFmtId="165" fontId="45" fillId="3" borderId="49" xfId="3" applyNumberFormat="1" applyFont="1" applyFill="1" applyBorder="1" applyAlignment="1">
      <alignment horizontal="right" vertical="center"/>
    </xf>
    <xf numFmtId="0" fontId="42" fillId="3" borderId="0" xfId="0" applyNumberFormat="1" applyFont="1" applyFill="1" applyBorder="1" applyAlignment="1">
      <alignment horizontal="left" indent="1"/>
    </xf>
    <xf numFmtId="0" fontId="41" fillId="3" borderId="0" xfId="4" applyNumberFormat="1" applyFont="1" applyFill="1" applyBorder="1" applyAlignment="1">
      <alignment horizontal="left" vertical="center"/>
    </xf>
    <xf numFmtId="165" fontId="45" fillId="3" borderId="46" xfId="6" applyNumberFormat="1" applyFont="1" applyFill="1" applyBorder="1" applyAlignment="1">
      <alignment horizontal="right" vertical="center"/>
    </xf>
    <xf numFmtId="0" fontId="41" fillId="3" borderId="3" xfId="4" applyNumberFormat="1" applyFont="1" applyFill="1" applyBorder="1" applyAlignment="1">
      <alignment horizontal="center" vertical="center"/>
    </xf>
    <xf numFmtId="0" fontId="41" fillId="3" borderId="15" xfId="4" applyNumberFormat="1" applyFont="1" applyFill="1" applyBorder="1" applyAlignment="1">
      <alignment horizontal="center" vertical="center"/>
    </xf>
    <xf numFmtId="0" fontId="41" fillId="3" borderId="9" xfId="4" applyNumberFormat="1" applyFont="1" applyFill="1" applyBorder="1" applyAlignment="1">
      <alignment horizontal="center" vertical="center"/>
    </xf>
    <xf numFmtId="0" fontId="41" fillId="3" borderId="9" xfId="4" applyNumberFormat="1" applyFont="1" applyFill="1" applyBorder="1" applyAlignment="1">
      <alignment horizontal="left" vertical="center"/>
    </xf>
    <xf numFmtId="0" fontId="42" fillId="3" borderId="9" xfId="4" applyNumberFormat="1" applyFont="1" applyFill="1" applyBorder="1" applyAlignment="1">
      <alignment horizontal="left" vertical="center"/>
    </xf>
    <xf numFmtId="165" fontId="41" fillId="3" borderId="54" xfId="3" applyNumberFormat="1" applyFont="1" applyFill="1" applyBorder="1" applyAlignment="1">
      <alignment vertical="center"/>
    </xf>
    <xf numFmtId="0" fontId="44" fillId="3" borderId="57" xfId="3" applyNumberFormat="1" applyFont="1" applyFill="1" applyBorder="1" applyAlignment="1">
      <alignment vertical="center"/>
    </xf>
    <xf numFmtId="0" fontId="44" fillId="3" borderId="10" xfId="3" applyNumberFormat="1" applyFont="1" applyFill="1" applyBorder="1" applyAlignment="1">
      <alignment vertical="center"/>
    </xf>
    <xf numFmtId="0" fontId="45" fillId="3" borderId="3" xfId="4" applyNumberFormat="1" applyFont="1" applyFill="1" applyBorder="1" applyAlignment="1">
      <alignment vertical="center"/>
    </xf>
    <xf numFmtId="0" fontId="45" fillId="3" borderId="0" xfId="4" applyNumberFormat="1" applyFont="1" applyFill="1" applyBorder="1" applyAlignment="1">
      <alignment vertical="center"/>
    </xf>
    <xf numFmtId="0" fontId="45" fillId="3" borderId="2" xfId="4" applyNumberFormat="1" applyFont="1" applyFill="1" applyBorder="1" applyAlignment="1">
      <alignment vertical="center"/>
    </xf>
    <xf numFmtId="0" fontId="45" fillId="0" borderId="0" xfId="3" applyNumberFormat="1" applyFont="1" applyFill="1" applyBorder="1" applyAlignment="1">
      <alignment vertical="center"/>
    </xf>
    <xf numFmtId="0" fontId="45" fillId="3" borderId="3" xfId="4" applyNumberFormat="1" applyFont="1" applyFill="1" applyBorder="1" applyAlignment="1">
      <alignment vertical="top"/>
    </xf>
    <xf numFmtId="0" fontId="45" fillId="3" borderId="0" xfId="4" applyNumberFormat="1" applyFont="1" applyFill="1" applyBorder="1" applyAlignment="1">
      <alignment vertical="top"/>
    </xf>
    <xf numFmtId="0" fontId="44" fillId="3" borderId="0" xfId="0" applyFont="1" applyFill="1" applyBorder="1" applyAlignment="1">
      <alignment vertical="top"/>
    </xf>
    <xf numFmtId="0" fontId="44" fillId="3" borderId="0" xfId="0" applyNumberFormat="1" applyFont="1" applyFill="1" applyBorder="1" applyAlignment="1">
      <alignment vertical="top"/>
    </xf>
    <xf numFmtId="0" fontId="45" fillId="3" borderId="3" xfId="2" applyNumberFormat="1" applyFont="1" applyFill="1" applyBorder="1" applyAlignment="1">
      <alignment horizontal="center" vertical="center"/>
    </xf>
    <xf numFmtId="0" fontId="45" fillId="3" borderId="0" xfId="2" applyNumberFormat="1" applyFont="1" applyFill="1" applyBorder="1" applyAlignment="1">
      <alignment horizontal="center" vertical="center"/>
    </xf>
    <xf numFmtId="0" fontId="45" fillId="3" borderId="2" xfId="2" applyNumberFormat="1" applyFont="1" applyFill="1" applyBorder="1" applyAlignment="1">
      <alignment vertical="center"/>
    </xf>
    <xf numFmtId="0" fontId="51" fillId="3" borderId="3" xfId="0" applyNumberFormat="1" applyFont="1" applyFill="1" applyBorder="1"/>
    <xf numFmtId="0" fontId="51" fillId="3" borderId="0" xfId="0" applyNumberFormat="1" applyFont="1" applyFill="1" applyBorder="1"/>
    <xf numFmtId="0" fontId="45" fillId="3" borderId="0" xfId="0" applyNumberFormat="1" applyFont="1" applyFill="1" applyBorder="1"/>
    <xf numFmtId="0" fontId="44" fillId="3" borderId="0" xfId="3" applyFont="1" applyFill="1" applyBorder="1" applyAlignment="1">
      <alignment vertical="center"/>
    </xf>
    <xf numFmtId="0" fontId="45" fillId="3" borderId="0" xfId="3" applyNumberFormat="1" applyFont="1" applyFill="1" applyBorder="1" applyAlignment="1">
      <alignment vertical="center"/>
    </xf>
    <xf numFmtId="0" fontId="45" fillId="3" borderId="2" xfId="4" applyNumberFormat="1" applyFont="1" applyFill="1" applyBorder="1" applyAlignment="1">
      <alignment vertical="center" wrapText="1"/>
    </xf>
    <xf numFmtId="0" fontId="47" fillId="3" borderId="23" xfId="0" applyNumberFormat="1" applyFont="1" applyFill="1" applyBorder="1" applyAlignment="1">
      <alignment horizontal="left"/>
    </xf>
    <xf numFmtId="0" fontId="47" fillId="3" borderId="24" xfId="0" applyNumberFormat="1" applyFont="1" applyFill="1" applyBorder="1" applyAlignment="1">
      <alignment horizontal="left"/>
    </xf>
    <xf numFmtId="0" fontId="46" fillId="3" borderId="24" xfId="0" applyNumberFormat="1" applyFont="1" applyFill="1" applyBorder="1" applyAlignment="1">
      <alignment horizontal="left" wrapText="1"/>
    </xf>
    <xf numFmtId="0" fontId="44" fillId="3" borderId="24" xfId="0" applyNumberFormat="1" applyFont="1" applyFill="1" applyBorder="1" applyAlignment="1">
      <alignment horizontal="left" indent="1"/>
    </xf>
    <xf numFmtId="0" fontId="46" fillId="3" borderId="55" xfId="0" applyNumberFormat="1" applyFont="1" applyFill="1" applyBorder="1" applyAlignment="1">
      <alignment wrapText="1"/>
    </xf>
    <xf numFmtId="0" fontId="41" fillId="3" borderId="22" xfId="3" applyNumberFormat="1" applyFont="1" applyFill="1" applyBorder="1" applyAlignment="1">
      <alignment vertical="center"/>
    </xf>
    <xf numFmtId="0" fontId="41" fillId="3" borderId="11" xfId="3" applyNumberFormat="1" applyFont="1" applyFill="1" applyBorder="1" applyAlignment="1">
      <alignment vertical="center"/>
    </xf>
    <xf numFmtId="0" fontId="41" fillId="3" borderId="12" xfId="3" applyNumberFormat="1" applyFont="1" applyFill="1" applyBorder="1" applyAlignment="1">
      <alignment vertical="center"/>
    </xf>
    <xf numFmtId="0" fontId="51" fillId="3" borderId="3" xfId="0" applyNumberFormat="1" applyFont="1" applyFill="1" applyBorder="1" applyAlignment="1">
      <alignment horizontal="left" indent="1"/>
    </xf>
    <xf numFmtId="0" fontId="45" fillId="3" borderId="2" xfId="3" applyNumberFormat="1" applyFont="1" applyFill="1" applyBorder="1" applyAlignment="1">
      <alignment vertical="center"/>
    </xf>
    <xf numFmtId="0" fontId="46" fillId="3" borderId="23" xfId="0" applyNumberFormat="1" applyFont="1" applyFill="1" applyBorder="1" applyAlignment="1">
      <alignment horizontal="left" indent="1"/>
    </xf>
    <xf numFmtId="0" fontId="45" fillId="3" borderId="24" xfId="3" applyNumberFormat="1" applyFont="1" applyFill="1" applyBorder="1" applyAlignment="1">
      <alignment vertical="center"/>
    </xf>
    <xf numFmtId="0" fontId="45" fillId="3" borderId="55" xfId="3" applyNumberFormat="1" applyFont="1" applyFill="1" applyBorder="1" applyAlignment="1">
      <alignment vertical="center"/>
    </xf>
    <xf numFmtId="165" fontId="44" fillId="3" borderId="49" xfId="3" applyNumberFormat="1" applyFont="1" applyFill="1" applyBorder="1" applyAlignment="1">
      <alignment horizontal="right" vertical="center"/>
    </xf>
    <xf numFmtId="165" fontId="44" fillId="3" borderId="46" xfId="6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left"/>
    </xf>
    <xf numFmtId="0" fontId="31" fillId="0" borderId="0" xfId="0" applyFont="1" applyAlignment="1">
      <alignment horizontal="left" vertical="top" wrapText="1"/>
    </xf>
    <xf numFmtId="0" fontId="20" fillId="0" borderId="11" xfId="0" applyFont="1" applyFill="1" applyBorder="1"/>
    <xf numFmtId="0" fontId="20" fillId="0" borderId="0" xfId="0" applyFont="1" applyFill="1" applyBorder="1"/>
    <xf numFmtId="43" fontId="20" fillId="0" borderId="1" xfId="0" applyNumberFormat="1" applyFont="1" applyFill="1" applyBorder="1" applyAlignment="1">
      <alignment vertical="center"/>
    </xf>
    <xf numFmtId="0" fontId="20" fillId="0" borderId="0" xfId="0" applyFont="1" applyFill="1"/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31" fillId="0" borderId="0" xfId="0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NumberFormat="1" applyFont="1" applyAlignment="1">
      <alignment horizontal="center" vertical="center" wrapText="1"/>
    </xf>
    <xf numFmtId="14" fontId="28" fillId="0" borderId="0" xfId="0" applyNumberFormat="1" applyFont="1" applyAlignment="1">
      <alignment horizontal="center" vertical="center" wrapText="1"/>
    </xf>
    <xf numFmtId="14" fontId="31" fillId="0" borderId="0" xfId="0" applyNumberFormat="1" applyFont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11" fillId="0" borderId="17" xfId="0" applyFont="1" applyBorder="1"/>
    <xf numFmtId="0" fontId="17" fillId="0" borderId="0" xfId="0" applyFont="1" applyBorder="1" applyAlignment="1">
      <alignment horizontal="center"/>
    </xf>
    <xf numFmtId="0" fontId="17" fillId="0" borderId="18" xfId="0" applyFont="1" applyBorder="1"/>
    <xf numFmtId="0" fontId="11" fillId="0" borderId="18" xfId="0" applyFont="1" applyBorder="1"/>
    <xf numFmtId="0" fontId="37" fillId="0" borderId="0" xfId="0" applyFont="1" applyAlignment="1">
      <alignment vertical="center"/>
    </xf>
    <xf numFmtId="0" fontId="37" fillId="0" borderId="0" xfId="0" applyFont="1" applyAlignment="1">
      <alignment horizontal="right" vertical="center"/>
    </xf>
    <xf numFmtId="0" fontId="37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7" fillId="0" borderId="0" xfId="0" applyFont="1"/>
    <xf numFmtId="0" fontId="26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5" fillId="0" borderId="0" xfId="0" applyFont="1" applyBorder="1" applyAlignment="1" applyProtection="1">
      <alignment vertical="center"/>
    </xf>
    <xf numFmtId="0" fontId="54" fillId="0" borderId="26" xfId="0" applyFont="1" applyBorder="1" applyAlignment="1"/>
    <xf numFmtId="0" fontId="25" fillId="3" borderId="1" xfId="0" applyFont="1" applyFill="1" applyBorder="1" applyAlignment="1">
      <alignment horizontal="left" vertical="center" wrapText="1"/>
    </xf>
    <xf numFmtId="0" fontId="55" fillId="3" borderId="1" xfId="0" applyFont="1" applyFill="1" applyBorder="1" applyAlignment="1">
      <alignment horizontal="left" vertical="center" wrapText="1"/>
    </xf>
    <xf numFmtId="166" fontId="20" fillId="0" borderId="1" xfId="0" applyNumberFormat="1" applyFont="1" applyFill="1" applyBorder="1" applyAlignment="1">
      <alignment vertical="center"/>
    </xf>
    <xf numFmtId="0" fontId="12" fillId="0" borderId="1" xfId="0" applyNumberFormat="1" applyFont="1" applyBorder="1" applyAlignment="1">
      <alignment horizontal="center" vertical="center"/>
    </xf>
    <xf numFmtId="0" fontId="11" fillId="0" borderId="26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14" fontId="5" fillId="0" borderId="25" xfId="0" applyNumberFormat="1" applyFont="1" applyBorder="1" applyAlignment="1">
      <alignment vertical="center"/>
    </xf>
    <xf numFmtId="16" fontId="7" fillId="0" borderId="26" xfId="0" applyNumberFormat="1" applyFont="1" applyBorder="1" applyAlignment="1">
      <alignment vertical="center"/>
    </xf>
    <xf numFmtId="0" fontId="52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37" fillId="0" borderId="1" xfId="0" applyFont="1" applyBorder="1" applyAlignment="1"/>
    <xf numFmtId="0" fontId="12" fillId="0" borderId="29" xfId="0" applyFont="1" applyBorder="1" applyAlignment="1">
      <alignment vertical="center"/>
    </xf>
    <xf numFmtId="0" fontId="12" fillId="0" borderId="25" xfId="0" applyFont="1" applyBorder="1" applyAlignment="1"/>
    <xf numFmtId="0" fontId="37" fillId="0" borderId="0" xfId="0" applyFont="1" applyBorder="1" applyAlignment="1">
      <alignment horizontal="left" vertical="center"/>
    </xf>
    <xf numFmtId="0" fontId="37" fillId="0" borderId="0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37" fillId="0" borderId="0" xfId="0" applyFont="1" applyBorder="1"/>
    <xf numFmtId="0" fontId="26" fillId="0" borderId="1" xfId="0" applyNumberFormat="1" applyFont="1" applyBorder="1" applyAlignment="1">
      <alignment vertical="center"/>
    </xf>
    <xf numFmtId="14" fontId="7" fillId="0" borderId="1" xfId="0" applyNumberFormat="1" applyFont="1" applyBorder="1" applyAlignment="1">
      <alignment horizontal="center"/>
    </xf>
    <xf numFmtId="49" fontId="20" fillId="3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 applyProtection="1">
      <alignment horizontal="left" vertical="center"/>
    </xf>
    <xf numFmtId="0" fontId="20" fillId="0" borderId="1" xfId="0" applyFont="1" applyBorder="1" applyAlignment="1">
      <alignment vertical="center"/>
    </xf>
    <xf numFmtId="0" fontId="27" fillId="0" borderId="0" xfId="0" applyFont="1"/>
    <xf numFmtId="0" fontId="12" fillId="0" borderId="27" xfId="0" applyFont="1" applyBorder="1" applyAlignment="1"/>
    <xf numFmtId="14" fontId="5" fillId="0" borderId="27" xfId="0" applyNumberFormat="1" applyFont="1" applyBorder="1" applyAlignment="1">
      <alignment vertical="center"/>
    </xf>
    <xf numFmtId="0" fontId="56" fillId="0" borderId="1" xfId="0" applyFont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vertical="center"/>
    </xf>
    <xf numFmtId="0" fontId="25" fillId="0" borderId="1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justify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27" fillId="3" borderId="33" xfId="0" applyFont="1" applyFill="1" applyBorder="1" applyAlignment="1">
      <alignment horizontal="center" vertical="center"/>
    </xf>
    <xf numFmtId="0" fontId="57" fillId="3" borderId="1" xfId="0" applyFont="1" applyFill="1" applyBorder="1" applyAlignment="1">
      <alignment horizontal="center" vertical="center"/>
    </xf>
    <xf numFmtId="0" fontId="7" fillId="0" borderId="0" xfId="0" applyFont="1" applyBorder="1" applyAlignment="1" applyProtection="1">
      <alignment vertical="center"/>
    </xf>
    <xf numFmtId="0" fontId="7" fillId="0" borderId="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14" fontId="12" fillId="0" borderId="1" xfId="0" applyNumberFormat="1" applyFont="1" applyFill="1" applyBorder="1" applyAlignment="1">
      <alignment horizontal="left"/>
    </xf>
    <xf numFmtId="14" fontId="12" fillId="0" borderId="0" xfId="0" applyNumberFormat="1" applyFont="1"/>
    <xf numFmtId="0" fontId="12" fillId="0" borderId="0" xfId="0" applyFont="1"/>
    <xf numFmtId="0" fontId="58" fillId="3" borderId="1" xfId="0" applyFont="1" applyFill="1" applyBorder="1" applyAlignment="1">
      <alignment horizontal="left" vertical="center" wrapText="1"/>
    </xf>
    <xf numFmtId="0" fontId="50" fillId="3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 applyProtection="1">
      <alignment horizontal="center" vertical="center"/>
    </xf>
    <xf numFmtId="0" fontId="24" fillId="3" borderId="13" xfId="0" applyFont="1" applyFill="1" applyBorder="1" applyAlignment="1">
      <alignment horizontal="center" vertical="center"/>
    </xf>
    <xf numFmtId="0" fontId="57" fillId="3" borderId="13" xfId="0" applyFont="1" applyFill="1" applyBorder="1" applyAlignment="1">
      <alignment horizontal="center" vertical="center"/>
    </xf>
    <xf numFmtId="0" fontId="44" fillId="3" borderId="4" xfId="3" applyNumberFormat="1" applyFont="1" applyFill="1" applyBorder="1" applyAlignment="1">
      <alignment horizontal="left" vertical="center" wrapText="1"/>
    </xf>
    <xf numFmtId="0" fontId="44" fillId="3" borderId="5" xfId="3" applyNumberFormat="1" applyFont="1" applyFill="1" applyBorder="1" applyAlignment="1">
      <alignment horizontal="left" vertical="center" wrapText="1"/>
    </xf>
    <xf numFmtId="0" fontId="44" fillId="3" borderId="5" xfId="3" applyNumberFormat="1" applyFont="1" applyFill="1" applyBorder="1" applyAlignment="1">
      <alignment horizontal="left" vertical="center"/>
    </xf>
    <xf numFmtId="0" fontId="44" fillId="3" borderId="52" xfId="3" applyNumberFormat="1" applyFont="1" applyFill="1" applyBorder="1" applyAlignment="1">
      <alignment horizontal="left" vertical="center"/>
    </xf>
    <xf numFmtId="0" fontId="44" fillId="3" borderId="1" xfId="0" applyNumberFormat="1" applyFont="1" applyFill="1" applyBorder="1" applyAlignment="1">
      <alignment horizontal="left"/>
    </xf>
    <xf numFmtId="0" fontId="41" fillId="3" borderId="3" xfId="4" applyNumberFormat="1" applyFont="1" applyFill="1" applyBorder="1" applyAlignment="1">
      <alignment horizontal="center" vertical="center"/>
    </xf>
    <xf numFmtId="0" fontId="41" fillId="3" borderId="0" xfId="4" applyNumberFormat="1" applyFont="1" applyFill="1" applyBorder="1" applyAlignment="1">
      <alignment horizontal="center" vertical="center"/>
    </xf>
    <xf numFmtId="0" fontId="44" fillId="3" borderId="29" xfId="4" applyNumberFormat="1" applyFont="1" applyFill="1" applyBorder="1" applyAlignment="1">
      <alignment horizontal="left" vertical="center"/>
    </xf>
    <xf numFmtId="0" fontId="42" fillId="3" borderId="45" xfId="2" applyNumberFormat="1" applyFont="1" applyFill="1" applyBorder="1" applyAlignment="1">
      <alignment horizontal="left" vertical="center" wrapText="1"/>
    </xf>
    <xf numFmtId="0" fontId="42" fillId="3" borderId="27" xfId="2" applyNumberFormat="1" applyFont="1" applyFill="1" applyBorder="1" applyAlignment="1">
      <alignment horizontal="left" vertical="center" wrapText="1"/>
    </xf>
    <xf numFmtId="0" fontId="41" fillId="3" borderId="27" xfId="0" applyNumberFormat="1" applyFont="1" applyFill="1" applyBorder="1" applyAlignment="1">
      <alignment horizontal="center" vertical="top" wrapText="1"/>
    </xf>
    <xf numFmtId="0" fontId="41" fillId="3" borderId="46" xfId="0" applyNumberFormat="1" applyFont="1" applyFill="1" applyBorder="1" applyAlignment="1">
      <alignment horizontal="center" vertical="top" wrapText="1"/>
    </xf>
    <xf numFmtId="0" fontId="45" fillId="3" borderId="1" xfId="4" applyNumberFormat="1" applyFont="1" applyFill="1" applyBorder="1" applyAlignment="1">
      <alignment horizontal="left" vertical="center"/>
    </xf>
    <xf numFmtId="0" fontId="45" fillId="3" borderId="14" xfId="4" applyNumberFormat="1" applyFont="1" applyFill="1" applyBorder="1" applyAlignment="1">
      <alignment horizontal="left" vertical="center"/>
    </xf>
    <xf numFmtId="0" fontId="42" fillId="3" borderId="45" xfId="0" applyNumberFormat="1" applyFont="1" applyFill="1" applyBorder="1" applyAlignment="1">
      <alignment horizontal="left" vertical="top" wrapText="1"/>
    </xf>
    <xf numFmtId="0" fontId="42" fillId="3" borderId="25" xfId="0" applyNumberFormat="1" applyFont="1" applyFill="1" applyBorder="1" applyAlignment="1">
      <alignment horizontal="left" vertical="top" wrapText="1"/>
    </xf>
    <xf numFmtId="0" fontId="45" fillId="3" borderId="1" xfId="4" applyNumberFormat="1" applyFont="1" applyFill="1" applyBorder="1" applyAlignment="1">
      <alignment horizontal="left" vertical="center" wrapText="1"/>
    </xf>
    <xf numFmtId="0" fontId="45" fillId="3" borderId="14" xfId="4" applyNumberFormat="1" applyFont="1" applyFill="1" applyBorder="1" applyAlignment="1">
      <alignment horizontal="left" vertical="center" wrapText="1"/>
    </xf>
    <xf numFmtId="0" fontId="45" fillId="3" borderId="26" xfId="4" applyNumberFormat="1" applyFont="1" applyFill="1" applyBorder="1" applyAlignment="1">
      <alignment horizontal="left" vertical="center" wrapText="1"/>
    </xf>
    <xf numFmtId="0" fontId="45" fillId="3" borderId="46" xfId="4" applyNumberFormat="1" applyFont="1" applyFill="1" applyBorder="1" applyAlignment="1">
      <alignment horizontal="left" vertical="center" wrapText="1"/>
    </xf>
    <xf numFmtId="0" fontId="41" fillId="3" borderId="29" xfId="4" applyNumberFormat="1" applyFont="1" applyFill="1" applyBorder="1" applyAlignment="1">
      <alignment horizontal="left" vertical="center"/>
    </xf>
    <xf numFmtId="0" fontId="41" fillId="3" borderId="53" xfId="4" applyNumberFormat="1" applyFont="1" applyFill="1" applyBorder="1" applyAlignment="1">
      <alignment horizontal="left" vertical="center"/>
    </xf>
    <xf numFmtId="0" fontId="44" fillId="3" borderId="6" xfId="4" applyNumberFormat="1" applyFont="1" applyFill="1" applyBorder="1" applyAlignment="1">
      <alignment horizontal="center" vertical="center" wrapText="1"/>
    </xf>
    <xf numFmtId="0" fontId="41" fillId="3" borderId="0" xfId="0" applyNumberFormat="1" applyFont="1" applyFill="1" applyBorder="1" applyAlignment="1">
      <alignment horizontal="center" vertical="top"/>
    </xf>
    <xf numFmtId="0" fontId="41" fillId="3" borderId="2" xfId="0" applyNumberFormat="1" applyFont="1" applyFill="1" applyBorder="1" applyAlignment="1">
      <alignment horizontal="center" vertical="top"/>
    </xf>
    <xf numFmtId="0" fontId="42" fillId="3" borderId="47" xfId="4" applyFont="1" applyFill="1" applyBorder="1" applyAlignment="1">
      <alignment horizontal="left" vertical="center"/>
    </xf>
    <xf numFmtId="0" fontId="42" fillId="3" borderId="48" xfId="4" applyFont="1" applyFill="1" applyBorder="1" applyAlignment="1">
      <alignment horizontal="left" vertical="center"/>
    </xf>
    <xf numFmtId="0" fontId="41" fillId="3" borderId="48" xfId="4" applyFont="1" applyFill="1" applyBorder="1" applyAlignment="1">
      <alignment horizontal="center" vertical="center"/>
    </xf>
    <xf numFmtId="0" fontId="41" fillId="3" borderId="49" xfId="4" applyFont="1" applyFill="1" applyBorder="1" applyAlignment="1">
      <alignment horizontal="center" vertical="center"/>
    </xf>
    <xf numFmtId="0" fontId="48" fillId="3" borderId="1" xfId="5" applyNumberFormat="1" applyFont="1" applyFill="1" applyBorder="1" applyAlignment="1" applyProtection="1">
      <alignment horizontal="left" vertical="center" shrinkToFit="1"/>
      <protection locked="0"/>
    </xf>
    <xf numFmtId="0" fontId="48" fillId="3" borderId="14" xfId="5" applyNumberFormat="1" applyFont="1" applyFill="1" applyBorder="1" applyAlignment="1" applyProtection="1">
      <alignment horizontal="left" vertical="center" shrinkToFit="1"/>
      <protection locked="0"/>
    </xf>
    <xf numFmtId="0" fontId="42" fillId="3" borderId="0" xfId="3" applyFont="1" applyFill="1" applyBorder="1" applyAlignment="1">
      <alignment horizontal="left" vertical="center"/>
    </xf>
    <xf numFmtId="0" fontId="41" fillId="3" borderId="0" xfId="3" applyFont="1" applyFill="1" applyBorder="1" applyAlignment="1">
      <alignment horizontal="left" vertical="center"/>
    </xf>
    <xf numFmtId="0" fontId="41" fillId="3" borderId="2" xfId="3" applyFont="1" applyFill="1" applyBorder="1" applyAlignment="1">
      <alignment horizontal="left" vertical="center"/>
    </xf>
    <xf numFmtId="14" fontId="48" fillId="3" borderId="1" xfId="5" applyNumberFormat="1" applyFont="1" applyFill="1" applyBorder="1" applyAlignment="1" applyProtection="1">
      <alignment horizontal="left" vertical="center" shrinkToFit="1"/>
      <protection locked="0"/>
    </xf>
    <xf numFmtId="0" fontId="41" fillId="3" borderId="20" xfId="3" applyFont="1" applyFill="1" applyBorder="1" applyAlignment="1">
      <alignment horizontal="left" vertical="center"/>
    </xf>
    <xf numFmtId="0" fontId="41" fillId="3" borderId="50" xfId="3" applyFont="1" applyFill="1" applyBorder="1" applyAlignment="1">
      <alignment horizontal="left" vertical="center"/>
    </xf>
    <xf numFmtId="14" fontId="45" fillId="3" borderId="1" xfId="4" applyNumberFormat="1" applyFont="1" applyFill="1" applyBorder="1" applyAlignment="1">
      <alignment horizontal="left" vertical="center"/>
    </xf>
    <xf numFmtId="0" fontId="42" fillId="3" borderId="25" xfId="2" applyNumberFormat="1" applyFont="1" applyFill="1" applyBorder="1" applyAlignment="1">
      <alignment horizontal="left" vertical="center" wrapText="1"/>
    </xf>
    <xf numFmtId="0" fontId="41" fillId="3" borderId="27" xfId="0" applyNumberFormat="1" applyFont="1" applyFill="1" applyBorder="1" applyAlignment="1">
      <alignment horizontal="center" vertical="center" wrapText="1"/>
    </xf>
    <xf numFmtId="0" fontId="41" fillId="3" borderId="46" xfId="0" applyNumberFormat="1" applyFont="1" applyFill="1" applyBorder="1" applyAlignment="1">
      <alignment horizontal="center" vertical="center" wrapText="1"/>
    </xf>
    <xf numFmtId="0" fontId="42" fillId="3" borderId="38" xfId="0" applyNumberFormat="1" applyFont="1" applyFill="1" applyBorder="1" applyAlignment="1">
      <alignment horizontal="center" vertical="center" wrapText="1"/>
    </xf>
    <xf numFmtId="0" fontId="42" fillId="3" borderId="39" xfId="0" applyNumberFormat="1" applyFont="1" applyFill="1" applyBorder="1" applyAlignment="1">
      <alignment horizontal="center" vertical="center" wrapText="1"/>
    </xf>
    <xf numFmtId="0" fontId="42" fillId="3" borderId="40" xfId="0" applyNumberFormat="1" applyFont="1" applyFill="1" applyBorder="1" applyAlignment="1">
      <alignment horizontal="center" vertical="center" wrapText="1"/>
    </xf>
    <xf numFmtId="0" fontId="42" fillId="3" borderId="41" xfId="0" applyNumberFormat="1" applyFont="1" applyFill="1" applyBorder="1" applyAlignment="1">
      <alignment horizontal="center" vertical="center" wrapText="1"/>
    </xf>
    <xf numFmtId="0" fontId="43" fillId="3" borderId="56" xfId="4" applyNumberFormat="1" applyFont="1" applyFill="1" applyBorder="1" applyAlignment="1">
      <alignment horizontal="center" vertical="center" wrapText="1"/>
    </xf>
    <xf numFmtId="0" fontId="43" fillId="3" borderId="28" xfId="4" applyNumberFormat="1" applyFont="1" applyFill="1" applyBorder="1" applyAlignment="1">
      <alignment horizontal="center" vertical="center" wrapText="1"/>
    </xf>
    <xf numFmtId="0" fontId="43" fillId="3" borderId="29" xfId="4" applyNumberFormat="1" applyFont="1" applyFill="1" applyBorder="1" applyAlignment="1">
      <alignment horizontal="center" vertical="center" wrapText="1"/>
    </xf>
    <xf numFmtId="0" fontId="43" fillId="3" borderId="53" xfId="4" applyNumberFormat="1" applyFont="1" applyFill="1" applyBorder="1" applyAlignment="1">
      <alignment horizontal="center" vertical="center" wrapText="1"/>
    </xf>
    <xf numFmtId="0" fontId="44" fillId="3" borderId="22" xfId="4" applyNumberFormat="1" applyFont="1" applyFill="1" applyBorder="1" applyAlignment="1">
      <alignment horizontal="left" vertical="top" shrinkToFit="1"/>
    </xf>
    <xf numFmtId="0" fontId="44" fillId="3" borderId="42" xfId="4" applyNumberFormat="1" applyFont="1" applyFill="1" applyBorder="1" applyAlignment="1">
      <alignment horizontal="left" vertical="top" shrinkToFit="1"/>
    </xf>
    <xf numFmtId="0" fontId="44" fillId="3" borderId="3" xfId="4" applyNumberFormat="1" applyFont="1" applyFill="1" applyBorder="1" applyAlignment="1">
      <alignment horizontal="left" vertical="top" shrinkToFit="1"/>
    </xf>
    <xf numFmtId="0" fontId="44" fillId="3" borderId="18" xfId="4" applyNumberFormat="1" applyFont="1" applyFill="1" applyBorder="1" applyAlignment="1">
      <alignment horizontal="left" vertical="top" shrinkToFit="1"/>
    </xf>
    <xf numFmtId="0" fontId="45" fillId="3" borderId="43" xfId="4" applyNumberFormat="1" applyFont="1" applyFill="1" applyBorder="1" applyAlignment="1">
      <alignment horizontal="center" vertical="center" wrapText="1"/>
    </xf>
    <xf numFmtId="0" fontId="45" fillId="3" borderId="12" xfId="4" applyNumberFormat="1" applyFont="1" applyFill="1" applyBorder="1" applyAlignment="1">
      <alignment horizontal="center" vertical="center" wrapText="1"/>
    </xf>
    <xf numFmtId="0" fontId="45" fillId="3" borderId="17" xfId="4" applyNumberFormat="1" applyFont="1" applyFill="1" applyBorder="1" applyAlignment="1">
      <alignment horizontal="center" vertical="center" wrapText="1"/>
    </xf>
    <xf numFmtId="0" fontId="45" fillId="3" borderId="2" xfId="4" applyNumberFormat="1" applyFont="1" applyFill="1" applyBorder="1" applyAlignment="1">
      <alignment horizontal="center" vertical="center" wrapText="1"/>
    </xf>
    <xf numFmtId="0" fontId="44" fillId="3" borderId="51" xfId="4" applyNumberFormat="1" applyFont="1" applyFill="1" applyBorder="1" applyAlignment="1">
      <alignment horizontal="left" vertical="center" shrinkToFit="1"/>
    </xf>
    <xf numFmtId="0" fontId="44" fillId="3" borderId="25" xfId="4" applyNumberFormat="1" applyFont="1" applyFill="1" applyBorder="1" applyAlignment="1">
      <alignment horizontal="left" vertical="center" shrinkToFit="1"/>
    </xf>
    <xf numFmtId="0" fontId="46" fillId="3" borderId="5" xfId="4" applyFont="1" applyFill="1" applyBorder="1" applyAlignment="1" applyProtection="1">
      <alignment horizontal="left" vertical="center" wrapText="1" shrinkToFit="1"/>
      <protection locked="0"/>
    </xf>
    <xf numFmtId="0" fontId="45" fillId="3" borderId="52" xfId="4" applyFont="1" applyFill="1" applyBorder="1" applyAlignment="1" applyProtection="1">
      <alignment horizontal="left" vertical="center" shrinkToFit="1"/>
      <protection locked="0"/>
    </xf>
    <xf numFmtId="0" fontId="45" fillId="3" borderId="1" xfId="4" applyFont="1" applyFill="1" applyBorder="1" applyAlignment="1" applyProtection="1">
      <alignment horizontal="left" vertical="center" shrinkToFit="1"/>
      <protection locked="0"/>
    </xf>
    <xf numFmtId="0" fontId="45" fillId="3" borderId="14" xfId="4" applyFont="1" applyFill="1" applyBorder="1" applyAlignment="1" applyProtection="1">
      <alignment horizontal="left" vertical="center" shrinkToFit="1"/>
      <protection locked="0"/>
    </xf>
    <xf numFmtId="0" fontId="44" fillId="3" borderId="45" xfId="2" applyNumberFormat="1" applyFont="1" applyFill="1" applyBorder="1" applyAlignment="1">
      <alignment horizontal="left" vertical="center"/>
    </xf>
    <xf numFmtId="0" fontId="44" fillId="3" borderId="25" xfId="2" applyNumberFormat="1" applyFont="1" applyFill="1" applyBorder="1" applyAlignment="1">
      <alignment horizontal="left" vertical="center"/>
    </xf>
    <xf numFmtId="0" fontId="45" fillId="3" borderId="29" xfId="4" applyNumberFormat="1" applyFont="1" applyFill="1" applyBorder="1" applyAlignment="1">
      <alignment horizontal="left" vertical="center"/>
    </xf>
    <xf numFmtId="0" fontId="45" fillId="3" borderId="53" xfId="4" applyNumberFormat="1" applyFont="1" applyFill="1" applyBorder="1" applyAlignment="1">
      <alignment horizontal="left" vertical="center"/>
    </xf>
    <xf numFmtId="0" fontId="19" fillId="0" borderId="0" xfId="0" applyFont="1" applyAlignment="1">
      <alignment horizontal="center"/>
    </xf>
    <xf numFmtId="0" fontId="21" fillId="0" borderId="20" xfId="0" applyFont="1" applyBorder="1" applyAlignment="1">
      <alignment vertical="center" wrapText="1"/>
    </xf>
    <xf numFmtId="0" fontId="20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30" fillId="0" borderId="0" xfId="0" applyFont="1" applyAlignment="1">
      <alignment horizontal="center" wrapText="1"/>
    </xf>
    <xf numFmtId="0" fontId="20" fillId="0" borderId="1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top" wrapText="1"/>
    </xf>
    <xf numFmtId="0" fontId="27" fillId="0" borderId="6" xfId="0" applyFont="1" applyFill="1" applyBorder="1" applyAlignment="1">
      <alignment horizontal="center" vertical="center" wrapText="1"/>
    </xf>
    <xf numFmtId="0" fontId="27" fillId="0" borderId="31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27" fillId="3" borderId="37" xfId="0" applyFont="1" applyFill="1" applyBorder="1" applyAlignment="1">
      <alignment horizontal="center" vertical="center"/>
    </xf>
    <xf numFmtId="0" fontId="27" fillId="3" borderId="32" xfId="0" applyFont="1" applyFill="1" applyBorder="1" applyAlignment="1">
      <alignment horizontal="center" vertical="center"/>
    </xf>
    <xf numFmtId="0" fontId="27" fillId="3" borderId="33" xfId="0" applyFont="1" applyFill="1" applyBorder="1" applyAlignment="1">
      <alignment horizontal="center" vertical="center"/>
    </xf>
    <xf numFmtId="2" fontId="24" fillId="3" borderId="36" xfId="0" applyNumberFormat="1" applyFont="1" applyFill="1" applyBorder="1" applyAlignment="1">
      <alignment horizontal="center" vertical="center"/>
    </xf>
    <xf numFmtId="2" fontId="24" fillId="3" borderId="34" xfId="0" applyNumberFormat="1" applyFont="1" applyFill="1" applyBorder="1" applyAlignment="1">
      <alignment horizontal="center" vertical="center"/>
    </xf>
    <xf numFmtId="2" fontId="24" fillId="3" borderId="35" xfId="0" applyNumberFormat="1" applyFont="1" applyFill="1" applyBorder="1" applyAlignment="1">
      <alignment horizontal="center" vertical="center"/>
    </xf>
    <xf numFmtId="0" fontId="24" fillId="3" borderId="6" xfId="0" applyFont="1" applyFill="1" applyBorder="1" applyAlignment="1">
      <alignment horizontal="center" vertical="center" wrapText="1"/>
    </xf>
    <xf numFmtId="0" fontId="24" fillId="3" borderId="31" xfId="0" applyFont="1" applyFill="1" applyBorder="1" applyAlignment="1">
      <alignment horizontal="center" vertical="center" wrapText="1"/>
    </xf>
    <xf numFmtId="0" fontId="24" fillId="3" borderId="13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/>
    </xf>
    <xf numFmtId="0" fontId="24" fillId="3" borderId="31" xfId="0" applyFont="1" applyFill="1" applyBorder="1" applyAlignment="1">
      <alignment horizontal="center" vertical="center"/>
    </xf>
    <xf numFmtId="0" fontId="24" fillId="3" borderId="13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 wrapText="1"/>
    </xf>
    <xf numFmtId="0" fontId="20" fillId="0" borderId="51" xfId="0" applyFont="1" applyFill="1" applyBorder="1" applyAlignment="1">
      <alignment horizontal="center" vertical="center" wrapText="1"/>
    </xf>
    <xf numFmtId="0" fontId="20" fillId="0" borderId="26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 applyProtection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</cellXfs>
  <cellStyles count="9">
    <cellStyle name="Comma 2" xfId="6"/>
    <cellStyle name="Comma 2 2" xfId="8"/>
    <cellStyle name="Comma 2 2 2 2" xfId="1"/>
    <cellStyle name="Comma 2 2 2 2 2" xfId="7"/>
    <cellStyle name="Normal" xfId="0" builtinId="0"/>
    <cellStyle name="Normal 2" xfId="2"/>
    <cellStyle name="Normal_Final Invoice 78 onwards 2 2" xfId="3"/>
    <cellStyle name="Normal_Sheet1 2 2" xfId="4"/>
    <cellStyle name="Normal_Sheet2 2 2" xfId="5"/>
  </cellStyles>
  <dxfs count="2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85725</xdr:rowOff>
    </xdr:from>
    <xdr:to>
      <xdr:col>8</xdr:col>
      <xdr:colOff>0</xdr:colOff>
      <xdr:row>5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A75A19-CC91-4481-AA3A-A9262F469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657225"/>
          <a:ext cx="10934700" cy="4857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worksheets\isolated%20fdn\Isolated%20foundation%20CIVIL-STD-SOFTWARE-002\Isolated%20foundation%20CIVIL-STD-SOFTWARE-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ystem%201%20SMNS\Zubair\sabir\BTS%20Mechanical\Leo%20Duct%20BTS%20Navi%20Mumbai\Khar%20Ghar%20Duct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bool\f\A_Verma\Bills\Bills%20BTS\BTS_OE%202%2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ystem%201%20SMNS\Zubair\sabir\Leo%20Duct%20BTS%20Navi%20Mumbai\W.O%2013502373%20Final%20Bill\Main%20Duct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Nomenclature"/>
      <sheetName val="IsolatedFdn"/>
      <sheetName val="user notes"/>
      <sheetName val="Sheet2"/>
      <sheetName val="sheet3"/>
      <sheetName val="Splicing-1514"/>
      <sheetName val="96F-1365"/>
    </sheetNames>
    <sheetDataSet>
      <sheetData sheetId="0">
        <row r="40">
          <cell r="H40">
            <v>0.4</v>
          </cell>
        </row>
      </sheetData>
      <sheetData sheetId="1">
        <row r="40">
          <cell r="H40">
            <v>0.4</v>
          </cell>
        </row>
      </sheetData>
      <sheetData sheetId="2">
        <row r="40">
          <cell r="H40">
            <v>0.4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cting"/>
      <sheetName val="Handhole Quantity"/>
      <sheetName val="Summary"/>
      <sheetName val="Abstract(Kharghar)"/>
      <sheetName val="Material"/>
      <sheetName val="Lab.Bill"/>
      <sheetName val="Material Bill 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igna Ganesh"/>
      <sheetName val="Maniyar"/>
      <sheetName val="BPL"/>
      <sheetName val="Summary"/>
      <sheetName val="Abstract"/>
      <sheetName val="Abstract (2)"/>
      <sheetName val="Footpath-single"/>
      <sheetName val="Abstract (3)"/>
    </sheetNames>
    <sheetDataSet>
      <sheetData sheetId="0"/>
      <sheetData sheetId="1">
        <row r="99">
          <cell r="A99" t="str">
            <v xml:space="preserve">Breaking of R C Concrete (3040046) </v>
          </cell>
        </row>
        <row r="115">
          <cell r="A115" t="str">
            <v>Laying PCC M10 (3043417)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DC Rd Crossing-1"/>
      <sheetName val="Dynasty-4"/>
      <sheetName val="Ekta Vihar-10"/>
      <sheetName val="Taloja-12"/>
      <sheetName val="Panvel-13"/>
      <sheetName val="Kalamboli Ducting-14"/>
      <sheetName val="Handhole"/>
      <sheetName val="Summary"/>
      <sheetName val="Abstract(Main Ducting)"/>
      <sheetName val="Material"/>
      <sheetName val="Lab.Bill"/>
      <sheetName val="Material Bill "/>
      <sheetName val="Material Reconcili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H62"/>
  <sheetViews>
    <sheetView tabSelected="1" topLeftCell="A41" workbookViewId="0">
      <selection activeCell="D51" sqref="D51:H52"/>
    </sheetView>
  </sheetViews>
  <sheetFormatPr defaultRowHeight="15"/>
  <cols>
    <col min="1" max="1" width="2.85546875" style="182" customWidth="1"/>
    <col min="2" max="2" width="11.5703125" style="182" customWidth="1"/>
    <col min="3" max="3" width="26.140625" style="182" customWidth="1"/>
    <col min="4" max="4" width="36.140625" style="182" customWidth="1"/>
    <col min="5" max="5" width="12.42578125" style="182" customWidth="1"/>
    <col min="6" max="6" width="26.7109375" style="182" customWidth="1"/>
    <col min="7" max="7" width="32.85546875" style="182" customWidth="1"/>
    <col min="8" max="8" width="18.140625" style="182" bestFit="1" customWidth="1"/>
    <col min="9" max="16384" width="9.140625" style="182"/>
  </cols>
  <sheetData>
    <row r="6" spans="2:8" ht="15.75" thickBot="1"/>
    <row r="7" spans="2:8" s="183" customFormat="1" ht="18.75" thickBot="1">
      <c r="B7" s="385" t="s">
        <v>244</v>
      </c>
      <c r="C7" s="386"/>
      <c r="D7" s="387"/>
      <c r="E7" s="387"/>
      <c r="F7" s="387"/>
      <c r="G7" s="387"/>
      <c r="H7" s="388"/>
    </row>
    <row r="8" spans="2:8" s="183" customFormat="1" ht="18.75" thickBot="1">
      <c r="B8" s="389"/>
      <c r="C8" s="390"/>
      <c r="D8" s="391"/>
      <c r="E8" s="391"/>
      <c r="F8" s="391"/>
      <c r="G8" s="391"/>
      <c r="H8" s="392"/>
    </row>
    <row r="9" spans="2:8" ht="32.25" customHeight="1">
      <c r="B9" s="393" t="s">
        <v>219</v>
      </c>
      <c r="C9" s="394"/>
      <c r="D9" s="397" t="s">
        <v>245</v>
      </c>
      <c r="E9" s="398" t="s">
        <v>245</v>
      </c>
      <c r="F9" s="401" t="s">
        <v>220</v>
      </c>
      <c r="G9" s="403" t="s">
        <v>246</v>
      </c>
      <c r="H9" s="404"/>
    </row>
    <row r="10" spans="2:8" ht="32.25" customHeight="1">
      <c r="B10" s="395"/>
      <c r="C10" s="396"/>
      <c r="D10" s="399" t="s">
        <v>245</v>
      </c>
      <c r="E10" s="400" t="s">
        <v>245</v>
      </c>
      <c r="F10" s="402"/>
      <c r="G10" s="405"/>
      <c r="H10" s="406"/>
    </row>
    <row r="11" spans="2:8">
      <c r="B11" s="407" t="s">
        <v>221</v>
      </c>
      <c r="C11" s="408"/>
      <c r="D11" s="409" t="s">
        <v>247</v>
      </c>
      <c r="E11" s="410" t="s">
        <v>247</v>
      </c>
      <c r="F11" s="402"/>
      <c r="G11" s="405"/>
      <c r="H11" s="406"/>
    </row>
    <row r="12" spans="2:8" ht="15.75">
      <c r="B12" s="369" t="s">
        <v>222</v>
      </c>
      <c r="C12" s="370"/>
      <c r="D12" s="371"/>
      <c r="E12" s="372"/>
      <c r="F12" s="184" t="s">
        <v>248</v>
      </c>
      <c r="G12" s="373" t="str">
        <f>+QCS!E4</f>
        <v>FTTH-MH-MP01-0118-1</v>
      </c>
      <c r="H12" s="374"/>
    </row>
    <row r="13" spans="2:8" ht="15.75">
      <c r="B13" s="185"/>
      <c r="C13" s="375" t="s">
        <v>249</v>
      </c>
      <c r="D13" s="376" t="s">
        <v>250</v>
      </c>
      <c r="E13" s="377" t="s">
        <v>250</v>
      </c>
      <c r="F13" s="184" t="s">
        <v>251</v>
      </c>
      <c r="G13" s="378">
        <v>44440</v>
      </c>
      <c r="H13" s="374"/>
    </row>
    <row r="14" spans="2:8">
      <c r="B14" s="185"/>
      <c r="C14" s="376" t="s">
        <v>252</v>
      </c>
      <c r="D14" s="376" t="s">
        <v>253</v>
      </c>
      <c r="E14" s="377" t="s">
        <v>253</v>
      </c>
      <c r="F14" s="184" t="s">
        <v>254</v>
      </c>
      <c r="G14" s="356" t="str">
        <f>+'Bldg Annexture'!G3</f>
        <v>P11/630108053</v>
      </c>
      <c r="H14" s="357"/>
    </row>
    <row r="15" spans="2:8">
      <c r="B15" s="186"/>
      <c r="C15" s="379" t="s">
        <v>255</v>
      </c>
      <c r="D15" s="379" t="s">
        <v>255</v>
      </c>
      <c r="E15" s="380" t="s">
        <v>255</v>
      </c>
      <c r="F15" s="184" t="s">
        <v>77</v>
      </c>
      <c r="G15" s="381">
        <f>+'Bldg Annexture'!G5</f>
        <v>44349</v>
      </c>
      <c r="H15" s="357"/>
    </row>
    <row r="16" spans="2:8" ht="15.75">
      <c r="B16" s="352" t="s">
        <v>256</v>
      </c>
      <c r="C16" s="382"/>
      <c r="D16" s="383" t="s">
        <v>257</v>
      </c>
      <c r="E16" s="384" t="s">
        <v>257</v>
      </c>
      <c r="F16" s="187" t="s">
        <v>258</v>
      </c>
      <c r="G16" s="356" t="str">
        <f>+'Bldg Annexture'!C3</f>
        <v>TAJ WELLINGTON MEWS</v>
      </c>
      <c r="H16" s="357"/>
    </row>
    <row r="17" spans="2:8" ht="15.75">
      <c r="B17" s="188"/>
      <c r="C17" s="189"/>
      <c r="D17" s="367"/>
      <c r="E17" s="368"/>
      <c r="F17" s="184" t="s">
        <v>259</v>
      </c>
      <c r="G17" s="356" t="str">
        <f>+'Bldg Annexture'!C4</f>
        <v>MUMB0118</v>
      </c>
      <c r="H17" s="357"/>
    </row>
    <row r="18" spans="2:8" ht="15.75">
      <c r="B18" s="352" t="s">
        <v>223</v>
      </c>
      <c r="C18" s="353"/>
      <c r="D18" s="354" t="s">
        <v>224</v>
      </c>
      <c r="E18" s="355" t="s">
        <v>224</v>
      </c>
      <c r="F18" s="184" t="s">
        <v>260</v>
      </c>
      <c r="G18" s="356" t="s">
        <v>261</v>
      </c>
      <c r="H18" s="357" t="s">
        <v>261</v>
      </c>
    </row>
    <row r="19" spans="2:8" ht="15.75">
      <c r="B19" s="188"/>
      <c r="C19" s="189"/>
      <c r="D19" s="190"/>
      <c r="E19" s="191"/>
      <c r="F19" s="184" t="s">
        <v>58</v>
      </c>
      <c r="G19" s="356" t="s">
        <v>262</v>
      </c>
      <c r="H19" s="357" t="s">
        <v>262</v>
      </c>
    </row>
    <row r="20" spans="2:8" ht="15.75">
      <c r="B20" s="358" t="s">
        <v>225</v>
      </c>
      <c r="C20" s="359"/>
      <c r="D20" s="354" t="s">
        <v>226</v>
      </c>
      <c r="E20" s="355" t="s">
        <v>226</v>
      </c>
      <c r="F20" s="184" t="s">
        <v>263</v>
      </c>
      <c r="G20" s="356" t="s">
        <v>264</v>
      </c>
      <c r="H20" s="357" t="s">
        <v>264</v>
      </c>
    </row>
    <row r="21" spans="2:8">
      <c r="B21" s="192"/>
      <c r="C21" s="193"/>
      <c r="D21" s="194"/>
      <c r="E21" s="195"/>
      <c r="F21" s="187" t="s">
        <v>265</v>
      </c>
      <c r="G21" s="360" t="str">
        <f>+'Bldg Annexture'!C6</f>
        <v>12-07-2021 TO 14-08-2021</v>
      </c>
      <c r="H21" s="361"/>
    </row>
    <row r="22" spans="2:8">
      <c r="B22" s="192"/>
      <c r="C22" s="193"/>
      <c r="D22" s="194"/>
      <c r="E22" s="195"/>
      <c r="F22" s="196" t="s">
        <v>266</v>
      </c>
      <c r="G22" s="362" t="s">
        <v>267</v>
      </c>
      <c r="H22" s="363" t="s">
        <v>267</v>
      </c>
    </row>
    <row r="23" spans="2:8" ht="15.75" thickBot="1">
      <c r="B23" s="197"/>
      <c r="C23" s="198"/>
      <c r="D23" s="198"/>
      <c r="E23" s="195"/>
      <c r="F23" s="199" t="s">
        <v>268</v>
      </c>
      <c r="G23" s="364" t="s">
        <v>269</v>
      </c>
      <c r="H23" s="365" t="s">
        <v>269</v>
      </c>
    </row>
    <row r="24" spans="2:8" s="203" customFormat="1">
      <c r="B24" s="200" t="s">
        <v>227</v>
      </c>
      <c r="C24" s="366" t="s">
        <v>270</v>
      </c>
      <c r="D24" s="366"/>
      <c r="E24" s="201" t="s">
        <v>0</v>
      </c>
      <c r="F24" s="201" t="s">
        <v>1</v>
      </c>
      <c r="G24" s="201" t="s">
        <v>6</v>
      </c>
      <c r="H24" s="202" t="s">
        <v>228</v>
      </c>
    </row>
    <row r="25" spans="2:8" s="210" customFormat="1" ht="12.75">
      <c r="B25" s="204">
        <v>1</v>
      </c>
      <c r="C25" s="205" t="s">
        <v>16</v>
      </c>
      <c r="D25" s="206"/>
      <c r="E25" s="207">
        <v>11</v>
      </c>
      <c r="F25" s="208" t="s">
        <v>9</v>
      </c>
      <c r="G25" s="208">
        <v>49</v>
      </c>
      <c r="H25" s="209">
        <f>+E25*G25</f>
        <v>539</v>
      </c>
    </row>
    <row r="26" spans="2:8" s="210" customFormat="1" ht="12.75">
      <c r="B26" s="211">
        <f>+B25+1</f>
        <v>2</v>
      </c>
      <c r="C26" s="205" t="s">
        <v>15</v>
      </c>
      <c r="D26" s="206"/>
      <c r="E26" s="208">
        <v>2</v>
      </c>
      <c r="F26" s="208" t="s">
        <v>9</v>
      </c>
      <c r="G26" s="208">
        <v>49</v>
      </c>
      <c r="H26" s="209">
        <f t="shared" ref="H26:H39" si="0">+E26*G26</f>
        <v>98</v>
      </c>
    </row>
    <row r="27" spans="2:8" s="210" customFormat="1" ht="12.75">
      <c r="B27" s="211">
        <f t="shared" ref="B27:B40" si="1">+B26+1</f>
        <v>3</v>
      </c>
      <c r="C27" s="205" t="s">
        <v>19</v>
      </c>
      <c r="D27" s="206"/>
      <c r="E27" s="208">
        <v>2</v>
      </c>
      <c r="F27" s="208" t="s">
        <v>9</v>
      </c>
      <c r="G27" s="208">
        <v>49</v>
      </c>
      <c r="H27" s="209">
        <f t="shared" si="0"/>
        <v>98</v>
      </c>
    </row>
    <row r="28" spans="2:8" s="210" customFormat="1" ht="12.75">
      <c r="B28" s="211">
        <f t="shared" si="1"/>
        <v>4</v>
      </c>
      <c r="C28" s="205" t="s">
        <v>20</v>
      </c>
      <c r="D28" s="206"/>
      <c r="E28" s="208">
        <v>13</v>
      </c>
      <c r="F28" s="208" t="s">
        <v>9</v>
      </c>
      <c r="G28" s="208">
        <v>49</v>
      </c>
      <c r="H28" s="209">
        <f t="shared" si="0"/>
        <v>637</v>
      </c>
    </row>
    <row r="29" spans="2:8" s="210" customFormat="1" ht="12.75">
      <c r="B29" s="211">
        <f t="shared" si="1"/>
        <v>5</v>
      </c>
      <c r="C29" s="205" t="s">
        <v>214</v>
      </c>
      <c r="D29" s="206"/>
      <c r="E29" s="208">
        <v>388</v>
      </c>
      <c r="F29" s="208" t="s">
        <v>13</v>
      </c>
      <c r="G29" s="208">
        <v>7</v>
      </c>
      <c r="H29" s="209">
        <f t="shared" si="0"/>
        <v>2716</v>
      </c>
    </row>
    <row r="30" spans="2:8" s="210" customFormat="1" ht="12.75">
      <c r="B30" s="211">
        <f t="shared" si="1"/>
        <v>6</v>
      </c>
      <c r="C30" s="205" t="s">
        <v>10</v>
      </c>
      <c r="D30" s="206"/>
      <c r="E30" s="208">
        <v>65</v>
      </c>
      <c r="F30" s="208" t="s">
        <v>13</v>
      </c>
      <c r="G30" s="208">
        <v>24</v>
      </c>
      <c r="H30" s="209">
        <f t="shared" ref="H30:H35" si="2">+E30*G30</f>
        <v>1560</v>
      </c>
    </row>
    <row r="31" spans="2:8" s="210" customFormat="1" ht="12.75">
      <c r="B31" s="211">
        <f t="shared" si="1"/>
        <v>7</v>
      </c>
      <c r="C31" s="205" t="s">
        <v>110</v>
      </c>
      <c r="D31" s="206"/>
      <c r="E31" s="208">
        <v>156</v>
      </c>
      <c r="F31" s="208" t="s">
        <v>13</v>
      </c>
      <c r="G31" s="208">
        <v>34</v>
      </c>
      <c r="H31" s="209">
        <f t="shared" si="2"/>
        <v>5304</v>
      </c>
    </row>
    <row r="32" spans="2:8" s="210" customFormat="1" ht="12.75">
      <c r="B32" s="211">
        <f t="shared" si="1"/>
        <v>8</v>
      </c>
      <c r="C32" s="205" t="s">
        <v>105</v>
      </c>
      <c r="D32" s="206"/>
      <c r="E32" s="208">
        <v>44</v>
      </c>
      <c r="F32" s="208" t="s">
        <v>9</v>
      </c>
      <c r="G32" s="208">
        <v>112</v>
      </c>
      <c r="H32" s="209">
        <f t="shared" si="2"/>
        <v>4928</v>
      </c>
    </row>
    <row r="33" spans="2:8" s="210" customFormat="1" ht="12.75">
      <c r="B33" s="211">
        <f t="shared" si="1"/>
        <v>9</v>
      </c>
      <c r="C33" s="205" t="s">
        <v>116</v>
      </c>
      <c r="D33" s="206"/>
      <c r="E33" s="208">
        <v>1.2489999999999999</v>
      </c>
      <c r="F33" s="208" t="s">
        <v>9</v>
      </c>
      <c r="G33" s="208">
        <v>2425</v>
      </c>
      <c r="H33" s="209">
        <f t="shared" si="2"/>
        <v>3028.8249999999998</v>
      </c>
    </row>
    <row r="34" spans="2:8" s="210" customFormat="1" ht="12.75">
      <c r="B34" s="211">
        <f t="shared" si="1"/>
        <v>10</v>
      </c>
      <c r="C34" s="205" t="s">
        <v>119</v>
      </c>
      <c r="D34" s="206"/>
      <c r="E34" s="208">
        <v>315</v>
      </c>
      <c r="F34" s="208" t="s">
        <v>23</v>
      </c>
      <c r="G34" s="208">
        <v>71</v>
      </c>
      <c r="H34" s="209">
        <f t="shared" si="2"/>
        <v>22365</v>
      </c>
    </row>
    <row r="35" spans="2:8" s="210" customFormat="1" ht="12.75">
      <c r="B35" s="211">
        <f t="shared" si="1"/>
        <v>11</v>
      </c>
      <c r="C35" s="205" t="s">
        <v>14</v>
      </c>
      <c r="D35" s="206"/>
      <c r="E35" s="208">
        <v>150</v>
      </c>
      <c r="F35" s="208" t="s">
        <v>23</v>
      </c>
      <c r="G35" s="208">
        <v>111</v>
      </c>
      <c r="H35" s="209">
        <f t="shared" si="2"/>
        <v>16650</v>
      </c>
    </row>
    <row r="36" spans="2:8" s="210" customFormat="1" ht="12.75">
      <c r="B36" s="211">
        <f t="shared" si="1"/>
        <v>12</v>
      </c>
      <c r="C36" s="205" t="s">
        <v>126</v>
      </c>
      <c r="D36" s="206"/>
      <c r="E36" s="208">
        <v>180</v>
      </c>
      <c r="F36" s="208" t="s">
        <v>9</v>
      </c>
      <c r="G36" s="208">
        <v>116</v>
      </c>
      <c r="H36" s="209">
        <f t="shared" si="0"/>
        <v>20880</v>
      </c>
    </row>
    <row r="37" spans="2:8" s="210" customFormat="1" ht="12.75">
      <c r="B37" s="211">
        <f t="shared" si="1"/>
        <v>13</v>
      </c>
      <c r="C37" s="205" t="s">
        <v>21</v>
      </c>
      <c r="D37" s="206"/>
      <c r="E37" s="208">
        <v>136</v>
      </c>
      <c r="F37" s="208" t="s">
        <v>13</v>
      </c>
      <c r="G37" s="208">
        <v>3</v>
      </c>
      <c r="H37" s="209">
        <f t="shared" si="0"/>
        <v>408</v>
      </c>
    </row>
    <row r="38" spans="2:8" s="210" customFormat="1" ht="12.75">
      <c r="B38" s="211">
        <f t="shared" si="1"/>
        <v>14</v>
      </c>
      <c r="C38" s="205" t="s">
        <v>134</v>
      </c>
      <c r="D38" s="206"/>
      <c r="E38" s="208">
        <v>2</v>
      </c>
      <c r="F38" s="208" t="s">
        <v>9</v>
      </c>
      <c r="G38" s="208">
        <v>290</v>
      </c>
      <c r="H38" s="209">
        <f t="shared" si="0"/>
        <v>580</v>
      </c>
    </row>
    <row r="39" spans="2:8" s="210" customFormat="1" ht="12.75">
      <c r="B39" s="211">
        <f t="shared" si="1"/>
        <v>15</v>
      </c>
      <c r="C39" s="205" t="s">
        <v>135</v>
      </c>
      <c r="D39" s="206"/>
      <c r="E39" s="208">
        <v>2</v>
      </c>
      <c r="F39" s="208" t="s">
        <v>9</v>
      </c>
      <c r="G39" s="208">
        <v>485</v>
      </c>
      <c r="H39" s="209">
        <f t="shared" si="0"/>
        <v>970</v>
      </c>
    </row>
    <row r="40" spans="2:8" s="210" customFormat="1" ht="12.75">
      <c r="B40" s="211">
        <f t="shared" si="1"/>
        <v>16</v>
      </c>
      <c r="C40" s="205" t="s">
        <v>136</v>
      </c>
      <c r="D40" s="206"/>
      <c r="E40" s="208">
        <v>28</v>
      </c>
      <c r="F40" s="208" t="s">
        <v>9</v>
      </c>
      <c r="G40" s="208">
        <v>10</v>
      </c>
      <c r="H40" s="209">
        <f t="shared" ref="H40" si="3">+E40*G40</f>
        <v>280</v>
      </c>
    </row>
    <row r="41" spans="2:8">
      <c r="B41" s="215"/>
      <c r="C41" s="212"/>
      <c r="D41" s="213"/>
      <c r="E41" s="214"/>
      <c r="F41" s="216"/>
      <c r="G41" s="217"/>
      <c r="H41" s="218"/>
    </row>
    <row r="42" spans="2:8">
      <c r="B42" s="219"/>
      <c r="C42" s="220"/>
      <c r="D42" s="221"/>
      <c r="E42" s="222"/>
      <c r="F42" s="223" t="s">
        <v>229</v>
      </c>
      <c r="G42" s="224"/>
      <c r="H42" s="267">
        <f>SUM(H25:H41)</f>
        <v>81041.824999999997</v>
      </c>
    </row>
    <row r="43" spans="2:8" ht="15.75">
      <c r="B43" s="219"/>
      <c r="C43" s="220"/>
      <c r="D43" s="226"/>
      <c r="E43" s="227"/>
      <c r="F43" s="348" t="s">
        <v>271</v>
      </c>
      <c r="G43" s="348"/>
      <c r="H43" s="228">
        <f>H42*9%</f>
        <v>7293.7642499999993</v>
      </c>
    </row>
    <row r="44" spans="2:8" ht="15.75">
      <c r="B44" s="219"/>
      <c r="C44" s="220"/>
      <c r="D44" s="226"/>
      <c r="E44" s="227"/>
      <c r="F44" s="348" t="s">
        <v>272</v>
      </c>
      <c r="G44" s="348"/>
      <c r="H44" s="228">
        <f>H42*9%</f>
        <v>7293.7642499999993</v>
      </c>
    </row>
    <row r="45" spans="2:8" ht="15.75">
      <c r="B45" s="229"/>
      <c r="C45" s="222"/>
      <c r="D45" s="226"/>
      <c r="E45" s="227"/>
      <c r="F45" s="348" t="s">
        <v>273</v>
      </c>
      <c r="G45" s="348"/>
      <c r="H45" s="268">
        <f>H43+H44</f>
        <v>14587.528499999999</v>
      </c>
    </row>
    <row r="46" spans="2:8" ht="15.75">
      <c r="B46" s="229"/>
      <c r="C46" s="222"/>
      <c r="D46" s="226"/>
      <c r="E46" s="227"/>
      <c r="F46" s="348" t="s">
        <v>274</v>
      </c>
      <c r="G46" s="348"/>
      <c r="H46" s="228">
        <f>H42+H45</f>
        <v>95629.353499999997</v>
      </c>
    </row>
    <row r="47" spans="2:8" ht="15.75">
      <c r="B47" s="229"/>
      <c r="C47" s="222"/>
      <c r="D47" s="226"/>
      <c r="E47" s="227"/>
      <c r="F47" s="348" t="s">
        <v>275</v>
      </c>
      <c r="G47" s="348"/>
      <c r="H47" s="228">
        <v>0</v>
      </c>
    </row>
    <row r="48" spans="2:8" ht="15.75">
      <c r="B48" s="229"/>
      <c r="C48" s="222"/>
      <c r="D48" s="226"/>
      <c r="E48" s="227"/>
      <c r="F48" s="348" t="s">
        <v>276</v>
      </c>
      <c r="G48" s="348"/>
      <c r="H48" s="225">
        <f>H46</f>
        <v>95629.353499999997</v>
      </c>
    </row>
    <row r="49" spans="2:8">
      <c r="B49" s="349"/>
      <c r="C49" s="350"/>
      <c r="D49" s="350"/>
      <c r="E49" s="227"/>
      <c r="F49" s="351" t="s">
        <v>230</v>
      </c>
      <c r="G49" s="351"/>
      <c r="H49" s="267">
        <f>ROUNDUP(H48,0)</f>
        <v>95630</v>
      </c>
    </row>
    <row r="50" spans="2:8" ht="16.5" thickBot="1">
      <c r="B50" s="230"/>
      <c r="C50" s="231"/>
      <c r="D50" s="231"/>
      <c r="E50" s="232"/>
      <c r="F50" s="233"/>
      <c r="G50" s="233"/>
      <c r="H50" s="234"/>
    </row>
    <row r="51" spans="2:8" ht="15.75" thickBot="1">
      <c r="B51" s="344" t="s">
        <v>231</v>
      </c>
      <c r="C51" s="345"/>
      <c r="D51" s="346" t="s">
        <v>323</v>
      </c>
      <c r="E51" s="346"/>
      <c r="F51" s="346"/>
      <c r="G51" s="346"/>
      <c r="H51" s="347"/>
    </row>
    <row r="52" spans="2:8" ht="15.75" thickBot="1">
      <c r="B52" s="235" t="s">
        <v>232</v>
      </c>
      <c r="C52" s="236"/>
      <c r="D52" s="346" t="s">
        <v>324</v>
      </c>
      <c r="E52" s="346"/>
      <c r="F52" s="346"/>
      <c r="G52" s="346"/>
      <c r="H52" s="347"/>
    </row>
    <row r="53" spans="2:8" s="240" customFormat="1" ht="14.25">
      <c r="B53" s="237"/>
      <c r="C53" s="238"/>
      <c r="D53" s="238"/>
      <c r="E53" s="238"/>
      <c r="F53" s="238"/>
      <c r="G53" s="238"/>
      <c r="H53" s="239"/>
    </row>
    <row r="54" spans="2:8" s="240" customFormat="1">
      <c r="B54" s="241"/>
      <c r="C54" s="242"/>
      <c r="D54" s="242"/>
      <c r="E54" s="238"/>
      <c r="F54" s="243" t="s">
        <v>277</v>
      </c>
      <c r="G54" s="244"/>
      <c r="H54" s="239"/>
    </row>
    <row r="55" spans="2:8" s="240" customFormat="1">
      <c r="B55" s="241"/>
      <c r="C55" s="242"/>
      <c r="D55" s="242"/>
      <c r="E55" s="238"/>
      <c r="F55" s="243"/>
      <c r="G55" s="244"/>
      <c r="H55" s="239"/>
    </row>
    <row r="56" spans="2:8" s="240" customFormat="1" ht="14.25">
      <c r="B56" s="241"/>
      <c r="C56" s="242"/>
      <c r="D56" s="242"/>
      <c r="E56" s="238"/>
      <c r="F56" s="238"/>
      <c r="G56" s="238"/>
      <c r="H56" s="239"/>
    </row>
    <row r="57" spans="2:8" s="240" customFormat="1" ht="14.25">
      <c r="B57" s="245"/>
      <c r="C57" s="246"/>
      <c r="D57" s="246"/>
      <c r="E57" s="246"/>
      <c r="F57" s="246"/>
      <c r="G57" s="246"/>
      <c r="H57" s="247"/>
    </row>
    <row r="58" spans="2:8" s="240" customFormat="1">
      <c r="B58" s="248"/>
      <c r="C58" s="249"/>
      <c r="D58" s="250"/>
      <c r="E58" s="250"/>
      <c r="F58" s="251" t="s">
        <v>233</v>
      </c>
      <c r="G58" s="252"/>
      <c r="H58" s="253"/>
    </row>
    <row r="59" spans="2:8" s="240" customFormat="1" ht="15.75" thickBot="1">
      <c r="B59" s="254"/>
      <c r="C59" s="255"/>
      <c r="D59" s="256"/>
      <c r="E59" s="256"/>
      <c r="F59" s="257"/>
      <c r="G59" s="257"/>
      <c r="H59" s="258"/>
    </row>
    <row r="60" spans="2:8">
      <c r="B60" s="259"/>
      <c r="C60" s="260"/>
      <c r="D60" s="260"/>
      <c r="E60" s="260"/>
      <c r="F60" s="260"/>
      <c r="G60" s="260"/>
      <c r="H60" s="261"/>
    </row>
    <row r="61" spans="2:8" s="240" customFormat="1">
      <c r="B61" s="262" t="s">
        <v>234</v>
      </c>
      <c r="C61" s="252"/>
      <c r="D61" s="252"/>
      <c r="E61" s="252"/>
      <c r="F61" s="252"/>
      <c r="G61" s="252"/>
      <c r="H61" s="263"/>
    </row>
    <row r="62" spans="2:8" s="240" customFormat="1" thickBot="1">
      <c r="B62" s="264" t="s">
        <v>235</v>
      </c>
      <c r="C62" s="265"/>
      <c r="D62" s="265"/>
      <c r="E62" s="265"/>
      <c r="F62" s="265"/>
      <c r="G62" s="265"/>
      <c r="H62" s="266"/>
    </row>
  </sheetData>
  <mergeCells count="44">
    <mergeCell ref="B7:H7"/>
    <mergeCell ref="B8:H8"/>
    <mergeCell ref="B9:C10"/>
    <mergeCell ref="D9:E10"/>
    <mergeCell ref="F9:F11"/>
    <mergeCell ref="G9:H11"/>
    <mergeCell ref="B11:C11"/>
    <mergeCell ref="D11:E11"/>
    <mergeCell ref="D17:E17"/>
    <mergeCell ref="G17:H17"/>
    <mergeCell ref="B12:C12"/>
    <mergeCell ref="D12:E12"/>
    <mergeCell ref="G12:H12"/>
    <mergeCell ref="C13:E13"/>
    <mergeCell ref="G13:H13"/>
    <mergeCell ref="C14:E14"/>
    <mergeCell ref="G14:H14"/>
    <mergeCell ref="C15:E15"/>
    <mergeCell ref="G15:H15"/>
    <mergeCell ref="B16:C16"/>
    <mergeCell ref="D16:E16"/>
    <mergeCell ref="G16:H16"/>
    <mergeCell ref="F44:G44"/>
    <mergeCell ref="B18:C18"/>
    <mergeCell ref="D18:E18"/>
    <mergeCell ref="G18:H18"/>
    <mergeCell ref="G19:H19"/>
    <mergeCell ref="B20:C20"/>
    <mergeCell ref="D20:E20"/>
    <mergeCell ref="G20:H20"/>
    <mergeCell ref="G21:H21"/>
    <mergeCell ref="G22:H22"/>
    <mergeCell ref="G23:H23"/>
    <mergeCell ref="C24:D24"/>
    <mergeCell ref="F43:G43"/>
    <mergeCell ref="B51:C51"/>
    <mergeCell ref="D51:H51"/>
    <mergeCell ref="D52:H52"/>
    <mergeCell ref="F45:G45"/>
    <mergeCell ref="F46:G46"/>
    <mergeCell ref="F47:G47"/>
    <mergeCell ref="F48:G48"/>
    <mergeCell ref="B49:D49"/>
    <mergeCell ref="F49:G49"/>
  </mergeCells>
  <printOptions horizontalCentered="1"/>
  <pageMargins left="0.39370078740157483" right="0.27559055118110237" top="1.299212598425197" bottom="0.74803149606299213" header="0.31496062992125984" footer="0.31496062992125984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  <pageSetUpPr fitToPage="1"/>
  </sheetPr>
  <dimension ref="A1:H66"/>
  <sheetViews>
    <sheetView topLeftCell="A8" zoomScaleNormal="100" zoomScaleSheetLayoutView="100" workbookViewId="0">
      <selection activeCell="F11" sqref="F11"/>
    </sheetView>
  </sheetViews>
  <sheetFormatPr defaultRowHeight="14.25"/>
  <cols>
    <col min="1" max="1" width="6.28515625" style="59" customWidth="1"/>
    <col min="2" max="2" width="12.85546875" style="59" customWidth="1"/>
    <col min="3" max="3" width="57.140625" style="59" customWidth="1"/>
    <col min="4" max="6" width="12" style="59" customWidth="1"/>
    <col min="7" max="16384" width="9.140625" style="59"/>
  </cols>
  <sheetData>
    <row r="1" spans="1:6" ht="25.5">
      <c r="A1" s="411" t="s">
        <v>24</v>
      </c>
      <c r="B1" s="411"/>
      <c r="C1" s="411"/>
      <c r="D1" s="411"/>
      <c r="E1" s="411"/>
      <c r="F1" s="411"/>
    </row>
    <row r="2" spans="1:6" ht="5.25" customHeight="1"/>
    <row r="3" spans="1:6" s="161" customFormat="1">
      <c r="A3" s="413" t="s">
        <v>88</v>
      </c>
      <c r="B3" s="413"/>
      <c r="C3" s="159" t="str">
        <f>'Bldg Annexture'!G3</f>
        <v>P11/630108053</v>
      </c>
      <c r="D3" s="160"/>
      <c r="E3" s="160"/>
      <c r="F3" s="160"/>
    </row>
    <row r="4" spans="1:6" s="161" customFormat="1" ht="24">
      <c r="A4" s="413" t="s">
        <v>89</v>
      </c>
      <c r="B4" s="413"/>
      <c r="C4" s="162">
        <f>+'Bldg Annexture'!G5</f>
        <v>44349</v>
      </c>
      <c r="D4" s="293" t="s">
        <v>295</v>
      </c>
      <c r="E4" s="294" t="str">
        <f>+Abstact!D5</f>
        <v>FTTH-MH-MP01-0118-1</v>
      </c>
      <c r="F4" s="160"/>
    </row>
    <row r="5" spans="1:6" s="161" customFormat="1">
      <c r="A5" s="413" t="s">
        <v>90</v>
      </c>
      <c r="B5" s="413"/>
      <c r="C5" s="159" t="str">
        <f>'Bldg Annexture'!C6</f>
        <v>12-07-2021 TO 14-08-2021</v>
      </c>
      <c r="D5" s="160" t="s">
        <v>91</v>
      </c>
      <c r="E5" s="160">
        <f>+'Bldg Annexture'!C16</f>
        <v>4</v>
      </c>
    </row>
    <row r="6" spans="1:6" s="161" customFormat="1">
      <c r="A6" s="413" t="s">
        <v>92</v>
      </c>
      <c r="B6" s="413"/>
      <c r="C6" s="159" t="str">
        <f>'Bldg Annexture'!C3</f>
        <v>TAJ WELLINGTON MEWS</v>
      </c>
      <c r="D6" s="160"/>
      <c r="E6" s="160"/>
      <c r="F6" s="160"/>
    </row>
    <row r="7" spans="1:6" s="161" customFormat="1">
      <c r="A7" s="413" t="s">
        <v>93</v>
      </c>
      <c r="B7" s="413"/>
      <c r="C7" s="163" t="str">
        <f>'Bldg Annexture'!C4</f>
        <v>MUMB0118</v>
      </c>
      <c r="D7" s="160"/>
      <c r="E7" s="160"/>
      <c r="F7" s="160"/>
    </row>
    <row r="8" spans="1:6" s="161" customFormat="1">
      <c r="A8" s="413" t="s">
        <v>94</v>
      </c>
      <c r="B8" s="413"/>
      <c r="C8" s="159" t="str">
        <f>'Bldg Annexture'!B5</f>
        <v>MP 01 (SOUTH)</v>
      </c>
      <c r="D8" s="160"/>
      <c r="E8" s="160"/>
      <c r="F8" s="160"/>
    </row>
    <row r="9" spans="1:6" s="161" customFormat="1">
      <c r="A9" s="413" t="s">
        <v>95</v>
      </c>
      <c r="B9" s="413"/>
      <c r="C9" s="159" t="s">
        <v>59</v>
      </c>
      <c r="D9" s="160"/>
      <c r="E9" s="160"/>
      <c r="F9" s="160"/>
    </row>
    <row r="10" spans="1:6" ht="48" customHeight="1">
      <c r="A10" s="412" t="s">
        <v>213</v>
      </c>
      <c r="B10" s="412"/>
      <c r="C10" s="412"/>
      <c r="D10" s="412"/>
      <c r="E10" s="412"/>
      <c r="F10" s="412"/>
    </row>
    <row r="11" spans="1:6">
      <c r="A11" s="68" t="s">
        <v>2</v>
      </c>
      <c r="B11" s="68" t="s">
        <v>3</v>
      </c>
      <c r="C11" s="66" t="s">
        <v>5</v>
      </c>
      <c r="D11" s="66" t="s">
        <v>1</v>
      </c>
      <c r="E11" s="66"/>
      <c r="F11" s="67" t="s">
        <v>0</v>
      </c>
    </row>
    <row r="12" spans="1:6" ht="14.25" customHeight="1">
      <c r="A12" s="74"/>
      <c r="B12" s="69">
        <v>3294022</v>
      </c>
      <c r="C12" s="70" t="s">
        <v>16</v>
      </c>
      <c r="D12" s="69" t="s">
        <v>9</v>
      </c>
      <c r="E12" s="69"/>
      <c r="F12" s="314">
        <f>VLOOKUP(B12,JMR!$B$15:$K$65,10,0)</f>
        <v>11</v>
      </c>
    </row>
    <row r="13" spans="1:6" ht="14.25" customHeight="1">
      <c r="A13" s="74"/>
      <c r="B13" s="69">
        <v>3259755</v>
      </c>
      <c r="C13" s="70" t="s">
        <v>15</v>
      </c>
      <c r="D13" s="69" t="s">
        <v>9</v>
      </c>
      <c r="E13" s="69"/>
      <c r="F13" s="314">
        <f>VLOOKUP(B13,JMR!$B$15:$K$65,10,0)</f>
        <v>2</v>
      </c>
    </row>
    <row r="14" spans="1:6" ht="14.25" customHeight="1">
      <c r="A14" s="74"/>
      <c r="B14" s="69">
        <v>3293902</v>
      </c>
      <c r="C14" s="70" t="s">
        <v>19</v>
      </c>
      <c r="D14" s="69" t="s">
        <v>9</v>
      </c>
      <c r="E14" s="69"/>
      <c r="F14" s="314">
        <f>VLOOKUP(B14,JMR!$B$15:$K$65,10,0)</f>
        <v>2</v>
      </c>
    </row>
    <row r="15" spans="1:6" ht="14.25" customHeight="1">
      <c r="A15" s="74"/>
      <c r="B15" s="69">
        <v>3293903</v>
      </c>
      <c r="C15" s="70" t="s">
        <v>20</v>
      </c>
      <c r="D15" s="69" t="s">
        <v>9</v>
      </c>
      <c r="E15" s="69"/>
      <c r="F15" s="314">
        <f>VLOOKUP(B15,JMR!$B$15:$K$65,10,0)</f>
        <v>13</v>
      </c>
    </row>
    <row r="16" spans="1:6" ht="14.25" hidden="1" customHeight="1">
      <c r="A16" s="74"/>
      <c r="B16" s="69">
        <v>3294265</v>
      </c>
      <c r="C16" s="70" t="s">
        <v>108</v>
      </c>
      <c r="D16" s="69" t="s">
        <v>13</v>
      </c>
      <c r="E16" s="69"/>
      <c r="F16" s="314">
        <f>VLOOKUP(B16,JMR!$B$15:$K$65,10,0)</f>
        <v>0</v>
      </c>
    </row>
    <row r="17" spans="1:6" ht="14.25" hidden="1" customHeight="1">
      <c r="A17" s="74"/>
      <c r="B17" s="69">
        <v>3294710</v>
      </c>
      <c r="C17" s="70" t="s">
        <v>11</v>
      </c>
      <c r="D17" s="69" t="s">
        <v>13</v>
      </c>
      <c r="E17" s="69"/>
      <c r="F17" s="314">
        <f>VLOOKUP(B17,JMR!$B$15:$K$65,10,0)</f>
        <v>0</v>
      </c>
    </row>
    <row r="18" spans="1:6" ht="14.25" customHeight="1">
      <c r="A18" s="74"/>
      <c r="B18" s="69">
        <v>3294264</v>
      </c>
      <c r="C18" s="70" t="s">
        <v>214</v>
      </c>
      <c r="D18" s="69" t="s">
        <v>13</v>
      </c>
      <c r="E18" s="69"/>
      <c r="F18" s="314">
        <f>VLOOKUP(B18,JMR!$B$15:$K$65,10,0)</f>
        <v>388</v>
      </c>
    </row>
    <row r="19" spans="1:6" ht="14.25" customHeight="1">
      <c r="A19" s="74"/>
      <c r="B19" s="69">
        <v>3294065</v>
      </c>
      <c r="C19" s="70" t="s">
        <v>10</v>
      </c>
      <c r="D19" s="69" t="s">
        <v>13</v>
      </c>
      <c r="E19" s="69"/>
      <c r="F19" s="314">
        <f>VLOOKUP(B19,JMR!$B$15:$K$65,10,0)</f>
        <v>65</v>
      </c>
    </row>
    <row r="20" spans="1:6" ht="14.25" hidden="1" customHeight="1">
      <c r="A20" s="74"/>
      <c r="B20" s="69">
        <v>3294262</v>
      </c>
      <c r="C20" s="70" t="s">
        <v>109</v>
      </c>
      <c r="D20" s="69" t="s">
        <v>13</v>
      </c>
      <c r="E20" s="69"/>
      <c r="F20" s="314">
        <f>VLOOKUP(B20,JMR!$B$15:$K$65,10,0)</f>
        <v>0</v>
      </c>
    </row>
    <row r="21" spans="1:6" ht="14.25" customHeight="1">
      <c r="A21" s="74"/>
      <c r="B21" s="69">
        <v>3294064</v>
      </c>
      <c r="C21" s="70" t="s">
        <v>110</v>
      </c>
      <c r="D21" s="69" t="s">
        <v>13</v>
      </c>
      <c r="E21" s="69"/>
      <c r="F21" s="314">
        <f>VLOOKUP(B21,JMR!$B$15:$K$65,10,0)</f>
        <v>156</v>
      </c>
    </row>
    <row r="22" spans="1:6" ht="14.25" hidden="1" customHeight="1">
      <c r="A22" s="74"/>
      <c r="B22" s="69">
        <v>3292713</v>
      </c>
      <c r="C22" s="70" t="s">
        <v>111</v>
      </c>
      <c r="D22" s="69" t="s">
        <v>13</v>
      </c>
      <c r="E22" s="69"/>
      <c r="F22" s="314">
        <f>VLOOKUP(B22,JMR!$B$15:$K$65,10,0)</f>
        <v>0</v>
      </c>
    </row>
    <row r="23" spans="1:6" ht="14.25" hidden="1" customHeight="1">
      <c r="A23" s="74"/>
      <c r="B23" s="69">
        <v>3252599</v>
      </c>
      <c r="C23" s="70" t="s">
        <v>112</v>
      </c>
      <c r="D23" s="69" t="s">
        <v>13</v>
      </c>
      <c r="E23" s="69"/>
      <c r="F23" s="314">
        <f>VLOOKUP(B23,JMR!$B$15:$K$65,10,0)</f>
        <v>0</v>
      </c>
    </row>
    <row r="24" spans="1:6" ht="14.25" hidden="1" customHeight="1">
      <c r="A24" s="74"/>
      <c r="B24" s="69">
        <v>3314515</v>
      </c>
      <c r="C24" s="70" t="s">
        <v>113</v>
      </c>
      <c r="D24" s="69" t="s">
        <v>13</v>
      </c>
      <c r="E24" s="69"/>
      <c r="F24" s="314">
        <f>VLOOKUP(B24,JMR!$B$15:$K$65,10,0)</f>
        <v>0</v>
      </c>
    </row>
    <row r="25" spans="1:6" ht="14.25" hidden="1" customHeight="1">
      <c r="A25" s="74"/>
      <c r="B25" s="69">
        <v>3293883</v>
      </c>
      <c r="C25" s="70" t="s">
        <v>114</v>
      </c>
      <c r="D25" s="69" t="s">
        <v>13</v>
      </c>
      <c r="E25" s="69"/>
      <c r="F25" s="314">
        <f>VLOOKUP(B25,JMR!$B$15:$K$65,10,0)</f>
        <v>0</v>
      </c>
    </row>
    <row r="26" spans="1:6" ht="14.25" customHeight="1">
      <c r="A26" s="74"/>
      <c r="B26" s="69">
        <v>3252601</v>
      </c>
      <c r="C26" s="70" t="s">
        <v>105</v>
      </c>
      <c r="D26" s="69" t="s">
        <v>9</v>
      </c>
      <c r="E26" s="69"/>
      <c r="F26" s="314">
        <f>VLOOKUP(B26,JMR!$B$15:$K$65,10,0)</f>
        <v>44</v>
      </c>
    </row>
    <row r="27" spans="1:6" ht="14.25" hidden="1" customHeight="1">
      <c r="A27" s="74"/>
      <c r="B27" s="69">
        <v>3252602</v>
      </c>
      <c r="C27" s="70" t="s">
        <v>115</v>
      </c>
      <c r="D27" s="69" t="s">
        <v>9</v>
      </c>
      <c r="E27" s="69"/>
      <c r="F27" s="314">
        <f>VLOOKUP(B27,JMR!$B$15:$K$65,10,0)</f>
        <v>0</v>
      </c>
    </row>
    <row r="28" spans="1:6" ht="14.25" customHeight="1">
      <c r="A28" s="74"/>
      <c r="B28" s="69">
        <v>3300512</v>
      </c>
      <c r="C28" s="70" t="s">
        <v>116</v>
      </c>
      <c r="D28" s="69" t="s">
        <v>9</v>
      </c>
      <c r="E28" s="69"/>
      <c r="F28" s="314">
        <f>VLOOKUP(B28,JMR!$B$15:$K$65,10,0)</f>
        <v>1.2489999999999999</v>
      </c>
    </row>
    <row r="29" spans="1:6" ht="14.25" hidden="1" customHeight="1">
      <c r="A29" s="74"/>
      <c r="B29" s="69">
        <v>3293884</v>
      </c>
      <c r="C29" s="70" t="s">
        <v>296</v>
      </c>
      <c r="D29" s="69" t="s">
        <v>9</v>
      </c>
      <c r="E29" s="69"/>
      <c r="F29" s="314">
        <f>VLOOKUP(B29,JMR!$B$15:$K$65,10,0)</f>
        <v>0</v>
      </c>
    </row>
    <row r="30" spans="1:6" ht="14.25" hidden="1" customHeight="1">
      <c r="A30" s="74"/>
      <c r="B30" s="69">
        <v>3294067</v>
      </c>
      <c r="C30" s="70" t="s">
        <v>117</v>
      </c>
      <c r="D30" s="69" t="s">
        <v>9</v>
      </c>
      <c r="E30" s="69"/>
      <c r="F30" s="314">
        <f>VLOOKUP(B30,JMR!$B$15:$K$65,10,0)</f>
        <v>0</v>
      </c>
    </row>
    <row r="31" spans="1:6" ht="14.25" hidden="1" customHeight="1">
      <c r="A31" s="74"/>
      <c r="B31" s="69">
        <v>3251233</v>
      </c>
      <c r="C31" s="70" t="s">
        <v>118</v>
      </c>
      <c r="D31" s="69" t="s">
        <v>9</v>
      </c>
      <c r="E31" s="69"/>
      <c r="F31" s="314">
        <f>VLOOKUP(B31,JMR!$B$15:$K$65,10,0)</f>
        <v>0</v>
      </c>
    </row>
    <row r="32" spans="1:6" ht="14.25" hidden="1" customHeight="1">
      <c r="A32" s="74"/>
      <c r="B32" s="69">
        <v>3171149</v>
      </c>
      <c r="C32" s="70" t="s">
        <v>12</v>
      </c>
      <c r="D32" s="69" t="s">
        <v>23</v>
      </c>
      <c r="E32" s="69"/>
      <c r="F32" s="314">
        <f>VLOOKUP(B32,JMR!$B$15:$K$65,10,0)</f>
        <v>0</v>
      </c>
    </row>
    <row r="33" spans="1:6" ht="14.25" hidden="1" customHeight="1">
      <c r="A33" s="74"/>
      <c r="B33" s="69">
        <v>3318608</v>
      </c>
      <c r="C33" s="70" t="s">
        <v>17</v>
      </c>
      <c r="D33" s="69" t="s">
        <v>23</v>
      </c>
      <c r="E33" s="69"/>
      <c r="F33" s="314">
        <f>VLOOKUP(B33,JMR!$B$15:$K$65,10,0)</f>
        <v>0</v>
      </c>
    </row>
    <row r="34" spans="1:6" ht="14.25" customHeight="1">
      <c r="A34" s="74"/>
      <c r="B34" s="69">
        <v>3206508</v>
      </c>
      <c r="C34" s="70" t="s">
        <v>119</v>
      </c>
      <c r="D34" s="69" t="s">
        <v>23</v>
      </c>
      <c r="E34" s="69"/>
      <c r="F34" s="314">
        <f>VLOOKUP(B34,JMR!$B$15:$K$65,10,0)</f>
        <v>315</v>
      </c>
    </row>
    <row r="35" spans="1:6" ht="14.25" hidden="1" customHeight="1">
      <c r="A35" s="74"/>
      <c r="B35" s="69">
        <v>3318971</v>
      </c>
      <c r="C35" s="70" t="s">
        <v>120</v>
      </c>
      <c r="D35" s="69" t="s">
        <v>23</v>
      </c>
      <c r="E35" s="69"/>
      <c r="F35" s="314">
        <f>VLOOKUP(B35,JMR!$B$15:$K$65,10,0)</f>
        <v>0</v>
      </c>
    </row>
    <row r="36" spans="1:6" ht="14.25" hidden="1" customHeight="1">
      <c r="A36" s="74"/>
      <c r="B36" s="69">
        <v>3192918</v>
      </c>
      <c r="C36" s="70" t="s">
        <v>121</v>
      </c>
      <c r="D36" s="69" t="s">
        <v>9</v>
      </c>
      <c r="E36" s="69"/>
      <c r="F36" s="314">
        <f>VLOOKUP(B36,JMR!$B$15:$K$65,10,0)</f>
        <v>0</v>
      </c>
    </row>
    <row r="37" spans="1:6" ht="14.25" hidden="1" customHeight="1">
      <c r="A37" s="74"/>
      <c r="B37" s="69">
        <v>3126675</v>
      </c>
      <c r="C37" s="70" t="s">
        <v>122</v>
      </c>
      <c r="D37" s="69" t="s">
        <v>9</v>
      </c>
      <c r="E37" s="69"/>
      <c r="F37" s="314">
        <f>VLOOKUP(B37,JMR!$B$15:$K$65,10,0)</f>
        <v>0</v>
      </c>
    </row>
    <row r="38" spans="1:6" ht="14.25" hidden="1" customHeight="1">
      <c r="A38" s="74"/>
      <c r="B38" s="69">
        <v>3318382</v>
      </c>
      <c r="C38" s="70" t="s">
        <v>123</v>
      </c>
      <c r="D38" s="69" t="s">
        <v>9</v>
      </c>
      <c r="E38" s="69"/>
      <c r="F38" s="314">
        <f>VLOOKUP(B38,JMR!$B$15:$K$65,10,0)</f>
        <v>0</v>
      </c>
    </row>
    <row r="39" spans="1:6" ht="14.25" hidden="1" customHeight="1">
      <c r="A39" s="74"/>
      <c r="B39" s="69">
        <v>3318200</v>
      </c>
      <c r="C39" s="70" t="s">
        <v>124</v>
      </c>
      <c r="D39" s="69" t="s">
        <v>9</v>
      </c>
      <c r="E39" s="69"/>
      <c r="F39" s="314">
        <f>VLOOKUP(B39,JMR!$B$15:$K$65,10,0)</f>
        <v>0</v>
      </c>
    </row>
    <row r="40" spans="1:6" ht="14.25" hidden="1" customHeight="1">
      <c r="A40" s="74"/>
      <c r="B40" s="69">
        <v>3295960</v>
      </c>
      <c r="C40" s="70" t="s">
        <v>125</v>
      </c>
      <c r="D40" s="69" t="s">
        <v>23</v>
      </c>
      <c r="E40" s="69"/>
      <c r="F40" s="314">
        <f>VLOOKUP(B40,JMR!$B$15:$K$65,10,0)</f>
        <v>0</v>
      </c>
    </row>
    <row r="41" spans="1:6" ht="14.25" customHeight="1">
      <c r="A41" s="74"/>
      <c r="B41" s="69">
        <v>3171151</v>
      </c>
      <c r="C41" s="70" t="s">
        <v>14</v>
      </c>
      <c r="D41" s="69" t="s">
        <v>23</v>
      </c>
      <c r="E41" s="69"/>
      <c r="F41" s="314">
        <f>VLOOKUP(B41,JMR!$B$15:$K$65,10,0)</f>
        <v>150</v>
      </c>
    </row>
    <row r="42" spans="1:6" ht="14.25" hidden="1" customHeight="1">
      <c r="A42" s="74"/>
      <c r="B42" s="69">
        <v>3318609</v>
      </c>
      <c r="C42" s="70" t="s">
        <v>18</v>
      </c>
      <c r="D42" s="69" t="s">
        <v>23</v>
      </c>
      <c r="E42" s="69"/>
      <c r="F42" s="314">
        <f>VLOOKUP(B42,JMR!$B$15:$K$65,10,0)</f>
        <v>0</v>
      </c>
    </row>
    <row r="43" spans="1:6" ht="14.25" customHeight="1">
      <c r="A43" s="74"/>
      <c r="B43" s="69">
        <v>3206510</v>
      </c>
      <c r="C43" s="70" t="s">
        <v>126</v>
      </c>
      <c r="D43" s="69" t="s">
        <v>9</v>
      </c>
      <c r="E43" s="69"/>
      <c r="F43" s="314">
        <f>VLOOKUP(B43,JMR!$B$15:$K$65,10,0)</f>
        <v>180</v>
      </c>
    </row>
    <row r="44" spans="1:6" ht="14.25" hidden="1" customHeight="1">
      <c r="A44" s="74"/>
      <c r="B44" s="69">
        <v>3318972</v>
      </c>
      <c r="C44" s="70" t="s">
        <v>127</v>
      </c>
      <c r="D44" s="69" t="s">
        <v>23</v>
      </c>
      <c r="E44" s="69"/>
      <c r="F44" s="314">
        <f>VLOOKUP(B44,JMR!$B$15:$K$65,10,0)</f>
        <v>0</v>
      </c>
    </row>
    <row r="45" spans="1:6" ht="14.25" hidden="1" customHeight="1">
      <c r="A45" s="74"/>
      <c r="B45" s="69">
        <v>3319687</v>
      </c>
      <c r="C45" s="70" t="s">
        <v>128</v>
      </c>
      <c r="D45" s="69" t="s">
        <v>9</v>
      </c>
      <c r="E45" s="69"/>
      <c r="F45" s="314">
        <f>VLOOKUP(B45,JMR!$B$15:$K$65,10,0)</f>
        <v>0</v>
      </c>
    </row>
    <row r="46" spans="1:6" ht="14.25" hidden="1" customHeight="1">
      <c r="A46" s="74"/>
      <c r="B46" s="69">
        <v>3297469</v>
      </c>
      <c r="C46" s="70" t="s">
        <v>129</v>
      </c>
      <c r="D46" s="69" t="s">
        <v>9</v>
      </c>
      <c r="E46" s="69"/>
      <c r="F46" s="314">
        <f>VLOOKUP(B46,JMR!$B$15:$K$65,10,0)</f>
        <v>0</v>
      </c>
    </row>
    <row r="47" spans="1:6" ht="14.25" hidden="1" customHeight="1">
      <c r="A47" s="74"/>
      <c r="B47" s="69">
        <v>3318381</v>
      </c>
      <c r="C47" s="70" t="s">
        <v>130</v>
      </c>
      <c r="D47" s="69" t="s">
        <v>9</v>
      </c>
      <c r="E47" s="69"/>
      <c r="F47" s="314">
        <f>VLOOKUP(B47,JMR!$B$15:$K$65,10,0)</f>
        <v>0</v>
      </c>
    </row>
    <row r="48" spans="1:6" ht="14.25" hidden="1" customHeight="1">
      <c r="A48" s="74"/>
      <c r="B48" s="69">
        <v>3111341</v>
      </c>
      <c r="C48" s="70" t="s">
        <v>131</v>
      </c>
      <c r="D48" s="69" t="s">
        <v>132</v>
      </c>
      <c r="E48" s="69"/>
      <c r="F48" s="314">
        <f>VLOOKUP(B48,JMR!$B$15:$K$65,10,0)</f>
        <v>0</v>
      </c>
    </row>
    <row r="49" spans="1:8" ht="14.25" hidden="1" customHeight="1">
      <c r="A49" s="74"/>
      <c r="B49" s="69">
        <v>3295194</v>
      </c>
      <c r="C49" s="70" t="s">
        <v>22</v>
      </c>
      <c r="D49" s="69" t="s">
        <v>9</v>
      </c>
      <c r="E49" s="69"/>
      <c r="F49" s="314">
        <f>VLOOKUP(B49,JMR!$B$15:$K$65,10,0)</f>
        <v>0</v>
      </c>
    </row>
    <row r="50" spans="1:8" ht="14.25" customHeight="1">
      <c r="A50" s="74"/>
      <c r="B50" s="69">
        <v>3295195</v>
      </c>
      <c r="C50" s="70" t="s">
        <v>21</v>
      </c>
      <c r="D50" s="69" t="s">
        <v>13</v>
      </c>
      <c r="E50" s="69"/>
      <c r="F50" s="314">
        <f>VLOOKUP(B50,JMR!$B$15:$K$65,10,0)</f>
        <v>136</v>
      </c>
    </row>
    <row r="51" spans="1:8" ht="14.25" hidden="1" customHeight="1">
      <c r="A51" s="74"/>
      <c r="B51" s="69">
        <v>3157206</v>
      </c>
      <c r="C51" s="70" t="s">
        <v>133</v>
      </c>
      <c r="D51" s="69" t="s">
        <v>9</v>
      </c>
      <c r="E51" s="69"/>
      <c r="F51" s="314">
        <f>VLOOKUP(B51,JMR!$B$15:$K$65,10,0)</f>
        <v>0</v>
      </c>
    </row>
    <row r="52" spans="1:8" ht="14.25" customHeight="1">
      <c r="A52" s="74"/>
      <c r="B52" s="69">
        <v>3295897</v>
      </c>
      <c r="C52" s="70" t="s">
        <v>134</v>
      </c>
      <c r="D52" s="69" t="s">
        <v>9</v>
      </c>
      <c r="E52" s="69"/>
      <c r="F52" s="314">
        <f>VLOOKUP(B52,JMR!$B$15:$K$65,10,0)</f>
        <v>2</v>
      </c>
    </row>
    <row r="53" spans="1:8" ht="14.25" customHeight="1">
      <c r="A53" s="74"/>
      <c r="B53" s="69">
        <v>3295891</v>
      </c>
      <c r="C53" s="70" t="s">
        <v>135</v>
      </c>
      <c r="D53" s="69" t="s">
        <v>9</v>
      </c>
      <c r="E53" s="69"/>
      <c r="F53" s="314">
        <f>VLOOKUP(B53,JMR!$B$15:$K$65,10,0)</f>
        <v>2</v>
      </c>
    </row>
    <row r="54" spans="1:8" ht="14.25" customHeight="1">
      <c r="A54" s="74"/>
      <c r="B54" s="69">
        <v>3098777</v>
      </c>
      <c r="C54" s="70" t="s">
        <v>136</v>
      </c>
      <c r="D54" s="69" t="s">
        <v>9</v>
      </c>
      <c r="E54" s="69"/>
      <c r="F54" s="314">
        <f>VLOOKUP(B54,JMR!$B$15:$K$65,10,0)</f>
        <v>28</v>
      </c>
    </row>
    <row r="55" spans="1:8" ht="14.25" hidden="1" customHeight="1">
      <c r="A55" s="74"/>
      <c r="B55" s="69">
        <v>3324565</v>
      </c>
      <c r="C55" s="70" t="s">
        <v>137</v>
      </c>
      <c r="D55" s="69" t="s">
        <v>23</v>
      </c>
      <c r="E55" s="69"/>
      <c r="F55" s="314">
        <f>VLOOKUP(B55,JMR!$B$15:$K$65,10,0)</f>
        <v>0</v>
      </c>
    </row>
    <row r="56" spans="1:8" ht="14.25" hidden="1" customHeight="1">
      <c r="A56" s="74"/>
      <c r="B56" s="69">
        <v>3297332</v>
      </c>
      <c r="C56" s="71" t="s">
        <v>138</v>
      </c>
      <c r="D56" s="69" t="s">
        <v>23</v>
      </c>
      <c r="E56" s="69"/>
      <c r="F56" s="314">
        <f>VLOOKUP(B56,JMR!$B$15:$K$65,10,0)</f>
        <v>0</v>
      </c>
    </row>
    <row r="57" spans="1:8" ht="14.25" hidden="1" customHeight="1">
      <c r="A57" s="74"/>
      <c r="B57" s="72">
        <v>3293878</v>
      </c>
      <c r="C57" s="71" t="s">
        <v>139</v>
      </c>
      <c r="D57" s="69" t="s">
        <v>23</v>
      </c>
      <c r="E57" s="69"/>
      <c r="F57" s="314">
        <f>VLOOKUP(B57,JMR!$B$15:$K$65,10,0)</f>
        <v>0</v>
      </c>
    </row>
    <row r="58" spans="1:8" ht="14.25" hidden="1" customHeight="1">
      <c r="A58" s="74"/>
      <c r="B58" s="72">
        <v>3294239</v>
      </c>
      <c r="C58" s="71" t="s">
        <v>140</v>
      </c>
      <c r="D58" s="73" t="s">
        <v>141</v>
      </c>
      <c r="E58" s="73"/>
      <c r="F58" s="314">
        <f>VLOOKUP(B58,JMR!$B$15:$K$65,10,0)</f>
        <v>0</v>
      </c>
    </row>
    <row r="59" spans="1:8" ht="14.25" hidden="1" customHeight="1">
      <c r="A59" s="74"/>
      <c r="B59" s="72">
        <v>3291784</v>
      </c>
      <c r="C59" s="71" t="s">
        <v>142</v>
      </c>
      <c r="D59" s="73" t="s">
        <v>23</v>
      </c>
      <c r="E59" s="73"/>
      <c r="F59" s="314">
        <f>VLOOKUP(B59,JMR!$B$15:$K$65,10,0)</f>
        <v>0</v>
      </c>
    </row>
    <row r="60" spans="1:8" ht="14.25" hidden="1" customHeight="1">
      <c r="A60" s="74"/>
      <c r="B60" s="72">
        <v>3290664</v>
      </c>
      <c r="C60" s="71" t="s">
        <v>143</v>
      </c>
      <c r="D60" s="73" t="s">
        <v>23</v>
      </c>
      <c r="E60" s="73"/>
      <c r="F60" s="314">
        <f>VLOOKUP(B60,JMR!$B$15:$K$65,10,0)</f>
        <v>0</v>
      </c>
    </row>
    <row r="61" spans="1:8" ht="14.25" hidden="1" customHeight="1">
      <c r="A61" s="74"/>
      <c r="B61" s="72">
        <v>3342717</v>
      </c>
      <c r="C61" s="71" t="s">
        <v>297</v>
      </c>
      <c r="D61" s="73" t="s">
        <v>9</v>
      </c>
      <c r="E61" s="73"/>
      <c r="F61" s="314">
        <f>VLOOKUP(B61,JMR!$B$15:$K$65,10,0)</f>
        <v>0</v>
      </c>
    </row>
    <row r="62" spans="1:8" ht="15">
      <c r="A62" s="60"/>
      <c r="B62" s="62"/>
      <c r="C62" s="63"/>
      <c r="D62" s="62"/>
      <c r="E62" s="62"/>
      <c r="F62" s="61"/>
    </row>
    <row r="63" spans="1:8">
      <c r="A63" s="275" t="s">
        <v>283</v>
      </c>
      <c r="C63" s="276" t="s">
        <v>284</v>
      </c>
      <c r="D63" s="276" t="s">
        <v>285</v>
      </c>
      <c r="E63" s="276"/>
      <c r="F63" s="276" t="s">
        <v>242</v>
      </c>
    </row>
    <row r="64" spans="1:8">
      <c r="A64" s="277"/>
      <c r="C64" s="276"/>
      <c r="D64" s="276"/>
      <c r="E64" s="276"/>
      <c r="F64" s="277"/>
      <c r="H64" s="65"/>
    </row>
    <row r="65" spans="1:6">
      <c r="A65" s="277" t="s">
        <v>286</v>
      </c>
      <c r="C65" s="276" t="s">
        <v>287</v>
      </c>
      <c r="D65" s="276" t="s">
        <v>287</v>
      </c>
      <c r="E65" s="276"/>
      <c r="F65" s="276" t="s">
        <v>287</v>
      </c>
    </row>
    <row r="66" spans="1:6" ht="15">
      <c r="A66" s="64"/>
      <c r="B66" s="64"/>
      <c r="C66" s="64"/>
      <c r="D66" s="64"/>
      <c r="E66" s="269"/>
      <c r="F66" s="64"/>
    </row>
  </sheetData>
  <autoFilter ref="D11:F61">
    <filterColumn colId="2">
      <filters>
        <filter val="1.249"/>
        <filter val="11"/>
        <filter val="13"/>
        <filter val="136"/>
        <filter val="150"/>
        <filter val="156"/>
        <filter val="180"/>
        <filter val="2"/>
        <filter val="28"/>
        <filter val="315"/>
        <filter val="388"/>
        <filter val="44"/>
        <filter val="65"/>
      </filters>
    </filterColumn>
  </autoFilter>
  <mergeCells count="9">
    <mergeCell ref="A1:F1"/>
    <mergeCell ref="A10:F10"/>
    <mergeCell ref="A5:B5"/>
    <mergeCell ref="A6:B6"/>
    <mergeCell ref="A8:B8"/>
    <mergeCell ref="A9:B9"/>
    <mergeCell ref="A7:B7"/>
    <mergeCell ref="A3:B3"/>
    <mergeCell ref="A4:B4"/>
  </mergeCells>
  <printOptions horizontalCentered="1"/>
  <pageMargins left="0.23622047244094491" right="0.23622047244094491" top="0.63" bottom="0.5" header="0.39" footer="0.23622047244094491"/>
  <pageSetup paperSize="9" scale="99" fitToHeight="2" orientation="portrait" horizontalDpi="300" verticalDpi="300" r:id="rId1"/>
  <rowBreaks count="1" manualBreakCount="1">
    <brk id="6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  <pageSetUpPr fitToPage="1"/>
  </sheetPr>
  <dimension ref="A1:I72"/>
  <sheetViews>
    <sheetView topLeftCell="A11" zoomScaleNormal="100" zoomScaleSheetLayoutView="100" workbookViewId="0">
      <selection activeCell="H12" sqref="H12:H54"/>
    </sheetView>
  </sheetViews>
  <sheetFormatPr defaultRowHeight="14.25"/>
  <cols>
    <col min="1" max="1" width="7.140625" style="1" customWidth="1"/>
    <col min="2" max="2" width="9.140625" style="1" customWidth="1"/>
    <col min="3" max="3" width="11.140625" style="1" customWidth="1"/>
    <col min="4" max="4" width="11.28515625" style="1" customWidth="1"/>
    <col min="5" max="5" width="49" style="1" customWidth="1"/>
    <col min="6" max="6" width="7.140625" style="15" customWidth="1"/>
    <col min="7" max="7" width="9.5703125" style="15" customWidth="1"/>
    <col min="8" max="8" width="11.28515625" style="1" customWidth="1"/>
    <col min="9" max="9" width="15" style="1" customWidth="1"/>
    <col min="10" max="16384" width="9.140625" style="1"/>
  </cols>
  <sheetData>
    <row r="1" spans="1:9" s="14" customFormat="1" ht="29.25" customHeight="1">
      <c r="A1" s="11"/>
      <c r="B1" s="12"/>
      <c r="C1" s="12"/>
      <c r="D1" s="12"/>
      <c r="E1" s="178" t="s">
        <v>107</v>
      </c>
      <c r="F1" s="12"/>
      <c r="G1" s="12"/>
      <c r="H1" s="12"/>
      <c r="I1" s="13"/>
    </row>
    <row r="2" spans="1:9" s="2" customFormat="1">
      <c r="A2" s="172" t="s">
        <v>70</v>
      </c>
      <c r="B2" s="173"/>
      <c r="C2" s="173"/>
      <c r="D2" s="6"/>
      <c r="E2" s="6"/>
      <c r="F2" s="6"/>
      <c r="G2" s="6"/>
      <c r="H2" s="6"/>
      <c r="I2" s="7"/>
    </row>
    <row r="3" spans="1:9" s="2" customFormat="1">
      <c r="A3" s="414" t="s">
        <v>84</v>
      </c>
      <c r="B3" s="415"/>
      <c r="C3" s="415"/>
      <c r="D3" s="173" t="str">
        <f>'Bldg Annexture'!G3</f>
        <v>P11/630108053</v>
      </c>
      <c r="E3" s="6"/>
      <c r="F3" s="6"/>
      <c r="G3" s="3"/>
      <c r="H3" s="3"/>
      <c r="I3" s="4"/>
    </row>
    <row r="4" spans="1:9" s="2" customFormat="1">
      <c r="A4" s="414" t="s">
        <v>58</v>
      </c>
      <c r="B4" s="415"/>
      <c r="C4" s="415"/>
      <c r="D4" s="173">
        <f>'Mat Con'!C4</f>
        <v>378783</v>
      </c>
      <c r="E4" s="6"/>
      <c r="F4" s="6"/>
      <c r="G4" s="3"/>
      <c r="H4" s="3"/>
      <c r="I4" s="4"/>
    </row>
    <row r="5" spans="1:9" s="2" customFormat="1">
      <c r="A5" s="414" t="s">
        <v>294</v>
      </c>
      <c r="B5" s="415"/>
      <c r="C5" s="415"/>
      <c r="D5" s="6" t="str">
        <f>+'Bldg Annexture'!G6</f>
        <v>FTTH-MH-MP01-0118-1</v>
      </c>
      <c r="E5" s="6"/>
      <c r="F5" s="6"/>
      <c r="G5" s="3"/>
      <c r="H5" s="3"/>
      <c r="I5" s="4"/>
    </row>
    <row r="6" spans="1:9" s="2" customFormat="1">
      <c r="A6" s="414" t="s">
        <v>236</v>
      </c>
      <c r="B6" s="415"/>
      <c r="C6" s="415"/>
      <c r="D6" s="6" t="str">
        <f>+JMR!C6</f>
        <v>TAJ WELLINGTON MEWS</v>
      </c>
      <c r="E6" s="6"/>
      <c r="F6" s="6"/>
      <c r="G6" s="3"/>
      <c r="H6" s="3"/>
      <c r="I6" s="4"/>
    </row>
    <row r="7" spans="1:9" s="2" customFormat="1">
      <c r="A7" s="172" t="s">
        <v>237</v>
      </c>
      <c r="B7" s="173"/>
      <c r="C7" s="173"/>
      <c r="D7" s="6" t="str">
        <f>+JMR!C7</f>
        <v>MUMB0118</v>
      </c>
      <c r="E7" s="6"/>
      <c r="F7" s="6"/>
      <c r="G7" s="3"/>
      <c r="H7" s="3"/>
      <c r="I7" s="4"/>
    </row>
    <row r="8" spans="1:9" s="2" customFormat="1">
      <c r="A8" s="414" t="s">
        <v>104</v>
      </c>
      <c r="B8" s="415"/>
      <c r="C8" s="415"/>
      <c r="D8" s="6" t="s">
        <v>59</v>
      </c>
      <c r="E8" s="6"/>
      <c r="F8" s="3"/>
      <c r="G8" s="3"/>
      <c r="H8" s="3"/>
      <c r="I8" s="4"/>
    </row>
    <row r="9" spans="1:9" s="2" customFormat="1">
      <c r="A9" s="414" t="s">
        <v>86</v>
      </c>
      <c r="B9" s="415"/>
      <c r="C9" s="415"/>
      <c r="D9" s="6" t="str">
        <f>'Bldg Annexture'!B5</f>
        <v>MP 01 (SOUTH)</v>
      </c>
      <c r="E9" s="8"/>
      <c r="F9" s="8"/>
      <c r="G9" s="8"/>
      <c r="H9" s="8"/>
      <c r="I9" s="9"/>
    </row>
    <row r="10" spans="1:9" s="2" customFormat="1" ht="15" thickBot="1">
      <c r="A10" s="416" t="s">
        <v>96</v>
      </c>
      <c r="B10" s="417"/>
      <c r="C10" s="417"/>
      <c r="D10" s="181" t="str">
        <f>+'Bldg Annexture'!C6</f>
        <v>12-07-2021 TO 14-08-2021</v>
      </c>
      <c r="E10" s="10"/>
      <c r="F10" s="179"/>
      <c r="G10" s="179"/>
      <c r="H10" s="179"/>
      <c r="I10" s="180"/>
    </row>
    <row r="11" spans="1:9" ht="28.5" customHeight="1">
      <c r="A11" s="29" t="s">
        <v>2</v>
      </c>
      <c r="B11" s="30" t="s">
        <v>4</v>
      </c>
      <c r="C11" s="30" t="s">
        <v>67</v>
      </c>
      <c r="D11" s="30" t="s">
        <v>3</v>
      </c>
      <c r="E11" s="31" t="s">
        <v>5</v>
      </c>
      <c r="F11" s="31" t="s">
        <v>1</v>
      </c>
      <c r="G11" s="32" t="s">
        <v>6</v>
      </c>
      <c r="H11" s="33" t="s">
        <v>7</v>
      </c>
      <c r="I11" s="34" t="s">
        <v>8</v>
      </c>
    </row>
    <row r="12" spans="1:9" s="20" customFormat="1" ht="12.75">
      <c r="A12" s="22"/>
      <c r="B12" s="23">
        <v>998734</v>
      </c>
      <c r="C12" s="35"/>
      <c r="D12" s="16">
        <v>3294022</v>
      </c>
      <c r="E12" s="24" t="s">
        <v>16</v>
      </c>
      <c r="F12" s="23" t="s">
        <v>9</v>
      </c>
      <c r="G12" s="43">
        <v>49</v>
      </c>
      <c r="H12" s="300">
        <f>VLOOKUP(D:D,JMR!B:K,10,0)</f>
        <v>11</v>
      </c>
      <c r="I12" s="25">
        <f>G12*H12</f>
        <v>539</v>
      </c>
    </row>
    <row r="13" spans="1:9" s="20" customFormat="1" ht="12.75">
      <c r="A13" s="22"/>
      <c r="B13" s="23">
        <v>998734</v>
      </c>
      <c r="C13" s="35"/>
      <c r="D13" s="16">
        <v>3259755</v>
      </c>
      <c r="E13" s="24" t="s">
        <v>15</v>
      </c>
      <c r="F13" s="23" t="s">
        <v>9</v>
      </c>
      <c r="G13" s="43">
        <v>49</v>
      </c>
      <c r="H13" s="300">
        <f>VLOOKUP(D:D,JMR!B:K,10,0)</f>
        <v>2</v>
      </c>
      <c r="I13" s="25">
        <f t="shared" ref="I13:I60" si="0">G13*H13</f>
        <v>98</v>
      </c>
    </row>
    <row r="14" spans="1:9" s="20" customFormat="1" ht="12.75">
      <c r="A14" s="22"/>
      <c r="B14" s="23">
        <v>998734</v>
      </c>
      <c r="C14" s="35"/>
      <c r="D14" s="16">
        <v>3293902</v>
      </c>
      <c r="E14" s="24" t="s">
        <v>19</v>
      </c>
      <c r="F14" s="23" t="s">
        <v>9</v>
      </c>
      <c r="G14" s="43">
        <v>49</v>
      </c>
      <c r="H14" s="300">
        <f>VLOOKUP(D:D,JMR!B:K,10,0)</f>
        <v>2</v>
      </c>
      <c r="I14" s="25">
        <f t="shared" si="0"/>
        <v>98</v>
      </c>
    </row>
    <row r="15" spans="1:9" s="20" customFormat="1" ht="12.75">
      <c r="A15" s="22"/>
      <c r="B15" s="23">
        <v>998734</v>
      </c>
      <c r="C15" s="35"/>
      <c r="D15" s="16">
        <v>3293903</v>
      </c>
      <c r="E15" s="24" t="s">
        <v>20</v>
      </c>
      <c r="F15" s="23" t="s">
        <v>9</v>
      </c>
      <c r="G15" s="43">
        <v>49</v>
      </c>
      <c r="H15" s="300">
        <f>VLOOKUP(D:D,JMR!B:K,10,0)</f>
        <v>13</v>
      </c>
      <c r="I15" s="25">
        <f t="shared" si="0"/>
        <v>637</v>
      </c>
    </row>
    <row r="16" spans="1:9" s="20" customFormat="1" ht="12.75" hidden="1">
      <c r="A16" s="22"/>
      <c r="B16" s="23">
        <v>998734</v>
      </c>
      <c r="C16" s="35"/>
      <c r="D16" s="16">
        <v>3294265</v>
      </c>
      <c r="E16" s="24" t="s">
        <v>108</v>
      </c>
      <c r="F16" s="23" t="s">
        <v>13</v>
      </c>
      <c r="G16" s="43">
        <v>5</v>
      </c>
      <c r="H16" s="300">
        <f>VLOOKUP(D:D,JMR!B:K,10,0)</f>
        <v>0</v>
      </c>
      <c r="I16" s="25">
        <f t="shared" si="0"/>
        <v>0</v>
      </c>
    </row>
    <row r="17" spans="1:9" s="20" customFormat="1" ht="12.75" hidden="1">
      <c r="A17" s="22"/>
      <c r="B17" s="23">
        <v>998734</v>
      </c>
      <c r="C17" s="35"/>
      <c r="D17" s="16">
        <v>3294710</v>
      </c>
      <c r="E17" s="24" t="s">
        <v>11</v>
      </c>
      <c r="F17" s="23" t="s">
        <v>13</v>
      </c>
      <c r="G17" s="43">
        <v>19</v>
      </c>
      <c r="H17" s="300">
        <f>VLOOKUP(D:D,JMR!B:K,10,0)</f>
        <v>0</v>
      </c>
      <c r="I17" s="25">
        <f t="shared" si="0"/>
        <v>0</v>
      </c>
    </row>
    <row r="18" spans="1:9" s="20" customFormat="1" ht="12.75">
      <c r="A18" s="22"/>
      <c r="B18" s="23">
        <v>998734</v>
      </c>
      <c r="C18" s="35"/>
      <c r="D18" s="16">
        <v>3294264</v>
      </c>
      <c r="E18" s="24" t="s">
        <v>214</v>
      </c>
      <c r="F18" s="23" t="s">
        <v>13</v>
      </c>
      <c r="G18" s="43">
        <v>7</v>
      </c>
      <c r="H18" s="300">
        <f>VLOOKUP(D:D,JMR!B:K,10,0)</f>
        <v>388</v>
      </c>
      <c r="I18" s="25">
        <f t="shared" si="0"/>
        <v>2716</v>
      </c>
    </row>
    <row r="19" spans="1:9" s="20" customFormat="1" ht="12.75">
      <c r="A19" s="22"/>
      <c r="B19" s="23">
        <v>998734</v>
      </c>
      <c r="C19" s="35"/>
      <c r="D19" s="16">
        <v>3294065</v>
      </c>
      <c r="E19" s="24" t="s">
        <v>10</v>
      </c>
      <c r="F19" s="23" t="s">
        <v>13</v>
      </c>
      <c r="G19" s="43">
        <v>24</v>
      </c>
      <c r="H19" s="300">
        <f>VLOOKUP(D:D,JMR!B:K,10,0)</f>
        <v>65</v>
      </c>
      <c r="I19" s="25">
        <f t="shared" si="0"/>
        <v>1560</v>
      </c>
    </row>
    <row r="20" spans="1:9" s="20" customFormat="1" ht="12.75" hidden="1">
      <c r="A20" s="22"/>
      <c r="B20" s="23">
        <v>998734</v>
      </c>
      <c r="C20" s="35"/>
      <c r="D20" s="16">
        <v>3294262</v>
      </c>
      <c r="E20" s="24" t="s">
        <v>109</v>
      </c>
      <c r="F20" s="23" t="s">
        <v>13</v>
      </c>
      <c r="G20" s="43">
        <v>10</v>
      </c>
      <c r="H20" s="300">
        <f>VLOOKUP(D:D,JMR!B:K,10,0)</f>
        <v>0</v>
      </c>
      <c r="I20" s="25">
        <f t="shared" si="0"/>
        <v>0</v>
      </c>
    </row>
    <row r="21" spans="1:9" s="20" customFormat="1" ht="12.75">
      <c r="A21" s="22"/>
      <c r="B21" s="23">
        <v>998734</v>
      </c>
      <c r="C21" s="35"/>
      <c r="D21" s="16">
        <v>3294064</v>
      </c>
      <c r="E21" s="24" t="s">
        <v>110</v>
      </c>
      <c r="F21" s="23" t="s">
        <v>13</v>
      </c>
      <c r="G21" s="43">
        <v>34</v>
      </c>
      <c r="H21" s="300">
        <f>VLOOKUP(D:D,JMR!B:K,10,0)</f>
        <v>156</v>
      </c>
      <c r="I21" s="25">
        <f t="shared" si="0"/>
        <v>5304</v>
      </c>
    </row>
    <row r="22" spans="1:9" s="20" customFormat="1" ht="12.75" hidden="1">
      <c r="A22" s="22"/>
      <c r="B22" s="23">
        <v>998734</v>
      </c>
      <c r="C22" s="35"/>
      <c r="D22" s="16">
        <v>3292713</v>
      </c>
      <c r="E22" s="24" t="s">
        <v>111</v>
      </c>
      <c r="F22" s="23" t="s">
        <v>13</v>
      </c>
      <c r="G22" s="43">
        <v>40</v>
      </c>
      <c r="H22" s="300">
        <f>VLOOKUP(D:D,JMR!B:K,10,0)</f>
        <v>0</v>
      </c>
      <c r="I22" s="25">
        <f t="shared" si="0"/>
        <v>0</v>
      </c>
    </row>
    <row r="23" spans="1:9" s="20" customFormat="1" ht="12.75" hidden="1">
      <c r="A23" s="22"/>
      <c r="B23" s="23">
        <v>998734</v>
      </c>
      <c r="C23" s="35"/>
      <c r="D23" s="16">
        <v>3252599</v>
      </c>
      <c r="E23" s="24" t="s">
        <v>112</v>
      </c>
      <c r="F23" s="23" t="s">
        <v>13</v>
      </c>
      <c r="G23" s="43">
        <v>15</v>
      </c>
      <c r="H23" s="300">
        <f>VLOOKUP(D:D,JMR!B:K,10,0)</f>
        <v>0</v>
      </c>
      <c r="I23" s="25">
        <f t="shared" si="0"/>
        <v>0</v>
      </c>
    </row>
    <row r="24" spans="1:9" s="20" customFormat="1" ht="12.75" hidden="1">
      <c r="A24" s="22"/>
      <c r="B24" s="23">
        <v>998734</v>
      </c>
      <c r="C24" s="35"/>
      <c r="D24" s="16">
        <v>3314515</v>
      </c>
      <c r="E24" s="24" t="s">
        <v>113</v>
      </c>
      <c r="F24" s="23" t="s">
        <v>13</v>
      </c>
      <c r="G24" s="43">
        <v>160</v>
      </c>
      <c r="H24" s="300">
        <f>VLOOKUP(D:D,JMR!B:K,10,0)</f>
        <v>0</v>
      </c>
      <c r="I24" s="25">
        <f t="shared" si="0"/>
        <v>0</v>
      </c>
    </row>
    <row r="25" spans="1:9" s="20" customFormat="1" ht="12.75" hidden="1">
      <c r="A25" s="22"/>
      <c r="B25" s="23">
        <v>998734</v>
      </c>
      <c r="C25" s="35"/>
      <c r="D25" s="16">
        <v>3293883</v>
      </c>
      <c r="E25" s="24" t="s">
        <v>114</v>
      </c>
      <c r="F25" s="23" t="s">
        <v>13</v>
      </c>
      <c r="G25" s="43">
        <v>160</v>
      </c>
      <c r="H25" s="300">
        <f>VLOOKUP(D:D,JMR!B:K,10,0)</f>
        <v>0</v>
      </c>
      <c r="I25" s="25">
        <f t="shared" si="0"/>
        <v>0</v>
      </c>
    </row>
    <row r="26" spans="1:9" s="20" customFormat="1" ht="12.75">
      <c r="A26" s="22"/>
      <c r="B26" s="23">
        <v>998734</v>
      </c>
      <c r="C26" s="35"/>
      <c r="D26" s="16">
        <v>3252601</v>
      </c>
      <c r="E26" s="24" t="s">
        <v>105</v>
      </c>
      <c r="F26" s="23" t="s">
        <v>9</v>
      </c>
      <c r="G26" s="43">
        <v>112</v>
      </c>
      <c r="H26" s="300">
        <f>VLOOKUP(D:D,JMR!B:K,10,0)</f>
        <v>44</v>
      </c>
      <c r="I26" s="25">
        <f t="shared" si="0"/>
        <v>4928</v>
      </c>
    </row>
    <row r="27" spans="1:9" s="20" customFormat="1" ht="12.75" hidden="1">
      <c r="A27" s="22"/>
      <c r="B27" s="23">
        <v>998734</v>
      </c>
      <c r="C27" s="35"/>
      <c r="D27" s="16">
        <v>3252602</v>
      </c>
      <c r="E27" s="24" t="s">
        <v>115</v>
      </c>
      <c r="F27" s="23" t="s">
        <v>9</v>
      </c>
      <c r="G27" s="43">
        <v>112</v>
      </c>
      <c r="H27" s="300">
        <f>VLOOKUP(D:D,JMR!B:K,10,0)</f>
        <v>0</v>
      </c>
      <c r="I27" s="25">
        <f t="shared" si="0"/>
        <v>0</v>
      </c>
    </row>
    <row r="28" spans="1:9" s="20" customFormat="1" ht="12.75">
      <c r="A28" s="22"/>
      <c r="B28" s="23">
        <v>998734</v>
      </c>
      <c r="C28" s="35"/>
      <c r="D28" s="16">
        <v>3300512</v>
      </c>
      <c r="E28" s="24" t="s">
        <v>116</v>
      </c>
      <c r="F28" s="23" t="s">
        <v>9</v>
      </c>
      <c r="G28" s="43">
        <v>2425</v>
      </c>
      <c r="H28" s="300">
        <f>VLOOKUP(D:D,JMR!B:K,10,0)</f>
        <v>1.2489999999999999</v>
      </c>
      <c r="I28" s="25">
        <f t="shared" si="0"/>
        <v>3028.8249999999998</v>
      </c>
    </row>
    <row r="29" spans="1:9" s="20" customFormat="1" ht="12.75" hidden="1">
      <c r="A29" s="22"/>
      <c r="B29" s="23">
        <v>998734</v>
      </c>
      <c r="C29" s="35"/>
      <c r="D29" s="16">
        <v>3293884</v>
      </c>
      <c r="E29" s="298" t="s">
        <v>296</v>
      </c>
      <c r="F29" s="23" t="s">
        <v>9</v>
      </c>
      <c r="G29" s="43">
        <v>97</v>
      </c>
      <c r="H29" s="300">
        <f>VLOOKUP(D:D,JMR!B:K,10,0)</f>
        <v>0</v>
      </c>
      <c r="I29" s="25">
        <f t="shared" si="0"/>
        <v>0</v>
      </c>
    </row>
    <row r="30" spans="1:9" s="20" customFormat="1" ht="12.75" hidden="1">
      <c r="A30" s="22"/>
      <c r="B30" s="23">
        <v>998734</v>
      </c>
      <c r="C30" s="35"/>
      <c r="D30" s="16">
        <v>3294067</v>
      </c>
      <c r="E30" s="24" t="s">
        <v>117</v>
      </c>
      <c r="F30" s="23" t="s">
        <v>9</v>
      </c>
      <c r="G30" s="43">
        <v>49</v>
      </c>
      <c r="H30" s="300">
        <f>VLOOKUP(D:D,JMR!B:K,10,0)</f>
        <v>0</v>
      </c>
      <c r="I30" s="25">
        <f t="shared" si="0"/>
        <v>0</v>
      </c>
    </row>
    <row r="31" spans="1:9" s="20" customFormat="1" ht="12.75" hidden="1">
      <c r="A31" s="22"/>
      <c r="B31" s="23">
        <v>998734</v>
      </c>
      <c r="C31" s="35"/>
      <c r="D31" s="16">
        <v>3251233</v>
      </c>
      <c r="E31" s="24" t="s">
        <v>118</v>
      </c>
      <c r="F31" s="23" t="s">
        <v>9</v>
      </c>
      <c r="G31" s="43">
        <v>250</v>
      </c>
      <c r="H31" s="300">
        <f>VLOOKUP(D:D,JMR!B:K,10,0)</f>
        <v>0</v>
      </c>
      <c r="I31" s="25">
        <f t="shared" si="0"/>
        <v>0</v>
      </c>
    </row>
    <row r="32" spans="1:9" s="20" customFormat="1" ht="12.75" hidden="1">
      <c r="A32" s="22"/>
      <c r="B32" s="23">
        <v>998734</v>
      </c>
      <c r="C32" s="35"/>
      <c r="D32" s="16">
        <v>3171149</v>
      </c>
      <c r="E32" s="24" t="s">
        <v>12</v>
      </c>
      <c r="F32" s="23" t="s">
        <v>23</v>
      </c>
      <c r="G32" s="43">
        <v>60</v>
      </c>
      <c r="H32" s="300">
        <f>VLOOKUP(D:D,JMR!B:K,10,0)</f>
        <v>0</v>
      </c>
      <c r="I32" s="25">
        <f t="shared" si="0"/>
        <v>0</v>
      </c>
    </row>
    <row r="33" spans="1:9" s="20" customFormat="1" ht="12.75" hidden="1">
      <c r="A33" s="22"/>
      <c r="B33" s="23">
        <v>998734</v>
      </c>
      <c r="C33" s="35"/>
      <c r="D33" s="16">
        <v>3318608</v>
      </c>
      <c r="E33" s="24" t="s">
        <v>17</v>
      </c>
      <c r="F33" s="23" t="s">
        <v>23</v>
      </c>
      <c r="G33" s="43">
        <v>133</v>
      </c>
      <c r="H33" s="300">
        <f>VLOOKUP(D:D,JMR!B:K,10,0)</f>
        <v>0</v>
      </c>
      <c r="I33" s="25">
        <f t="shared" si="0"/>
        <v>0</v>
      </c>
    </row>
    <row r="34" spans="1:9" s="20" customFormat="1" ht="12.75">
      <c r="A34" s="22"/>
      <c r="B34" s="23">
        <v>998734</v>
      </c>
      <c r="C34" s="35"/>
      <c r="D34" s="16">
        <v>3206508</v>
      </c>
      <c r="E34" s="24" t="s">
        <v>119</v>
      </c>
      <c r="F34" s="23" t="s">
        <v>23</v>
      </c>
      <c r="G34" s="43">
        <v>71</v>
      </c>
      <c r="H34" s="300">
        <f>VLOOKUP(D:D,JMR!B:K,10,0)</f>
        <v>315</v>
      </c>
      <c r="I34" s="25">
        <f t="shared" si="0"/>
        <v>22365</v>
      </c>
    </row>
    <row r="35" spans="1:9" s="20" customFormat="1" ht="12.75" hidden="1">
      <c r="A35" s="22"/>
      <c r="B35" s="23">
        <v>998734</v>
      </c>
      <c r="C35" s="35"/>
      <c r="D35" s="16">
        <v>3318971</v>
      </c>
      <c r="E35" s="24" t="s">
        <v>120</v>
      </c>
      <c r="F35" s="23" t="s">
        <v>23</v>
      </c>
      <c r="G35" s="43">
        <v>144</v>
      </c>
      <c r="H35" s="300">
        <f>VLOOKUP(D:D,JMR!B:K,10,0)</f>
        <v>0</v>
      </c>
      <c r="I35" s="25">
        <f t="shared" si="0"/>
        <v>0</v>
      </c>
    </row>
    <row r="36" spans="1:9" s="20" customFormat="1" ht="12.75" hidden="1">
      <c r="A36" s="22"/>
      <c r="B36" s="23">
        <v>998734</v>
      </c>
      <c r="C36" s="35"/>
      <c r="D36" s="16">
        <v>3192918</v>
      </c>
      <c r="E36" s="24" t="s">
        <v>121</v>
      </c>
      <c r="F36" s="23" t="s">
        <v>9</v>
      </c>
      <c r="G36" s="43">
        <v>19</v>
      </c>
      <c r="H36" s="300">
        <f>VLOOKUP(D:D,JMR!B:K,10,0)</f>
        <v>0</v>
      </c>
      <c r="I36" s="25">
        <f t="shared" si="0"/>
        <v>0</v>
      </c>
    </row>
    <row r="37" spans="1:9" s="20" customFormat="1" ht="12.75" hidden="1">
      <c r="A37" s="22"/>
      <c r="B37" s="23">
        <v>998734</v>
      </c>
      <c r="C37" s="35"/>
      <c r="D37" s="16">
        <v>3126675</v>
      </c>
      <c r="E37" s="24" t="s">
        <v>122</v>
      </c>
      <c r="F37" s="23" t="s">
        <v>9</v>
      </c>
      <c r="G37" s="43">
        <v>43</v>
      </c>
      <c r="H37" s="300">
        <f>VLOOKUP(D:D,JMR!B:K,10,0)</f>
        <v>0</v>
      </c>
      <c r="I37" s="25">
        <f t="shared" si="0"/>
        <v>0</v>
      </c>
    </row>
    <row r="38" spans="1:9" s="20" customFormat="1" ht="12.75" hidden="1">
      <c r="A38" s="22"/>
      <c r="B38" s="23">
        <v>998734</v>
      </c>
      <c r="C38" s="35"/>
      <c r="D38" s="16">
        <v>3318382</v>
      </c>
      <c r="E38" s="24" t="s">
        <v>123</v>
      </c>
      <c r="F38" s="23" t="s">
        <v>9</v>
      </c>
      <c r="G38" s="43">
        <v>82</v>
      </c>
      <c r="H38" s="300">
        <f>VLOOKUP(D:D,JMR!B:K,10,0)</f>
        <v>0</v>
      </c>
      <c r="I38" s="25">
        <f t="shared" si="0"/>
        <v>0</v>
      </c>
    </row>
    <row r="39" spans="1:9" s="20" customFormat="1" ht="12.75" hidden="1">
      <c r="A39" s="22"/>
      <c r="B39" s="23">
        <v>998734</v>
      </c>
      <c r="C39" s="35"/>
      <c r="D39" s="16">
        <v>3318200</v>
      </c>
      <c r="E39" s="24" t="s">
        <v>124</v>
      </c>
      <c r="F39" s="23" t="s">
        <v>9</v>
      </c>
      <c r="G39" s="43">
        <v>131</v>
      </c>
      <c r="H39" s="300">
        <f>VLOOKUP(D:D,JMR!B:K,10,0)</f>
        <v>0</v>
      </c>
      <c r="I39" s="25">
        <f t="shared" si="0"/>
        <v>0</v>
      </c>
    </row>
    <row r="40" spans="1:9" s="20" customFormat="1" ht="12.75" hidden="1">
      <c r="A40" s="22"/>
      <c r="B40" s="23">
        <v>998734</v>
      </c>
      <c r="C40" s="35"/>
      <c r="D40" s="16">
        <v>3295960</v>
      </c>
      <c r="E40" s="24" t="s">
        <v>125</v>
      </c>
      <c r="F40" s="23" t="s">
        <v>23</v>
      </c>
      <c r="G40" s="43">
        <v>10</v>
      </c>
      <c r="H40" s="300">
        <f>VLOOKUP(D:D,JMR!B:K,10,0)</f>
        <v>0</v>
      </c>
      <c r="I40" s="25">
        <f t="shared" si="0"/>
        <v>0</v>
      </c>
    </row>
    <row r="41" spans="1:9" s="20" customFormat="1" ht="12.75">
      <c r="A41" s="22"/>
      <c r="B41" s="23">
        <v>998734</v>
      </c>
      <c r="C41" s="35"/>
      <c r="D41" s="16">
        <v>3171151</v>
      </c>
      <c r="E41" s="24" t="s">
        <v>14</v>
      </c>
      <c r="F41" s="23" t="s">
        <v>23</v>
      </c>
      <c r="G41" s="43">
        <v>111</v>
      </c>
      <c r="H41" s="300">
        <f>VLOOKUP(D:D,JMR!B:K,10,0)</f>
        <v>150</v>
      </c>
      <c r="I41" s="25">
        <f t="shared" si="0"/>
        <v>16650</v>
      </c>
    </row>
    <row r="42" spans="1:9" s="20" customFormat="1" ht="12.75" hidden="1">
      <c r="A42" s="22"/>
      <c r="B42" s="23">
        <v>998734</v>
      </c>
      <c r="C42" s="35"/>
      <c r="D42" s="16">
        <v>3318609</v>
      </c>
      <c r="E42" s="24" t="s">
        <v>18</v>
      </c>
      <c r="F42" s="23" t="s">
        <v>23</v>
      </c>
      <c r="G42" s="43">
        <v>188</v>
      </c>
      <c r="H42" s="300">
        <f>VLOOKUP(D:D,JMR!B:K,10,0)</f>
        <v>0</v>
      </c>
      <c r="I42" s="25">
        <f t="shared" si="0"/>
        <v>0</v>
      </c>
    </row>
    <row r="43" spans="1:9" s="20" customFormat="1" ht="12.75">
      <c r="A43" s="22"/>
      <c r="B43" s="23">
        <v>998734</v>
      </c>
      <c r="C43" s="35"/>
      <c r="D43" s="16">
        <v>3206510</v>
      </c>
      <c r="E43" s="24" t="s">
        <v>126</v>
      </c>
      <c r="F43" s="23" t="s">
        <v>9</v>
      </c>
      <c r="G43" s="43">
        <v>116</v>
      </c>
      <c r="H43" s="300">
        <f>VLOOKUP(D:D,JMR!B:K,10,0)</f>
        <v>180</v>
      </c>
      <c r="I43" s="25">
        <f t="shared" si="0"/>
        <v>20880</v>
      </c>
    </row>
    <row r="44" spans="1:9" s="20" customFormat="1" ht="12.75" hidden="1">
      <c r="A44" s="22"/>
      <c r="B44" s="23">
        <v>998734</v>
      </c>
      <c r="C44" s="35"/>
      <c r="D44" s="16">
        <v>3318972</v>
      </c>
      <c r="E44" s="24" t="s">
        <v>127</v>
      </c>
      <c r="F44" s="23" t="s">
        <v>23</v>
      </c>
      <c r="G44" s="43">
        <v>194</v>
      </c>
      <c r="H44" s="300">
        <f>VLOOKUP(D:D,JMR!B:K,10,0)</f>
        <v>0</v>
      </c>
      <c r="I44" s="25">
        <f t="shared" si="0"/>
        <v>0</v>
      </c>
    </row>
    <row r="45" spans="1:9" s="20" customFormat="1" ht="12.75" hidden="1">
      <c r="A45" s="22"/>
      <c r="B45" s="23">
        <v>998734</v>
      </c>
      <c r="C45" s="35"/>
      <c r="D45" s="16">
        <v>3319687</v>
      </c>
      <c r="E45" s="24" t="s">
        <v>128</v>
      </c>
      <c r="F45" s="23" t="s">
        <v>9</v>
      </c>
      <c r="G45" s="43">
        <v>30</v>
      </c>
      <c r="H45" s="300">
        <f>VLOOKUP(D:D,JMR!B:K,10,0)</f>
        <v>0</v>
      </c>
      <c r="I45" s="25">
        <f t="shared" si="0"/>
        <v>0</v>
      </c>
    </row>
    <row r="46" spans="1:9" s="20" customFormat="1" ht="12.75" hidden="1">
      <c r="A46" s="22"/>
      <c r="B46" s="23">
        <v>998734</v>
      </c>
      <c r="C46" s="35"/>
      <c r="D46" s="16">
        <v>3297469</v>
      </c>
      <c r="E46" s="24" t="s">
        <v>129</v>
      </c>
      <c r="F46" s="23" t="s">
        <v>9</v>
      </c>
      <c r="G46" s="43">
        <v>165</v>
      </c>
      <c r="H46" s="300">
        <f>VLOOKUP(D:D,JMR!B:K,10,0)</f>
        <v>0</v>
      </c>
      <c r="I46" s="25">
        <f t="shared" si="0"/>
        <v>0</v>
      </c>
    </row>
    <row r="47" spans="1:9" s="20" customFormat="1" ht="12.75" hidden="1">
      <c r="A47" s="22"/>
      <c r="B47" s="23">
        <v>998734</v>
      </c>
      <c r="C47" s="35"/>
      <c r="D47" s="16">
        <v>3318381</v>
      </c>
      <c r="E47" s="24" t="s">
        <v>130</v>
      </c>
      <c r="F47" s="23" t="s">
        <v>9</v>
      </c>
      <c r="G47" s="43">
        <v>131</v>
      </c>
      <c r="H47" s="300">
        <f>VLOOKUP(D:D,JMR!B:K,10,0)</f>
        <v>0</v>
      </c>
      <c r="I47" s="25">
        <f t="shared" si="0"/>
        <v>0</v>
      </c>
    </row>
    <row r="48" spans="1:9" s="20" customFormat="1" ht="12.75" hidden="1">
      <c r="A48" s="22"/>
      <c r="B48" s="23">
        <v>998734</v>
      </c>
      <c r="C48" s="35"/>
      <c r="D48" s="16">
        <v>3111341</v>
      </c>
      <c r="E48" s="24" t="s">
        <v>131</v>
      </c>
      <c r="F48" s="23" t="s">
        <v>132</v>
      </c>
      <c r="G48" s="43">
        <v>679</v>
      </c>
      <c r="H48" s="300">
        <f>VLOOKUP(D:D,JMR!B:K,10,0)</f>
        <v>0</v>
      </c>
      <c r="I48" s="25">
        <f t="shared" si="0"/>
        <v>0</v>
      </c>
    </row>
    <row r="49" spans="1:9" s="20" customFormat="1" ht="12.75" hidden="1">
      <c r="A49" s="22"/>
      <c r="B49" s="23">
        <v>998734</v>
      </c>
      <c r="C49" s="23"/>
      <c r="D49" s="23">
        <v>3295194</v>
      </c>
      <c r="E49" s="24" t="s">
        <v>22</v>
      </c>
      <c r="F49" s="23" t="s">
        <v>9</v>
      </c>
      <c r="G49" s="43">
        <v>194</v>
      </c>
      <c r="H49" s="300">
        <f>VLOOKUP(D:D,JMR!B:K,10,0)</f>
        <v>0</v>
      </c>
      <c r="I49" s="25">
        <f t="shared" si="0"/>
        <v>0</v>
      </c>
    </row>
    <row r="50" spans="1:9" s="20" customFormat="1" ht="12.75">
      <c r="A50" s="22"/>
      <c r="B50" s="23">
        <v>998734</v>
      </c>
      <c r="C50" s="23"/>
      <c r="D50" s="23">
        <v>3295195</v>
      </c>
      <c r="E50" s="24" t="s">
        <v>21</v>
      </c>
      <c r="F50" s="23" t="s">
        <v>13</v>
      </c>
      <c r="G50" s="43">
        <v>3</v>
      </c>
      <c r="H50" s="300">
        <f>VLOOKUP(D:D,JMR!B:K,10,0)</f>
        <v>136</v>
      </c>
      <c r="I50" s="25">
        <f t="shared" si="0"/>
        <v>408</v>
      </c>
    </row>
    <row r="51" spans="1:9" s="20" customFormat="1" ht="12.75" hidden="1">
      <c r="A51" s="22"/>
      <c r="B51" s="23">
        <v>998734</v>
      </c>
      <c r="C51" s="42"/>
      <c r="D51" s="23">
        <v>3157206</v>
      </c>
      <c r="E51" s="21" t="s">
        <v>133</v>
      </c>
      <c r="F51" s="23" t="s">
        <v>9</v>
      </c>
      <c r="G51" s="43">
        <v>291</v>
      </c>
      <c r="H51" s="300">
        <f>VLOOKUP(D:D,JMR!B:K,10,0)</f>
        <v>0</v>
      </c>
      <c r="I51" s="25">
        <f t="shared" si="0"/>
        <v>0</v>
      </c>
    </row>
    <row r="52" spans="1:9" s="20" customFormat="1" ht="12.75">
      <c r="A52" s="22"/>
      <c r="B52" s="23">
        <v>998734</v>
      </c>
      <c r="C52" s="42"/>
      <c r="D52" s="16">
        <v>3295897</v>
      </c>
      <c r="E52" s="21" t="s">
        <v>134</v>
      </c>
      <c r="F52" s="23" t="s">
        <v>9</v>
      </c>
      <c r="G52" s="43">
        <v>290</v>
      </c>
      <c r="H52" s="300">
        <f>VLOOKUP(D:D,JMR!B:K,10,0)</f>
        <v>2</v>
      </c>
      <c r="I52" s="25">
        <f t="shared" si="0"/>
        <v>580</v>
      </c>
    </row>
    <row r="53" spans="1:9" s="20" customFormat="1" ht="12.75">
      <c r="A53" s="22"/>
      <c r="B53" s="23">
        <v>998734</v>
      </c>
      <c r="C53" s="42"/>
      <c r="D53" s="16">
        <v>3295891</v>
      </c>
      <c r="E53" s="21" t="s">
        <v>135</v>
      </c>
      <c r="F53" s="17" t="s">
        <v>9</v>
      </c>
      <c r="G53" s="43">
        <v>485</v>
      </c>
      <c r="H53" s="300">
        <f>VLOOKUP(D:D,JMR!B:K,10,0)</f>
        <v>2</v>
      </c>
      <c r="I53" s="25">
        <f t="shared" si="0"/>
        <v>970</v>
      </c>
    </row>
    <row r="54" spans="1:9" s="20" customFormat="1" ht="12.75">
      <c r="A54" s="22"/>
      <c r="B54" s="23">
        <v>998734</v>
      </c>
      <c r="C54" s="42"/>
      <c r="D54" s="16">
        <v>3098777</v>
      </c>
      <c r="E54" s="21" t="s">
        <v>136</v>
      </c>
      <c r="F54" s="17" t="s">
        <v>9</v>
      </c>
      <c r="G54" s="43">
        <v>10</v>
      </c>
      <c r="H54" s="300">
        <f>VLOOKUP(D:D,JMR!B:K,10,0)</f>
        <v>28</v>
      </c>
      <c r="I54" s="25">
        <f t="shared" si="0"/>
        <v>280</v>
      </c>
    </row>
    <row r="55" spans="1:9" s="20" customFormat="1" ht="12.75" hidden="1">
      <c r="A55" s="22"/>
      <c r="B55" s="23">
        <v>998734</v>
      </c>
      <c r="C55" s="23"/>
      <c r="D55" s="18">
        <v>3324565</v>
      </c>
      <c r="E55" s="19" t="s">
        <v>137</v>
      </c>
      <c r="F55" s="23" t="s">
        <v>23</v>
      </c>
      <c r="G55" s="43">
        <v>3</v>
      </c>
      <c r="H55" s="300">
        <f>VLOOKUP(D:D,JMR!B:K,10,0)</f>
        <v>0</v>
      </c>
      <c r="I55" s="25">
        <f t="shared" si="0"/>
        <v>0</v>
      </c>
    </row>
    <row r="56" spans="1:9" s="20" customFormat="1" ht="12.75" hidden="1">
      <c r="A56" s="22"/>
      <c r="B56" s="23">
        <v>998734</v>
      </c>
      <c r="C56" s="23"/>
      <c r="D56" s="18">
        <v>3297332</v>
      </c>
      <c r="E56" s="19" t="s">
        <v>138</v>
      </c>
      <c r="F56" s="23" t="s">
        <v>23</v>
      </c>
      <c r="G56" s="43">
        <v>5</v>
      </c>
      <c r="H56" s="300">
        <f>VLOOKUP(D:D,JMR!B:K,10,0)</f>
        <v>0</v>
      </c>
      <c r="I56" s="25">
        <f t="shared" si="0"/>
        <v>0</v>
      </c>
    </row>
    <row r="57" spans="1:9" s="20" customFormat="1" ht="12.75" hidden="1">
      <c r="A57" s="22"/>
      <c r="B57" s="23">
        <v>998734</v>
      </c>
      <c r="C57" s="23"/>
      <c r="D57" s="18">
        <v>3293878</v>
      </c>
      <c r="E57" s="19" t="s">
        <v>139</v>
      </c>
      <c r="F57" s="23" t="s">
        <v>23</v>
      </c>
      <c r="G57" s="43">
        <v>49</v>
      </c>
      <c r="H57" s="300">
        <f>VLOOKUP(D:D,JMR!B:K,10,0)</f>
        <v>0</v>
      </c>
      <c r="I57" s="25">
        <f t="shared" si="0"/>
        <v>0</v>
      </c>
    </row>
    <row r="58" spans="1:9" s="20" customFormat="1" ht="12.75" hidden="1">
      <c r="A58" s="22"/>
      <c r="B58" s="23">
        <v>998734</v>
      </c>
      <c r="C58" s="23"/>
      <c r="D58" s="18">
        <v>3294239</v>
      </c>
      <c r="E58" s="19" t="s">
        <v>140</v>
      </c>
      <c r="F58" s="23" t="s">
        <v>141</v>
      </c>
      <c r="G58" s="43">
        <v>5335</v>
      </c>
      <c r="H58" s="300">
        <f>VLOOKUP(D:D,JMR!B:K,10,0)</f>
        <v>0</v>
      </c>
      <c r="I58" s="25">
        <f t="shared" si="0"/>
        <v>0</v>
      </c>
    </row>
    <row r="59" spans="1:9" s="20" customFormat="1" ht="12.75" hidden="1">
      <c r="A59" s="22"/>
      <c r="B59" s="23">
        <v>998734</v>
      </c>
      <c r="C59" s="23"/>
      <c r="D59" s="18">
        <v>3291784</v>
      </c>
      <c r="E59" s="19" t="s">
        <v>142</v>
      </c>
      <c r="F59" s="23" t="s">
        <v>23</v>
      </c>
      <c r="G59" s="43">
        <v>631</v>
      </c>
      <c r="H59" s="300">
        <f>VLOOKUP(D:D,JMR!B:K,10,0)</f>
        <v>0</v>
      </c>
      <c r="I59" s="25">
        <f t="shared" si="0"/>
        <v>0</v>
      </c>
    </row>
    <row r="60" spans="1:9" s="20" customFormat="1" ht="12.75" hidden="1">
      <c r="A60" s="22"/>
      <c r="B60" s="23">
        <v>998734</v>
      </c>
      <c r="C60" s="23"/>
      <c r="D60" s="18">
        <v>3290664</v>
      </c>
      <c r="E60" s="19" t="s">
        <v>143</v>
      </c>
      <c r="F60" s="23" t="s">
        <v>23</v>
      </c>
      <c r="G60" s="43">
        <v>286</v>
      </c>
      <c r="H60" s="300">
        <f>VLOOKUP(D:D,JMR!B:K,10,0)</f>
        <v>0</v>
      </c>
      <c r="I60" s="25">
        <f t="shared" si="0"/>
        <v>0</v>
      </c>
    </row>
    <row r="61" spans="1:9" s="20" customFormat="1" ht="12.75" hidden="1">
      <c r="A61" s="22"/>
      <c r="B61" s="23">
        <v>998734</v>
      </c>
      <c r="C61" s="23"/>
      <c r="D61" s="18">
        <v>3342717</v>
      </c>
      <c r="E61" s="19" t="s">
        <v>297</v>
      </c>
      <c r="F61" s="23" t="s">
        <v>9</v>
      </c>
      <c r="G61" s="43">
        <v>1800</v>
      </c>
      <c r="H61" s="300">
        <f>VLOOKUP(D:D,JMR!B:K,10,0)</f>
        <v>0</v>
      </c>
      <c r="I61" s="25">
        <f>G61*H61</f>
        <v>0</v>
      </c>
    </row>
    <row r="62" spans="1:9" s="20" customFormat="1" ht="12.75">
      <c r="A62" s="36"/>
      <c r="B62" s="26"/>
      <c r="C62" s="26"/>
      <c r="D62" s="37"/>
      <c r="E62" s="38"/>
      <c r="F62" s="26"/>
      <c r="G62" s="39"/>
      <c r="H62" s="40"/>
      <c r="I62" s="41"/>
    </row>
    <row r="63" spans="1:9" s="20" customFormat="1" ht="13.5" thickBot="1">
      <c r="A63" s="153" t="s">
        <v>66</v>
      </c>
      <c r="B63" s="27"/>
      <c r="C63" s="27"/>
      <c r="D63" s="27"/>
      <c r="E63" s="27"/>
      <c r="F63" s="27"/>
      <c r="G63" s="28"/>
      <c r="H63" s="28"/>
      <c r="I63" s="152">
        <f>SUM(I12:I62)</f>
        <v>81041.824999999997</v>
      </c>
    </row>
    <row r="64" spans="1:9" s="20" customFormat="1" ht="12.75"/>
    <row r="65" spans="1:9" s="20" customFormat="1" ht="12.75">
      <c r="A65" s="288" t="s">
        <v>25</v>
      </c>
    </row>
    <row r="66" spans="1:9" s="20" customFormat="1" ht="12.75"/>
    <row r="67" spans="1:9" s="20" customFormat="1" ht="12.75">
      <c r="A67" s="288" t="s">
        <v>240</v>
      </c>
      <c r="B67" s="288"/>
      <c r="C67" s="288"/>
      <c r="D67" s="289" t="s">
        <v>241</v>
      </c>
      <c r="E67" s="290" t="s">
        <v>242</v>
      </c>
      <c r="F67" s="288" t="s">
        <v>243</v>
      </c>
      <c r="G67" s="288"/>
      <c r="H67" s="288"/>
      <c r="I67" s="288"/>
    </row>
    <row r="68" spans="1:9" s="20" customFormat="1" ht="12.75">
      <c r="A68" s="288"/>
      <c r="B68" s="288"/>
      <c r="C68" s="288"/>
      <c r="D68" s="289"/>
      <c r="E68" s="290"/>
      <c r="F68" s="288"/>
      <c r="G68" s="288"/>
      <c r="H68" s="288"/>
      <c r="I68" s="288"/>
    </row>
    <row r="69" spans="1:9" s="20" customFormat="1" ht="12.75">
      <c r="A69" s="288"/>
      <c r="B69" s="288"/>
      <c r="C69" s="288"/>
      <c r="D69" s="288"/>
      <c r="E69" s="288"/>
      <c r="F69" s="288"/>
      <c r="G69" s="288"/>
      <c r="H69" s="288"/>
      <c r="I69" s="288"/>
    </row>
    <row r="70" spans="1:9" s="20" customFormat="1" ht="12.75">
      <c r="A70" s="288" t="s">
        <v>289</v>
      </c>
      <c r="B70" s="288"/>
      <c r="C70" s="288"/>
      <c r="D70" s="288"/>
      <c r="E70" s="288"/>
      <c r="F70" s="288"/>
      <c r="G70" s="288"/>
      <c r="H70" s="288"/>
      <c r="I70" s="288"/>
    </row>
    <row r="71" spans="1:9" s="20" customFormat="1" ht="12.75"/>
    <row r="72" spans="1:9" s="20" customFormat="1" ht="12.75"/>
  </sheetData>
  <autoFilter ref="A11:K61">
    <filterColumn colId="7">
      <filters>
        <filter val="1.249"/>
        <filter val="11"/>
        <filter val="13"/>
        <filter val="136"/>
        <filter val="150"/>
        <filter val="156"/>
        <filter val="180"/>
        <filter val="2"/>
        <filter val="28"/>
        <filter val="315"/>
        <filter val="388"/>
        <filter val="44"/>
        <filter val="65"/>
      </filters>
    </filterColumn>
  </autoFilter>
  <mergeCells count="7">
    <mergeCell ref="A8:C8"/>
    <mergeCell ref="A9:C9"/>
    <mergeCell ref="A3:C3"/>
    <mergeCell ref="A10:C10"/>
    <mergeCell ref="A4:C4"/>
    <mergeCell ref="A5:C5"/>
    <mergeCell ref="A6:C6"/>
  </mergeCells>
  <conditionalFormatting sqref="D55">
    <cfRule type="duplicateValues" dxfId="213" priority="2"/>
  </conditionalFormatting>
  <conditionalFormatting sqref="D56:D62">
    <cfRule type="duplicateValues" dxfId="212" priority="1"/>
  </conditionalFormatting>
  <printOptions horizontalCentered="1"/>
  <pageMargins left="0.4" right="0.17" top="1.4960629921259843" bottom="0.23622047244094491" header="1.4960629921259843" footer="0.23622047244094491"/>
  <pageSetup paperSize="9" scale="75" fitToHeight="3" orientation="portrait" horizontalDpi="300" verticalDpi="300" r:id="rId1"/>
  <rowBreaks count="1" manualBreakCount="1">
    <brk id="6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3"/>
  <sheetViews>
    <sheetView zoomScaleNormal="100" zoomScaleSheetLayoutView="100" workbookViewId="0">
      <selection activeCell="H13" sqref="H13"/>
    </sheetView>
  </sheetViews>
  <sheetFormatPr defaultRowHeight="14.25"/>
  <cols>
    <col min="1" max="1" width="8.42578125" style="2" customWidth="1"/>
    <col min="2" max="2" width="40" style="2" customWidth="1"/>
    <col min="3" max="3" width="16.7109375" style="2" customWidth="1"/>
    <col min="4" max="6" width="10.7109375" style="2" customWidth="1"/>
    <col min="7" max="7" width="27.28515625" style="2" customWidth="1"/>
    <col min="8" max="8" width="12.140625" style="2" bestFit="1" customWidth="1"/>
    <col min="9" max="16384" width="9.140625" style="2"/>
  </cols>
  <sheetData>
    <row r="1" spans="1:8" ht="20.25">
      <c r="A1" s="147"/>
      <c r="B1" s="148"/>
      <c r="C1" s="147"/>
      <c r="D1" s="147"/>
      <c r="E1" s="150" t="s">
        <v>215</v>
      </c>
      <c r="F1" s="148"/>
      <c r="G1" s="149"/>
    </row>
    <row r="2" spans="1:8" s="5" customFormat="1" ht="15">
      <c r="A2" s="87" t="s">
        <v>68</v>
      </c>
      <c r="B2" s="146"/>
      <c r="C2" s="134"/>
      <c r="D2" s="146"/>
      <c r="E2" s="146"/>
      <c r="F2" s="418" t="s">
        <v>50</v>
      </c>
      <c r="G2" s="418"/>
    </row>
    <row r="3" spans="1:8" s="5" customFormat="1" ht="15">
      <c r="A3" s="87" t="s">
        <v>236</v>
      </c>
      <c r="B3" s="146"/>
      <c r="C3" s="309" t="s">
        <v>306</v>
      </c>
      <c r="D3" s="320"/>
      <c r="E3" s="81"/>
      <c r="F3" s="296" t="str">
        <f>Abstact!A3</f>
        <v xml:space="preserve">WO Number : -  </v>
      </c>
      <c r="G3" s="83" t="s">
        <v>302</v>
      </c>
    </row>
    <row r="4" spans="1:8" s="5" customFormat="1" ht="15">
      <c r="A4" s="87" t="s">
        <v>237</v>
      </c>
      <c r="B4" s="164"/>
      <c r="C4" s="309" t="s">
        <v>303</v>
      </c>
      <c r="D4" s="320"/>
      <c r="E4" s="81"/>
      <c r="F4" s="87"/>
      <c r="G4" s="83"/>
    </row>
    <row r="5" spans="1:8" s="5" customFormat="1" ht="15">
      <c r="A5" s="136" t="s">
        <v>216</v>
      </c>
      <c r="B5" s="87" t="s">
        <v>301</v>
      </c>
      <c r="C5" s="84"/>
      <c r="D5" s="82"/>
      <c r="E5" s="82"/>
      <c r="F5" s="307" t="s">
        <v>217</v>
      </c>
      <c r="G5" s="315">
        <v>44349</v>
      </c>
    </row>
    <row r="6" spans="1:8" s="306" customFormat="1" ht="21">
      <c r="A6" s="301" t="s">
        <v>97</v>
      </c>
      <c r="B6" s="302"/>
      <c r="C6" s="303" t="str">
        <f>CONCATENATE(TEXT(SMALL(E9:E14,1),"DD-MM-YYYY")," ","TO"," ",TEXT(LARGE(D9:F14,1),"DD-MM-YYYY"))</f>
        <v>12-07-2021 TO 14-08-2021</v>
      </c>
      <c r="D6" s="321"/>
      <c r="E6" s="304"/>
      <c r="F6" s="305" t="s">
        <v>278</v>
      </c>
      <c r="G6" s="308" t="s">
        <v>308</v>
      </c>
    </row>
    <row r="7" spans="1:8" s="5" customFormat="1" ht="15">
      <c r="A7" s="88"/>
      <c r="B7" s="89"/>
      <c r="C7" s="82"/>
      <c r="D7" s="81"/>
      <c r="E7" s="85"/>
      <c r="F7" s="90"/>
      <c r="G7" s="90"/>
    </row>
    <row r="8" spans="1:8" s="166" customFormat="1" ht="36">
      <c r="A8" s="165" t="s">
        <v>2</v>
      </c>
      <c r="B8" s="165" t="s">
        <v>52</v>
      </c>
      <c r="C8" s="165" t="s">
        <v>51</v>
      </c>
      <c r="D8" s="165" t="s">
        <v>298</v>
      </c>
      <c r="E8" s="322" t="s">
        <v>238</v>
      </c>
      <c r="F8" s="322" t="s">
        <v>239</v>
      </c>
      <c r="G8" s="165" t="s">
        <v>28</v>
      </c>
    </row>
    <row r="9" spans="1:8" s="338" customFormat="1" ht="12.75">
      <c r="A9" s="334">
        <v>1</v>
      </c>
      <c r="B9" s="335" t="s">
        <v>305</v>
      </c>
      <c r="C9" s="335" t="s">
        <v>304</v>
      </c>
      <c r="D9" s="336">
        <v>44390</v>
      </c>
      <c r="E9" s="336">
        <v>44389</v>
      </c>
      <c r="F9" s="336">
        <v>44389</v>
      </c>
      <c r="G9" s="334" t="s">
        <v>69</v>
      </c>
      <c r="H9" s="337" t="s">
        <v>309</v>
      </c>
    </row>
    <row r="10" spans="1:8" s="338" customFormat="1" ht="12.75">
      <c r="A10" s="334">
        <v>2</v>
      </c>
      <c r="B10" s="335" t="s">
        <v>312</v>
      </c>
      <c r="C10" s="335" t="s">
        <v>315</v>
      </c>
      <c r="D10" s="336">
        <v>44422</v>
      </c>
      <c r="E10" s="336">
        <v>44422</v>
      </c>
      <c r="F10" s="336">
        <v>44422</v>
      </c>
      <c r="G10" s="334" t="s">
        <v>69</v>
      </c>
      <c r="H10" s="337" t="s">
        <v>318</v>
      </c>
    </row>
    <row r="11" spans="1:8" s="338" customFormat="1" ht="12.75">
      <c r="A11" s="334">
        <v>3</v>
      </c>
      <c r="B11" s="335" t="s">
        <v>314</v>
      </c>
      <c r="C11" s="335" t="s">
        <v>317</v>
      </c>
      <c r="D11" s="336">
        <v>44422</v>
      </c>
      <c r="E11" s="336">
        <v>44422</v>
      </c>
      <c r="F11" s="336">
        <v>44422</v>
      </c>
      <c r="G11" s="334" t="s">
        <v>69</v>
      </c>
      <c r="H11" s="337" t="s">
        <v>320</v>
      </c>
    </row>
    <row r="12" spans="1:8" s="338" customFormat="1" ht="12.75">
      <c r="A12" s="334">
        <v>4</v>
      </c>
      <c r="B12" s="335" t="s">
        <v>313</v>
      </c>
      <c r="C12" s="335" t="s">
        <v>316</v>
      </c>
      <c r="D12" s="336">
        <v>44422</v>
      </c>
      <c r="E12" s="336">
        <v>44422</v>
      </c>
      <c r="F12" s="336">
        <v>44422</v>
      </c>
      <c r="G12" s="334" t="s">
        <v>69</v>
      </c>
      <c r="H12" s="337" t="s">
        <v>322</v>
      </c>
    </row>
    <row r="13" spans="1:8" s="338" customFormat="1" ht="12.75">
      <c r="A13" s="334"/>
      <c r="B13" s="335"/>
      <c r="C13" s="335"/>
      <c r="D13" s="336"/>
      <c r="E13" s="336"/>
      <c r="F13" s="336"/>
      <c r="G13" s="334"/>
      <c r="H13" s="337"/>
    </row>
    <row r="14" spans="1:8">
      <c r="A14" s="91"/>
      <c r="B14" s="174"/>
      <c r="C14" s="86"/>
      <c r="D14" s="86"/>
      <c r="E14" s="171"/>
      <c r="F14" s="171"/>
      <c r="G14" s="91"/>
    </row>
    <row r="15" spans="1:8">
      <c r="A15" s="91"/>
      <c r="B15" s="174"/>
      <c r="C15" s="86"/>
      <c r="D15" s="86"/>
      <c r="E15" s="171"/>
      <c r="F15" s="171"/>
      <c r="G15" s="91"/>
    </row>
    <row r="16" spans="1:8">
      <c r="A16" s="167"/>
      <c r="B16" s="175" t="s">
        <v>218</v>
      </c>
      <c r="C16" s="169">
        <f>COUNTA(C9:C15)</f>
        <v>4</v>
      </c>
      <c r="D16" s="177"/>
      <c r="F16" s="168"/>
      <c r="G16" s="170"/>
    </row>
    <row r="17" spans="1:7">
      <c r="A17" s="75"/>
      <c r="B17" s="3"/>
      <c r="C17" s="3"/>
      <c r="D17" s="3"/>
      <c r="E17" s="3"/>
      <c r="F17" s="3"/>
      <c r="G17" s="76"/>
    </row>
    <row r="18" spans="1:7">
      <c r="A18" s="176" t="s">
        <v>25</v>
      </c>
      <c r="B18" s="3"/>
      <c r="C18" s="3"/>
      <c r="D18" s="3"/>
      <c r="E18" s="3"/>
      <c r="F18" s="3"/>
      <c r="G18" s="76"/>
    </row>
    <row r="19" spans="1:7" ht="15">
      <c r="A19" s="284" t="s">
        <v>240</v>
      </c>
      <c r="B19" s="77"/>
      <c r="C19" s="177" t="s">
        <v>241</v>
      </c>
      <c r="D19" s="177"/>
      <c r="E19" s="285" t="s">
        <v>242</v>
      </c>
      <c r="F19" s="3"/>
      <c r="G19" s="286" t="s">
        <v>288</v>
      </c>
    </row>
    <row r="20" spans="1:7" ht="15">
      <c r="A20" s="284"/>
      <c r="B20" s="77"/>
      <c r="C20" s="77"/>
      <c r="D20" s="77"/>
      <c r="E20" s="77"/>
      <c r="F20" s="3"/>
      <c r="G20" s="287"/>
    </row>
    <row r="21" spans="1:7" ht="15">
      <c r="A21" s="176" t="s">
        <v>78</v>
      </c>
      <c r="B21" s="77"/>
      <c r="C21" s="3"/>
      <c r="D21" s="3"/>
      <c r="E21" s="77"/>
      <c r="F21" s="77"/>
      <c r="G21" s="76"/>
    </row>
    <row r="22" spans="1:7" ht="15">
      <c r="A22" s="75"/>
      <c r="B22" s="77"/>
      <c r="C22" s="77"/>
      <c r="D22" s="77"/>
      <c r="E22" s="77"/>
      <c r="F22" s="3"/>
      <c r="G22" s="76"/>
    </row>
    <row r="23" spans="1:7">
      <c r="A23" s="78"/>
      <c r="B23" s="79"/>
      <c r="C23" s="79"/>
      <c r="D23" s="79"/>
      <c r="E23" s="79"/>
      <c r="F23" s="79"/>
      <c r="G23" s="80"/>
    </row>
  </sheetData>
  <mergeCells count="1">
    <mergeCell ref="F2:G2"/>
  </mergeCells>
  <printOptions horizontalCentered="1"/>
  <pageMargins left="0.23622047244094491" right="0.23622047244094491" top="1.1000000000000001" bottom="0.23622047244094491" header="0.23622047244094491" footer="0.23622047244094491"/>
  <pageSetup scale="80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25"/>
  <sheetViews>
    <sheetView topLeftCell="A10" workbookViewId="0">
      <selection activeCell="C17" sqref="C17"/>
    </sheetView>
  </sheetViews>
  <sheetFormatPr defaultRowHeight="14.25"/>
  <cols>
    <col min="1" max="1" width="18.85546875" style="92" bestFit="1" customWidth="1"/>
    <col min="2" max="2" width="21.28515625" style="92" customWidth="1"/>
    <col min="3" max="3" width="28.7109375" style="92" customWidth="1"/>
    <col min="4" max="4" width="24.85546875" style="92" customWidth="1"/>
    <col min="5" max="256" width="15.140625" style="92" customWidth="1"/>
    <col min="257" max="16384" width="9.140625" style="92"/>
  </cols>
  <sheetData>
    <row r="1" spans="1:4" ht="20.25">
      <c r="A1" s="419" t="s">
        <v>80</v>
      </c>
      <c r="B1" s="419"/>
      <c r="C1" s="419"/>
      <c r="D1" s="419"/>
    </row>
    <row r="2" spans="1:4" ht="20.25">
      <c r="A2" s="419" t="s">
        <v>72</v>
      </c>
      <c r="B2" s="419"/>
      <c r="C2" s="419"/>
      <c r="D2" s="419"/>
    </row>
    <row r="3" spans="1:4" ht="20.25">
      <c r="A3" s="93"/>
      <c r="B3" s="93"/>
      <c r="C3" s="93"/>
      <c r="D3" s="93"/>
    </row>
    <row r="4" spans="1:4">
      <c r="A4" s="97" t="s">
        <v>73</v>
      </c>
      <c r="B4" s="98" t="s">
        <v>81</v>
      </c>
      <c r="C4" s="101" t="s">
        <v>79</v>
      </c>
      <c r="D4" s="102" t="str">
        <f>+'Bldg Annexture'!C4</f>
        <v>MUMB0118</v>
      </c>
    </row>
    <row r="5" spans="1:4" ht="15">
      <c r="A5" s="97" t="s">
        <v>74</v>
      </c>
      <c r="B5" s="99">
        <f>+'Bldg Annexture'!G5</f>
        <v>44349</v>
      </c>
      <c r="C5" s="104" t="s">
        <v>106</v>
      </c>
      <c r="D5" s="103">
        <f>+'Bldg Annexture'!C16</f>
        <v>4</v>
      </c>
    </row>
    <row r="6" spans="1:4" ht="15">
      <c r="A6" s="97" t="s">
        <v>82</v>
      </c>
      <c r="B6" s="100" t="s">
        <v>83</v>
      </c>
      <c r="C6" s="105"/>
      <c r="D6" s="106"/>
    </row>
    <row r="7" spans="1:4" ht="15" customHeight="1">
      <c r="A7" s="97" t="s">
        <v>99</v>
      </c>
      <c r="B7" s="318" t="str">
        <f>'Bldg Annexture'!B5:E5</f>
        <v>MP 01 (SOUTH)</v>
      </c>
      <c r="C7" s="107"/>
      <c r="D7" s="108"/>
    </row>
    <row r="8" spans="1:4" ht="72.75" customHeight="1">
      <c r="A8" s="420" t="s">
        <v>307</v>
      </c>
      <c r="B8" s="420"/>
      <c r="C8" s="420"/>
      <c r="D8" s="420"/>
    </row>
    <row r="9" spans="1:4">
      <c r="A9" s="421"/>
      <c r="B9" s="421"/>
      <c r="C9" s="421"/>
      <c r="D9" s="421"/>
    </row>
    <row r="10" spans="1:4" ht="33.950000000000003" customHeight="1">
      <c r="A10" s="270"/>
      <c r="B10" s="278" t="s">
        <v>279</v>
      </c>
      <c r="C10" s="279" t="s">
        <v>280</v>
      </c>
      <c r="D10" s="270"/>
    </row>
    <row r="11" spans="1:4" ht="33.950000000000003" customHeight="1">
      <c r="A11" s="270"/>
      <c r="B11" s="278" t="s">
        <v>75</v>
      </c>
      <c r="C11" s="279">
        <v>1</v>
      </c>
      <c r="D11" s="270"/>
    </row>
    <row r="12" spans="1:4" ht="33.950000000000003" customHeight="1">
      <c r="A12" s="270"/>
      <c r="B12" s="278" t="s">
        <v>76</v>
      </c>
      <c r="C12" s="280" t="str">
        <f>+'Bldg Annexture'!G3</f>
        <v>P11/630108053</v>
      </c>
      <c r="D12" s="270"/>
    </row>
    <row r="13" spans="1:4" ht="33.950000000000003" customHeight="1">
      <c r="A13" s="270"/>
      <c r="B13" s="278" t="s">
        <v>77</v>
      </c>
      <c r="C13" s="281">
        <f>+'Bldg Annexture'!G5</f>
        <v>44349</v>
      </c>
      <c r="D13" s="270"/>
    </row>
    <row r="14" spans="1:4" ht="33.950000000000003" customHeight="1">
      <c r="A14" s="270"/>
      <c r="B14" s="278" t="s">
        <v>281</v>
      </c>
      <c r="C14" s="282" t="str">
        <f>TEXT(SMALL('Bldg Annexture'!$E$8:$E$15,1),"DD-MM-YYYY")</f>
        <v>12-07-2021</v>
      </c>
      <c r="D14" s="270"/>
    </row>
    <row r="15" spans="1:4" ht="33.950000000000003" customHeight="1">
      <c r="A15" s="270"/>
      <c r="B15" s="278" t="s">
        <v>282</v>
      </c>
      <c r="C15" s="282" t="str">
        <f>TEXT(LARGE('Bldg Annexture'!$F$8:$F$15,1),"DD-MM-YYYY")</f>
        <v>14-08-2021</v>
      </c>
      <c r="D15" s="270"/>
    </row>
    <row r="16" spans="1:4">
      <c r="A16" s="270"/>
      <c r="B16" s="278"/>
      <c r="C16" s="283"/>
      <c r="D16" s="270"/>
    </row>
    <row r="17" spans="1:4">
      <c r="A17" s="270"/>
      <c r="B17" s="270"/>
      <c r="C17" s="270"/>
      <c r="D17" s="270"/>
    </row>
    <row r="18" spans="1:4">
      <c r="A18" s="95"/>
      <c r="B18" s="95"/>
      <c r="C18" s="95"/>
      <c r="D18" s="95"/>
    </row>
    <row r="22" spans="1:4" s="312" customFormat="1">
      <c r="A22" s="310" t="s">
        <v>283</v>
      </c>
      <c r="B22" s="311" t="s">
        <v>284</v>
      </c>
      <c r="C22" s="311" t="s">
        <v>285</v>
      </c>
      <c r="D22" s="311" t="s">
        <v>242</v>
      </c>
    </row>
    <row r="23" spans="1:4" s="312" customFormat="1">
      <c r="A23" s="313"/>
      <c r="B23" s="311"/>
      <c r="C23" s="311"/>
      <c r="D23" s="313"/>
    </row>
    <row r="24" spans="1:4" s="312" customFormat="1">
      <c r="A24" s="313" t="s">
        <v>286</v>
      </c>
      <c r="B24" s="311" t="s">
        <v>287</v>
      </c>
      <c r="C24" s="311" t="s">
        <v>287</v>
      </c>
      <c r="D24" s="311" t="s">
        <v>287</v>
      </c>
    </row>
    <row r="25" spans="1:4">
      <c r="A25" s="96"/>
      <c r="B25" s="94"/>
      <c r="C25" s="94"/>
      <c r="D25" s="94"/>
    </row>
  </sheetData>
  <mergeCells count="4">
    <mergeCell ref="A1:D1"/>
    <mergeCell ref="A2:D2"/>
    <mergeCell ref="A8:D8"/>
    <mergeCell ref="A9:D9"/>
  </mergeCells>
  <pageMargins left="0.38" right="0.28000000000000003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L69"/>
  <sheetViews>
    <sheetView zoomScale="85" zoomScaleNormal="85" workbookViewId="0">
      <pane xSplit="3" ySplit="13" topLeftCell="D15" activePane="bottomRight" state="frozen"/>
      <selection pane="topRight" activeCell="D1" sqref="D1"/>
      <selection pane="bottomLeft" activeCell="A13" sqref="A13"/>
      <selection pane="bottomRight" activeCell="K15" sqref="K15"/>
    </sheetView>
  </sheetViews>
  <sheetFormatPr defaultRowHeight="14.25"/>
  <cols>
    <col min="1" max="1" width="6.85546875" style="59" customWidth="1"/>
    <col min="2" max="2" width="8.85546875" style="59" customWidth="1"/>
    <col min="3" max="3" width="44.85546875" style="59" customWidth="1"/>
    <col min="4" max="4" width="10.42578125" style="65" customWidth="1"/>
    <col min="5" max="6" width="10.5703125" style="123" customWidth="1"/>
    <col min="7" max="8" width="12.7109375" style="123" customWidth="1"/>
    <col min="9" max="10" width="10.7109375" style="123" customWidth="1"/>
    <col min="11" max="11" width="10.5703125" style="274" customWidth="1"/>
    <col min="12" max="12" width="12.140625" style="59" customWidth="1"/>
    <col min="13" max="16384" width="9.140625" style="59"/>
  </cols>
  <sheetData>
    <row r="1" spans="1:12" ht="23.25">
      <c r="A1" s="125" t="s">
        <v>26</v>
      </c>
      <c r="B1" s="109"/>
      <c r="C1" s="109"/>
      <c r="D1" s="109"/>
      <c r="E1" s="110"/>
      <c r="F1" s="110"/>
      <c r="G1" s="110"/>
      <c r="H1" s="110"/>
      <c r="I1" s="110"/>
      <c r="J1" s="110"/>
      <c r="K1" s="271"/>
      <c r="L1" s="111"/>
    </row>
    <row r="2" spans="1:12" ht="18.75">
      <c r="A2" s="133" t="s">
        <v>71</v>
      </c>
      <c r="B2" s="112"/>
      <c r="C2" s="112"/>
      <c r="D2" s="112"/>
      <c r="E2" s="113"/>
      <c r="F2" s="113"/>
      <c r="G2" s="113"/>
      <c r="H2" s="113"/>
      <c r="I2" s="113"/>
      <c r="J2" s="113"/>
      <c r="K2" s="272"/>
      <c r="L2" s="115"/>
    </row>
    <row r="3" spans="1:12" ht="15" customHeight="1">
      <c r="A3" s="137" t="str">
        <f>Abstact!A3</f>
        <v xml:space="preserve">WO Number : -  </v>
      </c>
      <c r="B3" s="138"/>
      <c r="C3" s="139" t="str">
        <f>'Bldg Annexture'!G3</f>
        <v>P11/630108053</v>
      </c>
      <c r="D3" s="140"/>
      <c r="E3" s="141"/>
      <c r="F3" s="141"/>
      <c r="G3" s="141"/>
      <c r="H3" s="141"/>
      <c r="I3" s="141"/>
      <c r="J3" s="141"/>
      <c r="K3" s="272"/>
      <c r="L3" s="115"/>
    </row>
    <row r="4" spans="1:12" ht="15" customHeight="1">
      <c r="A4" s="137" t="s">
        <v>103</v>
      </c>
      <c r="B4" s="138"/>
      <c r="C4" s="139">
        <f>'Mat Con'!C4</f>
        <v>378783</v>
      </c>
      <c r="D4" s="140"/>
      <c r="E4" s="141"/>
      <c r="F4" s="141"/>
      <c r="G4" s="141"/>
      <c r="H4" s="141"/>
      <c r="I4" s="141"/>
      <c r="J4" s="141"/>
      <c r="K4" s="272"/>
      <c r="L4" s="115"/>
    </row>
    <row r="5" spans="1:12" ht="15" customHeight="1">
      <c r="A5" s="137" t="str">
        <f>Abstact!A5</f>
        <v>Proforma Invoice No :-</v>
      </c>
      <c r="B5" s="138"/>
      <c r="C5" s="139" t="str">
        <f>+'Bldg Annexture'!G6</f>
        <v>FTTH-MH-MP01-0118-1</v>
      </c>
      <c r="D5" s="140"/>
      <c r="E5" s="141"/>
      <c r="F5" s="141"/>
      <c r="G5" s="141"/>
      <c r="H5" s="141"/>
      <c r="I5" s="141"/>
      <c r="J5" s="141"/>
      <c r="K5" s="272"/>
      <c r="L5" s="115"/>
    </row>
    <row r="6" spans="1:12" ht="15" customHeight="1">
      <c r="A6" s="137" t="str">
        <f>Abstact!A6</f>
        <v xml:space="preserve">OLT/FSA Name : - </v>
      </c>
      <c r="B6" s="138"/>
      <c r="C6" s="139" t="str">
        <f>'Bldg Annexture'!C3</f>
        <v>TAJ WELLINGTON MEWS</v>
      </c>
      <c r="D6" s="140"/>
      <c r="E6" s="141"/>
      <c r="F6" s="141"/>
      <c r="G6" s="141"/>
      <c r="H6" s="141"/>
      <c r="I6" s="141"/>
      <c r="J6" s="141"/>
      <c r="K6" s="272"/>
      <c r="L6" s="115"/>
    </row>
    <row r="7" spans="1:12" ht="15" customHeight="1">
      <c r="A7" s="137" t="str">
        <f>Abstact!A7</f>
        <v xml:space="preserve">OLT/FSA ID : - </v>
      </c>
      <c r="B7" s="138"/>
      <c r="C7" s="139" t="str">
        <f>'Bldg Annexture'!C4</f>
        <v>MUMB0118</v>
      </c>
      <c r="D7" s="140"/>
      <c r="E7" s="141"/>
      <c r="F7" s="141"/>
      <c r="G7" s="141"/>
      <c r="H7" s="141"/>
      <c r="I7" s="141"/>
      <c r="J7" s="141"/>
      <c r="K7" s="272"/>
      <c r="L7" s="115"/>
    </row>
    <row r="8" spans="1:12" ht="15" customHeight="1">
      <c r="A8" s="137" t="str">
        <f>Abstact!A10</f>
        <v>Work Done Period :-</v>
      </c>
      <c r="B8" s="138"/>
      <c r="C8" s="139" t="str">
        <f>'Bldg Annexture'!C6</f>
        <v>12-07-2021 TO 14-08-2021</v>
      </c>
      <c r="D8" s="140"/>
      <c r="E8" s="141"/>
      <c r="F8" s="141"/>
      <c r="G8" s="141"/>
      <c r="H8" s="141"/>
      <c r="I8" s="141"/>
      <c r="J8" s="141"/>
      <c r="K8" s="272"/>
      <c r="L8" s="115"/>
    </row>
    <row r="9" spans="1:12" ht="15" customHeight="1">
      <c r="A9" s="137" t="s">
        <v>85</v>
      </c>
      <c r="B9" s="138"/>
      <c r="C9" s="139" t="str">
        <f>'Bldg Annexture'!B5</f>
        <v>MP 01 (SOUTH)</v>
      </c>
      <c r="D9" s="140"/>
      <c r="E9" s="114"/>
      <c r="F9" s="114"/>
      <c r="G9" s="114"/>
      <c r="H9" s="114"/>
      <c r="I9" s="114"/>
      <c r="J9" s="114"/>
      <c r="K9" s="142"/>
      <c r="L9" s="143"/>
    </row>
    <row r="10" spans="1:12" ht="15" customHeight="1" thickBot="1">
      <c r="A10" s="137" t="s">
        <v>27</v>
      </c>
      <c r="B10" s="138"/>
      <c r="C10" s="139">
        <v>1</v>
      </c>
      <c r="D10" s="139"/>
      <c r="E10" s="114"/>
      <c r="F10" s="114"/>
      <c r="G10" s="114"/>
      <c r="H10" s="114"/>
      <c r="I10" s="114"/>
      <c r="J10" s="114"/>
      <c r="K10" s="142"/>
      <c r="L10" s="143"/>
    </row>
    <row r="11" spans="1:12" s="116" customFormat="1" ht="60" customHeight="1">
      <c r="A11" s="428" t="s">
        <v>2</v>
      </c>
      <c r="B11" s="431" t="s">
        <v>3</v>
      </c>
      <c r="C11" s="434" t="s">
        <v>5</v>
      </c>
      <c r="D11" s="135" t="s">
        <v>61</v>
      </c>
      <c r="E11" s="437" t="s">
        <v>305</v>
      </c>
      <c r="F11" s="438"/>
      <c r="G11" s="144" t="s">
        <v>312</v>
      </c>
      <c r="H11" s="144" t="s">
        <v>314</v>
      </c>
      <c r="I11" s="437" t="s">
        <v>313</v>
      </c>
      <c r="J11" s="438"/>
      <c r="K11" s="422" t="s">
        <v>7</v>
      </c>
      <c r="L11" s="425" t="s">
        <v>28</v>
      </c>
    </row>
    <row r="12" spans="1:12" s="116" customFormat="1" ht="35.25" customHeight="1">
      <c r="A12" s="429"/>
      <c r="B12" s="432"/>
      <c r="C12" s="435"/>
      <c r="D12" s="117" t="s">
        <v>299</v>
      </c>
      <c r="E12" s="439" t="s">
        <v>304</v>
      </c>
      <c r="F12" s="440"/>
      <c r="G12" s="129" t="s">
        <v>315</v>
      </c>
      <c r="H12" s="129" t="s">
        <v>317</v>
      </c>
      <c r="I12" s="441" t="s">
        <v>316</v>
      </c>
      <c r="J12" s="442"/>
      <c r="K12" s="423"/>
      <c r="L12" s="426"/>
    </row>
    <row r="13" spans="1:12" s="116" customFormat="1" ht="31.5" customHeight="1">
      <c r="A13" s="429"/>
      <c r="B13" s="432"/>
      <c r="C13" s="435"/>
      <c r="D13" s="126" t="s">
        <v>29</v>
      </c>
      <c r="E13" s="129" t="s">
        <v>310</v>
      </c>
      <c r="F13" s="129" t="s">
        <v>311</v>
      </c>
      <c r="G13" s="129" t="s">
        <v>318</v>
      </c>
      <c r="H13" s="316" t="s">
        <v>320</v>
      </c>
      <c r="I13" s="316" t="s">
        <v>319</v>
      </c>
      <c r="J13" s="316" t="s">
        <v>321</v>
      </c>
      <c r="K13" s="423"/>
      <c r="L13" s="426"/>
    </row>
    <row r="14" spans="1:12" s="116" customFormat="1" ht="19.5" customHeight="1">
      <c r="A14" s="430"/>
      <c r="B14" s="433"/>
      <c r="C14" s="436"/>
      <c r="D14" s="121" t="s">
        <v>1</v>
      </c>
      <c r="E14" s="330" t="s">
        <v>30</v>
      </c>
      <c r="F14" s="330" t="s">
        <v>30</v>
      </c>
      <c r="G14" s="330" t="s">
        <v>30</v>
      </c>
      <c r="H14" s="330" t="s">
        <v>30</v>
      </c>
      <c r="I14" s="343" t="s">
        <v>30</v>
      </c>
      <c r="J14" s="343" t="s">
        <v>30</v>
      </c>
      <c r="K14" s="424"/>
      <c r="L14" s="427"/>
    </row>
    <row r="15" spans="1:12" s="116" customFormat="1" ht="19.5" customHeight="1">
      <c r="A15" s="118"/>
      <c r="B15" s="119"/>
      <c r="C15" s="120"/>
      <c r="D15" s="121"/>
      <c r="E15" s="122"/>
      <c r="F15" s="122"/>
      <c r="G15" s="122"/>
      <c r="H15" s="122"/>
      <c r="I15" s="122"/>
      <c r="J15" s="342"/>
      <c r="K15" s="328"/>
      <c r="L15" s="329"/>
    </row>
    <row r="16" spans="1:12" s="116" customFormat="1" ht="18.75">
      <c r="A16" s="132"/>
      <c r="B16" s="323">
        <v>3294022</v>
      </c>
      <c r="C16" s="339" t="s">
        <v>16</v>
      </c>
      <c r="D16" s="131" t="s">
        <v>9</v>
      </c>
      <c r="E16" s="127">
        <v>2</v>
      </c>
      <c r="F16" s="127"/>
      <c r="G16" s="127">
        <v>1</v>
      </c>
      <c r="H16" s="127">
        <v>4</v>
      </c>
      <c r="I16" s="127"/>
      <c r="J16" s="127">
        <v>4</v>
      </c>
      <c r="K16" s="273">
        <f>SUM(E16:J16)</f>
        <v>11</v>
      </c>
      <c r="L16" s="128"/>
    </row>
    <row r="17" spans="1:12" s="116" customFormat="1" ht="18.75">
      <c r="A17" s="132"/>
      <c r="B17" s="323">
        <v>3259755</v>
      </c>
      <c r="C17" s="297" t="s">
        <v>15</v>
      </c>
      <c r="D17" s="131" t="s">
        <v>9</v>
      </c>
      <c r="E17" s="127">
        <v>1</v>
      </c>
      <c r="F17" s="127"/>
      <c r="G17" s="127"/>
      <c r="H17" s="127"/>
      <c r="I17" s="127"/>
      <c r="J17" s="127">
        <v>1</v>
      </c>
      <c r="K17" s="273">
        <f t="shared" ref="K17:K65" si="0">SUM(E17:J17)</f>
        <v>2</v>
      </c>
      <c r="L17" s="128"/>
    </row>
    <row r="18" spans="1:12" s="116" customFormat="1" ht="18.75">
      <c r="A18" s="132"/>
      <c r="B18" s="323">
        <v>3293902</v>
      </c>
      <c r="C18" s="297" t="s">
        <v>19</v>
      </c>
      <c r="D18" s="131" t="s">
        <v>9</v>
      </c>
      <c r="E18" s="127">
        <v>1</v>
      </c>
      <c r="F18" s="127"/>
      <c r="G18" s="127"/>
      <c r="H18" s="127"/>
      <c r="I18" s="127"/>
      <c r="J18" s="127">
        <v>1</v>
      </c>
      <c r="K18" s="273">
        <f t="shared" si="0"/>
        <v>2</v>
      </c>
      <c r="L18" s="128"/>
    </row>
    <row r="19" spans="1:12" s="116" customFormat="1" ht="18.75">
      <c r="A19" s="132"/>
      <c r="B19" s="323">
        <v>3293903</v>
      </c>
      <c r="C19" s="297" t="s">
        <v>20</v>
      </c>
      <c r="D19" s="131" t="s">
        <v>9</v>
      </c>
      <c r="E19" s="127">
        <v>4</v>
      </c>
      <c r="F19" s="127"/>
      <c r="G19" s="127">
        <v>1</v>
      </c>
      <c r="H19" s="127">
        <v>4</v>
      </c>
      <c r="I19" s="127"/>
      <c r="J19" s="127">
        <v>4</v>
      </c>
      <c r="K19" s="273">
        <f t="shared" si="0"/>
        <v>13</v>
      </c>
      <c r="L19" s="128"/>
    </row>
    <row r="20" spans="1:12" s="116" customFormat="1" ht="18.75" hidden="1">
      <c r="A20" s="132"/>
      <c r="B20" s="323">
        <v>3294265</v>
      </c>
      <c r="C20" s="297" t="s">
        <v>108</v>
      </c>
      <c r="D20" s="131" t="s">
        <v>13</v>
      </c>
      <c r="E20" s="127"/>
      <c r="F20" s="127"/>
      <c r="G20" s="127"/>
      <c r="H20" s="127"/>
      <c r="I20" s="127"/>
      <c r="J20" s="127"/>
      <c r="K20" s="273">
        <f t="shared" si="0"/>
        <v>0</v>
      </c>
      <c r="L20" s="128"/>
    </row>
    <row r="21" spans="1:12" s="116" customFormat="1" ht="18.75" hidden="1">
      <c r="A21" s="132"/>
      <c r="B21" s="323">
        <v>3294710</v>
      </c>
      <c r="C21" s="297" t="s">
        <v>11</v>
      </c>
      <c r="D21" s="131" t="s">
        <v>13</v>
      </c>
      <c r="E21" s="127"/>
      <c r="F21" s="127"/>
      <c r="G21" s="127"/>
      <c r="H21" s="127"/>
      <c r="I21" s="127"/>
      <c r="J21" s="127"/>
      <c r="K21" s="273">
        <f t="shared" si="0"/>
        <v>0</v>
      </c>
      <c r="L21" s="128"/>
    </row>
    <row r="22" spans="1:12" s="116" customFormat="1" ht="18.75">
      <c r="A22" s="132"/>
      <c r="B22" s="323">
        <v>3294264</v>
      </c>
      <c r="C22" s="297" t="s">
        <v>214</v>
      </c>
      <c r="D22" s="131" t="s">
        <v>13</v>
      </c>
      <c r="E22" s="127">
        <v>110</v>
      </c>
      <c r="F22" s="127"/>
      <c r="G22" s="127"/>
      <c r="H22" s="127">
        <v>143</v>
      </c>
      <c r="I22" s="127"/>
      <c r="J22" s="127">
        <v>135</v>
      </c>
      <c r="K22" s="273">
        <f t="shared" si="0"/>
        <v>388</v>
      </c>
      <c r="L22" s="128"/>
    </row>
    <row r="23" spans="1:12" s="116" customFormat="1" ht="18.75">
      <c r="A23" s="132"/>
      <c r="B23" s="323">
        <v>3294065</v>
      </c>
      <c r="C23" s="297" t="s">
        <v>10</v>
      </c>
      <c r="D23" s="131" t="s">
        <v>13</v>
      </c>
      <c r="E23" s="127"/>
      <c r="F23" s="127"/>
      <c r="G23" s="127">
        <v>65</v>
      </c>
      <c r="H23" s="127"/>
      <c r="I23" s="127"/>
      <c r="J23" s="127"/>
      <c r="K23" s="273">
        <f t="shared" si="0"/>
        <v>65</v>
      </c>
      <c r="L23" s="128"/>
    </row>
    <row r="24" spans="1:12" s="116" customFormat="1" ht="18.75" hidden="1">
      <c r="A24" s="132"/>
      <c r="B24" s="323">
        <v>3294262</v>
      </c>
      <c r="C24" s="297" t="s">
        <v>109</v>
      </c>
      <c r="D24" s="131" t="s">
        <v>13</v>
      </c>
      <c r="E24" s="127"/>
      <c r="F24" s="127"/>
      <c r="G24" s="127"/>
      <c r="H24" s="127"/>
      <c r="I24" s="127"/>
      <c r="J24" s="127"/>
      <c r="K24" s="273">
        <f t="shared" si="0"/>
        <v>0</v>
      </c>
      <c r="L24" s="128"/>
    </row>
    <row r="25" spans="1:12" s="116" customFormat="1" ht="18.75">
      <c r="A25" s="132"/>
      <c r="B25" s="323">
        <v>3294064</v>
      </c>
      <c r="C25" s="297" t="s">
        <v>110</v>
      </c>
      <c r="D25" s="131" t="s">
        <v>13</v>
      </c>
      <c r="E25" s="127"/>
      <c r="F25" s="127"/>
      <c r="G25" s="127"/>
      <c r="H25" s="127"/>
      <c r="I25" s="127"/>
      <c r="J25" s="127">
        <v>156</v>
      </c>
      <c r="K25" s="273">
        <f t="shared" si="0"/>
        <v>156</v>
      </c>
      <c r="L25" s="128"/>
    </row>
    <row r="26" spans="1:12" s="116" customFormat="1" ht="18.75" hidden="1">
      <c r="A26" s="132"/>
      <c r="B26" s="323">
        <v>3292713</v>
      </c>
      <c r="C26" s="297" t="s">
        <v>111</v>
      </c>
      <c r="D26" s="131" t="s">
        <v>13</v>
      </c>
      <c r="E26" s="127"/>
      <c r="F26" s="127"/>
      <c r="G26" s="127"/>
      <c r="H26" s="127"/>
      <c r="I26" s="127"/>
      <c r="J26" s="127"/>
      <c r="K26" s="273">
        <f t="shared" si="0"/>
        <v>0</v>
      </c>
      <c r="L26" s="128"/>
    </row>
    <row r="27" spans="1:12" s="116" customFormat="1" ht="18.75" hidden="1">
      <c r="A27" s="132"/>
      <c r="B27" s="323">
        <v>3252599</v>
      </c>
      <c r="C27" s="297" t="s">
        <v>112</v>
      </c>
      <c r="D27" s="131" t="s">
        <v>13</v>
      </c>
      <c r="E27" s="127"/>
      <c r="F27" s="127"/>
      <c r="G27" s="127"/>
      <c r="H27" s="127"/>
      <c r="I27" s="127"/>
      <c r="J27" s="127"/>
      <c r="K27" s="273">
        <f t="shared" si="0"/>
        <v>0</v>
      </c>
      <c r="L27" s="128"/>
    </row>
    <row r="28" spans="1:12" s="116" customFormat="1" ht="18.75" hidden="1">
      <c r="A28" s="132"/>
      <c r="B28" s="323">
        <v>3314515</v>
      </c>
      <c r="C28" s="297" t="s">
        <v>113</v>
      </c>
      <c r="D28" s="131" t="s">
        <v>13</v>
      </c>
      <c r="E28" s="127"/>
      <c r="F28" s="127"/>
      <c r="G28" s="127"/>
      <c r="H28" s="127"/>
      <c r="I28" s="127"/>
      <c r="J28" s="127"/>
      <c r="K28" s="273">
        <f t="shared" si="0"/>
        <v>0</v>
      </c>
      <c r="L28" s="128"/>
    </row>
    <row r="29" spans="1:12" s="116" customFormat="1" ht="18" hidden="1" customHeight="1">
      <c r="A29" s="132"/>
      <c r="B29" s="323">
        <v>3293883</v>
      </c>
      <c r="C29" s="339" t="s">
        <v>114</v>
      </c>
      <c r="D29" s="131" t="s">
        <v>13</v>
      </c>
      <c r="E29" s="127"/>
      <c r="F29" s="127"/>
      <c r="G29" s="127"/>
      <c r="H29" s="127"/>
      <c r="I29" s="127"/>
      <c r="J29" s="127"/>
      <c r="K29" s="273">
        <f t="shared" si="0"/>
        <v>0</v>
      </c>
      <c r="L29" s="128"/>
    </row>
    <row r="30" spans="1:12" s="116" customFormat="1" ht="18" customHeight="1">
      <c r="A30" s="132"/>
      <c r="B30" s="323">
        <v>3252601</v>
      </c>
      <c r="C30" s="297" t="s">
        <v>105</v>
      </c>
      <c r="D30" s="131" t="s">
        <v>9</v>
      </c>
      <c r="E30" s="127">
        <v>19</v>
      </c>
      <c r="F30" s="127"/>
      <c r="G30" s="127">
        <v>3</v>
      </c>
      <c r="H30" s="127">
        <v>8</v>
      </c>
      <c r="I30" s="127">
        <v>14</v>
      </c>
      <c r="J30" s="127"/>
      <c r="K30" s="273">
        <f t="shared" si="0"/>
        <v>44</v>
      </c>
      <c r="L30" s="128"/>
    </row>
    <row r="31" spans="1:12" s="116" customFormat="1" ht="18.75" hidden="1">
      <c r="A31" s="132"/>
      <c r="B31" s="323">
        <v>3252602</v>
      </c>
      <c r="C31" s="297" t="s">
        <v>115</v>
      </c>
      <c r="D31" s="131" t="s">
        <v>9</v>
      </c>
      <c r="E31" s="127"/>
      <c r="F31" s="127"/>
      <c r="G31" s="127"/>
      <c r="H31" s="127"/>
      <c r="I31" s="127"/>
      <c r="J31" s="127"/>
      <c r="K31" s="273">
        <f t="shared" si="0"/>
        <v>0</v>
      </c>
      <c r="L31" s="128"/>
    </row>
    <row r="32" spans="1:12" s="116" customFormat="1" ht="18.75">
      <c r="A32" s="132"/>
      <c r="B32" s="323">
        <v>3300512</v>
      </c>
      <c r="C32" s="297" t="s">
        <v>116</v>
      </c>
      <c r="D32" s="131" t="s">
        <v>9</v>
      </c>
      <c r="E32" s="127"/>
      <c r="F32" s="127">
        <v>0.5</v>
      </c>
      <c r="G32" s="127">
        <v>0.125</v>
      </c>
      <c r="H32" s="127">
        <v>0.33300000000000002</v>
      </c>
      <c r="I32" s="127">
        <v>0.29099999999999998</v>
      </c>
      <c r="J32" s="127"/>
      <c r="K32" s="299">
        <f t="shared" si="0"/>
        <v>1.2489999999999999</v>
      </c>
      <c r="L32" s="128"/>
    </row>
    <row r="33" spans="1:12" s="116" customFormat="1" ht="24" hidden="1">
      <c r="A33" s="132"/>
      <c r="B33" s="323">
        <v>3293884</v>
      </c>
      <c r="C33" s="339" t="s">
        <v>296</v>
      </c>
      <c r="D33" s="131" t="s">
        <v>9</v>
      </c>
      <c r="E33" s="127"/>
      <c r="F33" s="127"/>
      <c r="G33" s="127"/>
      <c r="H33" s="127"/>
      <c r="I33" s="127"/>
      <c r="J33" s="127"/>
      <c r="K33" s="273">
        <f t="shared" si="0"/>
        <v>0</v>
      </c>
      <c r="L33" s="128"/>
    </row>
    <row r="34" spans="1:12" s="116" customFormat="1" ht="18.75" hidden="1">
      <c r="A34" s="132"/>
      <c r="B34" s="323">
        <v>3294067</v>
      </c>
      <c r="C34" s="339" t="s">
        <v>117</v>
      </c>
      <c r="D34" s="131" t="s">
        <v>9</v>
      </c>
      <c r="E34" s="127"/>
      <c r="F34" s="127"/>
      <c r="G34" s="127"/>
      <c r="H34" s="127"/>
      <c r="I34" s="127"/>
      <c r="J34" s="127"/>
      <c r="K34" s="273">
        <f t="shared" si="0"/>
        <v>0</v>
      </c>
      <c r="L34" s="128"/>
    </row>
    <row r="35" spans="1:12" s="116" customFormat="1" ht="18.75" hidden="1">
      <c r="A35" s="132"/>
      <c r="B35" s="323">
        <v>3251233</v>
      </c>
      <c r="C35" s="297" t="s">
        <v>118</v>
      </c>
      <c r="D35" s="131" t="s">
        <v>9</v>
      </c>
      <c r="E35" s="127"/>
      <c r="F35" s="127"/>
      <c r="G35" s="127"/>
      <c r="H35" s="127"/>
      <c r="I35" s="127"/>
      <c r="J35" s="127"/>
      <c r="K35" s="273">
        <f t="shared" si="0"/>
        <v>0</v>
      </c>
      <c r="L35" s="128"/>
    </row>
    <row r="36" spans="1:12" s="116" customFormat="1" ht="18.75" hidden="1">
      <c r="A36" s="132"/>
      <c r="B36" s="323">
        <v>3171149</v>
      </c>
      <c r="C36" s="297" t="s">
        <v>12</v>
      </c>
      <c r="D36" s="131" t="s">
        <v>23</v>
      </c>
      <c r="E36" s="127"/>
      <c r="F36" s="127"/>
      <c r="G36" s="127"/>
      <c r="H36" s="127"/>
      <c r="I36" s="127"/>
      <c r="J36" s="127"/>
      <c r="K36" s="273">
        <f t="shared" si="0"/>
        <v>0</v>
      </c>
      <c r="L36" s="128"/>
    </row>
    <row r="37" spans="1:12" s="116" customFormat="1" ht="18.75" hidden="1">
      <c r="A37" s="132"/>
      <c r="B37" s="323">
        <v>3318608</v>
      </c>
      <c r="C37" s="297" t="s">
        <v>17</v>
      </c>
      <c r="D37" s="131" t="s">
        <v>23</v>
      </c>
      <c r="E37" s="127"/>
      <c r="F37" s="127"/>
      <c r="G37" s="127"/>
      <c r="H37" s="127"/>
      <c r="I37" s="127"/>
      <c r="J37" s="127"/>
      <c r="K37" s="273">
        <f t="shared" si="0"/>
        <v>0</v>
      </c>
      <c r="L37" s="128"/>
    </row>
    <row r="38" spans="1:12" s="116" customFormat="1" ht="18.75">
      <c r="A38" s="132"/>
      <c r="B38" s="323">
        <v>3206508</v>
      </c>
      <c r="C38" s="297" t="s">
        <v>119</v>
      </c>
      <c r="D38" s="131" t="s">
        <v>23</v>
      </c>
      <c r="E38" s="127"/>
      <c r="F38" s="127"/>
      <c r="G38" s="127">
        <v>60</v>
      </c>
      <c r="H38" s="127">
        <v>130</v>
      </c>
      <c r="I38" s="127"/>
      <c r="J38" s="127">
        <v>125</v>
      </c>
      <c r="K38" s="273">
        <f t="shared" si="0"/>
        <v>315</v>
      </c>
      <c r="L38" s="128"/>
    </row>
    <row r="39" spans="1:12" s="116" customFormat="1" ht="18.75" hidden="1">
      <c r="A39" s="132"/>
      <c r="B39" s="323">
        <v>3318971</v>
      </c>
      <c r="C39" s="339" t="s">
        <v>120</v>
      </c>
      <c r="D39" s="131" t="s">
        <v>23</v>
      </c>
      <c r="E39" s="127"/>
      <c r="F39" s="127"/>
      <c r="G39" s="127"/>
      <c r="H39" s="127"/>
      <c r="I39" s="127"/>
      <c r="J39" s="127"/>
      <c r="K39" s="273">
        <f t="shared" si="0"/>
        <v>0</v>
      </c>
      <c r="L39" s="128"/>
    </row>
    <row r="40" spans="1:12" s="116" customFormat="1" ht="18.75" hidden="1">
      <c r="A40" s="132"/>
      <c r="B40" s="323">
        <v>3192918</v>
      </c>
      <c r="C40" s="297" t="s">
        <v>121</v>
      </c>
      <c r="D40" s="131" t="s">
        <v>9</v>
      </c>
      <c r="E40" s="127"/>
      <c r="F40" s="127"/>
      <c r="G40" s="127"/>
      <c r="H40" s="127"/>
      <c r="I40" s="127"/>
      <c r="J40" s="127"/>
      <c r="K40" s="273">
        <f t="shared" si="0"/>
        <v>0</v>
      </c>
      <c r="L40" s="128"/>
    </row>
    <row r="41" spans="1:12" s="116" customFormat="1" ht="18.75" hidden="1">
      <c r="A41" s="132"/>
      <c r="B41" s="323">
        <v>3126675</v>
      </c>
      <c r="C41" s="297" t="s">
        <v>122</v>
      </c>
      <c r="D41" s="131" t="s">
        <v>9</v>
      </c>
      <c r="E41" s="127"/>
      <c r="F41" s="127"/>
      <c r="G41" s="127"/>
      <c r="H41" s="127"/>
      <c r="I41" s="127"/>
      <c r="J41" s="127"/>
      <c r="K41" s="273">
        <f t="shared" si="0"/>
        <v>0</v>
      </c>
      <c r="L41" s="128"/>
    </row>
    <row r="42" spans="1:12" s="116" customFormat="1" ht="25.5" hidden="1">
      <c r="A42" s="132"/>
      <c r="B42" s="323">
        <v>3318382</v>
      </c>
      <c r="C42" s="340" t="s">
        <v>123</v>
      </c>
      <c r="D42" s="131" t="s">
        <v>9</v>
      </c>
      <c r="E42" s="127"/>
      <c r="F42" s="127"/>
      <c r="G42" s="127"/>
      <c r="H42" s="127"/>
      <c r="I42" s="127"/>
      <c r="J42" s="127"/>
      <c r="K42" s="273">
        <f t="shared" si="0"/>
        <v>0</v>
      </c>
      <c r="L42" s="128"/>
    </row>
    <row r="43" spans="1:12" s="116" customFormat="1" ht="18.75" hidden="1">
      <c r="A43" s="132"/>
      <c r="B43" s="323">
        <v>3318200</v>
      </c>
      <c r="C43" s="297" t="s">
        <v>124</v>
      </c>
      <c r="D43" s="131" t="s">
        <v>9</v>
      </c>
      <c r="E43" s="127"/>
      <c r="F43" s="127"/>
      <c r="G43" s="127"/>
      <c r="H43" s="127"/>
      <c r="I43" s="127"/>
      <c r="J43" s="127"/>
      <c r="K43" s="273">
        <f t="shared" si="0"/>
        <v>0</v>
      </c>
      <c r="L43" s="128"/>
    </row>
    <row r="44" spans="1:12" s="116" customFormat="1" ht="18.75" hidden="1">
      <c r="A44" s="132"/>
      <c r="B44" s="323">
        <v>3295960</v>
      </c>
      <c r="C44" s="297" t="s">
        <v>125</v>
      </c>
      <c r="D44" s="131" t="s">
        <v>23</v>
      </c>
      <c r="E44" s="127"/>
      <c r="F44" s="127"/>
      <c r="G44" s="127"/>
      <c r="H44" s="127"/>
      <c r="I44" s="127"/>
      <c r="J44" s="127"/>
      <c r="K44" s="273">
        <f t="shared" si="0"/>
        <v>0</v>
      </c>
      <c r="L44" s="128"/>
    </row>
    <row r="45" spans="1:12" s="116" customFormat="1" ht="18.75">
      <c r="A45" s="132"/>
      <c r="B45" s="323">
        <v>3171151</v>
      </c>
      <c r="C45" s="297" t="s">
        <v>14</v>
      </c>
      <c r="D45" s="131" t="s">
        <v>23</v>
      </c>
      <c r="E45" s="127">
        <v>75</v>
      </c>
      <c r="F45" s="127"/>
      <c r="G45" s="127"/>
      <c r="H45" s="127"/>
      <c r="I45" s="127"/>
      <c r="J45" s="127">
        <v>75</v>
      </c>
      <c r="K45" s="273">
        <f t="shared" si="0"/>
        <v>150</v>
      </c>
      <c r="L45" s="128"/>
    </row>
    <row r="46" spans="1:12" s="116" customFormat="1" ht="18.75" hidden="1">
      <c r="A46" s="132"/>
      <c r="B46" s="323">
        <v>3318609</v>
      </c>
      <c r="C46" s="297" t="s">
        <v>18</v>
      </c>
      <c r="D46" s="131" t="s">
        <v>23</v>
      </c>
      <c r="E46" s="127"/>
      <c r="F46" s="127"/>
      <c r="G46" s="127"/>
      <c r="H46" s="127"/>
      <c r="I46" s="127"/>
      <c r="J46" s="127"/>
      <c r="K46" s="273">
        <f t="shared" si="0"/>
        <v>0</v>
      </c>
      <c r="L46" s="128"/>
    </row>
    <row r="47" spans="1:12" s="116" customFormat="1" ht="18.75">
      <c r="A47" s="132"/>
      <c r="B47" s="323">
        <v>3206510</v>
      </c>
      <c r="C47" s="297" t="s">
        <v>126</v>
      </c>
      <c r="D47" s="131" t="s">
        <v>9</v>
      </c>
      <c r="E47" s="127">
        <v>90</v>
      </c>
      <c r="F47" s="127"/>
      <c r="G47" s="127"/>
      <c r="H47" s="127"/>
      <c r="I47" s="127"/>
      <c r="J47" s="127">
        <v>90</v>
      </c>
      <c r="K47" s="273">
        <f t="shared" si="0"/>
        <v>180</v>
      </c>
      <c r="L47" s="128"/>
    </row>
    <row r="48" spans="1:12" s="116" customFormat="1" ht="18.75" hidden="1">
      <c r="A48" s="132"/>
      <c r="B48" s="323">
        <v>3318972</v>
      </c>
      <c r="C48" s="339" t="s">
        <v>127</v>
      </c>
      <c r="D48" s="131" t="s">
        <v>23</v>
      </c>
      <c r="E48" s="127"/>
      <c r="F48" s="127"/>
      <c r="G48" s="127"/>
      <c r="H48" s="127"/>
      <c r="I48" s="127"/>
      <c r="J48" s="127"/>
      <c r="K48" s="273">
        <f t="shared" si="0"/>
        <v>0</v>
      </c>
      <c r="L48" s="128"/>
    </row>
    <row r="49" spans="1:12" s="116" customFormat="1" ht="18.75" hidden="1">
      <c r="A49" s="132"/>
      <c r="B49" s="323">
        <v>3319687</v>
      </c>
      <c r="C49" s="297" t="s">
        <v>128</v>
      </c>
      <c r="D49" s="131" t="s">
        <v>9</v>
      </c>
      <c r="E49" s="127"/>
      <c r="F49" s="127"/>
      <c r="G49" s="127"/>
      <c r="H49" s="127"/>
      <c r="I49" s="127"/>
      <c r="J49" s="127"/>
      <c r="K49" s="273">
        <f t="shared" si="0"/>
        <v>0</v>
      </c>
      <c r="L49" s="128"/>
    </row>
    <row r="50" spans="1:12" s="116" customFormat="1" ht="18.75" hidden="1">
      <c r="A50" s="132"/>
      <c r="B50" s="323">
        <v>3297469</v>
      </c>
      <c r="C50" s="297" t="s">
        <v>129</v>
      </c>
      <c r="D50" s="131" t="s">
        <v>9</v>
      </c>
      <c r="E50" s="127"/>
      <c r="F50" s="127"/>
      <c r="G50" s="127"/>
      <c r="H50" s="127"/>
      <c r="I50" s="127"/>
      <c r="J50" s="127"/>
      <c r="K50" s="273">
        <f t="shared" si="0"/>
        <v>0</v>
      </c>
      <c r="L50" s="128"/>
    </row>
    <row r="51" spans="1:12" s="116" customFormat="1" ht="18.75" hidden="1">
      <c r="A51" s="132"/>
      <c r="B51" s="323">
        <v>3318381</v>
      </c>
      <c r="C51" s="339" t="s">
        <v>130</v>
      </c>
      <c r="D51" s="131" t="s">
        <v>9</v>
      </c>
      <c r="E51" s="127"/>
      <c r="F51" s="127"/>
      <c r="G51" s="127"/>
      <c r="H51" s="127"/>
      <c r="I51" s="127"/>
      <c r="J51" s="127"/>
      <c r="K51" s="273">
        <f t="shared" si="0"/>
        <v>0</v>
      </c>
      <c r="L51" s="128"/>
    </row>
    <row r="52" spans="1:12" s="116" customFormat="1" ht="18.75" hidden="1">
      <c r="A52" s="132"/>
      <c r="B52" s="323">
        <v>3111341</v>
      </c>
      <c r="C52" s="339" t="s">
        <v>131</v>
      </c>
      <c r="D52" s="131" t="s">
        <v>132</v>
      </c>
      <c r="E52" s="127"/>
      <c r="F52" s="127"/>
      <c r="G52" s="127"/>
      <c r="H52" s="127"/>
      <c r="I52" s="127"/>
      <c r="J52" s="127"/>
      <c r="K52" s="273">
        <f t="shared" si="0"/>
        <v>0</v>
      </c>
      <c r="L52" s="128"/>
    </row>
    <row r="53" spans="1:12" s="116" customFormat="1" ht="18.75" hidden="1">
      <c r="A53" s="132"/>
      <c r="B53" s="323">
        <v>3295194</v>
      </c>
      <c r="C53" s="297" t="s">
        <v>22</v>
      </c>
      <c r="D53" s="131" t="s">
        <v>9</v>
      </c>
      <c r="E53" s="127"/>
      <c r="F53" s="127"/>
      <c r="G53" s="127"/>
      <c r="H53" s="127"/>
      <c r="I53" s="127"/>
      <c r="J53" s="127"/>
      <c r="K53" s="273">
        <f t="shared" si="0"/>
        <v>0</v>
      </c>
      <c r="L53" s="128"/>
    </row>
    <row r="54" spans="1:12" s="116" customFormat="1" ht="18.75">
      <c r="A54" s="132"/>
      <c r="B54" s="323">
        <v>3295195</v>
      </c>
      <c r="C54" s="297" t="s">
        <v>21</v>
      </c>
      <c r="D54" s="131" t="s">
        <v>13</v>
      </c>
      <c r="E54" s="127"/>
      <c r="F54" s="127"/>
      <c r="G54" s="127"/>
      <c r="H54" s="127"/>
      <c r="I54" s="127">
        <v>136</v>
      </c>
      <c r="J54" s="127"/>
      <c r="K54" s="273">
        <f t="shared" si="0"/>
        <v>136</v>
      </c>
      <c r="L54" s="128"/>
    </row>
    <row r="55" spans="1:12" s="116" customFormat="1" ht="18.75" hidden="1">
      <c r="A55" s="132"/>
      <c r="B55" s="323">
        <v>3157206</v>
      </c>
      <c r="C55" s="297" t="s">
        <v>133</v>
      </c>
      <c r="D55" s="131" t="s">
        <v>9</v>
      </c>
      <c r="E55" s="127"/>
      <c r="F55" s="127"/>
      <c r="G55" s="127"/>
      <c r="H55" s="127"/>
      <c r="I55" s="127"/>
      <c r="J55" s="127"/>
      <c r="K55" s="273">
        <f t="shared" si="0"/>
        <v>0</v>
      </c>
      <c r="L55" s="128"/>
    </row>
    <row r="56" spans="1:12" s="116" customFormat="1" ht="18.75">
      <c r="A56" s="132"/>
      <c r="B56" s="323">
        <v>3295897</v>
      </c>
      <c r="C56" s="297" t="s">
        <v>134</v>
      </c>
      <c r="D56" s="131" t="s">
        <v>9</v>
      </c>
      <c r="E56" s="127"/>
      <c r="F56" s="127"/>
      <c r="G56" s="127"/>
      <c r="H56" s="127">
        <v>1</v>
      </c>
      <c r="I56" s="127">
        <v>1</v>
      </c>
      <c r="J56" s="127"/>
      <c r="K56" s="273">
        <f t="shared" si="0"/>
        <v>2</v>
      </c>
      <c r="L56" s="128"/>
    </row>
    <row r="57" spans="1:12" s="116" customFormat="1" ht="18.75">
      <c r="A57" s="132"/>
      <c r="B57" s="323">
        <v>3295891</v>
      </c>
      <c r="C57" s="297" t="s">
        <v>135</v>
      </c>
      <c r="D57" s="131" t="s">
        <v>9</v>
      </c>
      <c r="E57" s="127"/>
      <c r="F57" s="127"/>
      <c r="G57" s="127"/>
      <c r="H57" s="127">
        <v>1</v>
      </c>
      <c r="I57" s="127">
        <v>1</v>
      </c>
      <c r="J57" s="127"/>
      <c r="K57" s="273">
        <f t="shared" si="0"/>
        <v>2</v>
      </c>
      <c r="L57" s="128"/>
    </row>
    <row r="58" spans="1:12" s="116" customFormat="1" ht="18.75">
      <c r="A58" s="132"/>
      <c r="B58" s="323">
        <v>3098777</v>
      </c>
      <c r="C58" s="297" t="s">
        <v>136</v>
      </c>
      <c r="D58" s="131" t="s">
        <v>9</v>
      </c>
      <c r="E58" s="127">
        <v>8</v>
      </c>
      <c r="F58" s="127"/>
      <c r="G58" s="127">
        <v>2</v>
      </c>
      <c r="H58" s="127">
        <v>8</v>
      </c>
      <c r="I58" s="127">
        <v>10</v>
      </c>
      <c r="J58" s="127"/>
      <c r="K58" s="273">
        <f t="shared" si="0"/>
        <v>28</v>
      </c>
      <c r="L58" s="128"/>
    </row>
    <row r="59" spans="1:12" s="116" customFormat="1" ht="18.75" hidden="1">
      <c r="A59" s="132"/>
      <c r="B59" s="323">
        <v>3324565</v>
      </c>
      <c r="C59" s="297" t="s">
        <v>137</v>
      </c>
      <c r="D59" s="131" t="s">
        <v>23</v>
      </c>
      <c r="E59" s="127"/>
      <c r="F59" s="127"/>
      <c r="G59" s="127"/>
      <c r="H59" s="127"/>
      <c r="I59" s="127"/>
      <c r="J59" s="127"/>
      <c r="K59" s="273">
        <f t="shared" si="0"/>
        <v>0</v>
      </c>
      <c r="L59" s="128"/>
    </row>
    <row r="60" spans="1:12" s="116" customFormat="1" ht="18.75" hidden="1">
      <c r="A60" s="132"/>
      <c r="B60" s="323">
        <v>3297332</v>
      </c>
      <c r="C60" s="324" t="s">
        <v>138</v>
      </c>
      <c r="D60" s="131" t="s">
        <v>23</v>
      </c>
      <c r="E60" s="127"/>
      <c r="F60" s="127"/>
      <c r="G60" s="127"/>
      <c r="H60" s="127"/>
      <c r="I60" s="127"/>
      <c r="J60" s="127"/>
      <c r="K60" s="273">
        <f t="shared" si="0"/>
        <v>0</v>
      </c>
      <c r="L60" s="128"/>
    </row>
    <row r="61" spans="1:12" s="116" customFormat="1" ht="18.75" hidden="1">
      <c r="A61" s="132"/>
      <c r="B61" s="325">
        <v>3293878</v>
      </c>
      <c r="C61" s="324" t="s">
        <v>139</v>
      </c>
      <c r="D61" s="131" t="s">
        <v>23</v>
      </c>
      <c r="E61" s="127"/>
      <c r="F61" s="127"/>
      <c r="G61" s="127"/>
      <c r="H61" s="127"/>
      <c r="I61" s="127"/>
      <c r="J61" s="127"/>
      <c r="K61" s="273">
        <f t="shared" si="0"/>
        <v>0</v>
      </c>
      <c r="L61" s="128"/>
    </row>
    <row r="62" spans="1:12" s="116" customFormat="1" ht="18.75" hidden="1">
      <c r="A62" s="132"/>
      <c r="B62" s="325">
        <v>3294239</v>
      </c>
      <c r="C62" s="324" t="s">
        <v>140</v>
      </c>
      <c r="D62" s="130" t="s">
        <v>141</v>
      </c>
      <c r="E62" s="127"/>
      <c r="F62" s="127"/>
      <c r="G62" s="127"/>
      <c r="H62" s="127"/>
      <c r="I62" s="127"/>
      <c r="J62" s="127"/>
      <c r="K62" s="299">
        <f t="shared" si="0"/>
        <v>0</v>
      </c>
      <c r="L62" s="128"/>
    </row>
    <row r="63" spans="1:12" s="116" customFormat="1" ht="18.75" hidden="1">
      <c r="A63" s="132"/>
      <c r="B63" s="325">
        <v>3291784</v>
      </c>
      <c r="C63" s="324" t="s">
        <v>142</v>
      </c>
      <c r="D63" s="130" t="s">
        <v>23</v>
      </c>
      <c r="E63" s="127"/>
      <c r="F63" s="127"/>
      <c r="G63" s="127"/>
      <c r="H63" s="127"/>
      <c r="I63" s="127"/>
      <c r="J63" s="127"/>
      <c r="K63" s="273">
        <f t="shared" si="0"/>
        <v>0</v>
      </c>
      <c r="L63" s="128"/>
    </row>
    <row r="64" spans="1:12" s="116" customFormat="1" ht="18.75" hidden="1">
      <c r="A64" s="132"/>
      <c r="B64" s="326">
        <v>3290664</v>
      </c>
      <c r="C64" s="327" t="s">
        <v>143</v>
      </c>
      <c r="D64" s="131" t="s">
        <v>23</v>
      </c>
      <c r="E64" s="127"/>
      <c r="F64" s="127"/>
      <c r="G64" s="127"/>
      <c r="H64" s="127"/>
      <c r="I64" s="127"/>
      <c r="J64" s="127"/>
      <c r="K64" s="273">
        <f t="shared" si="0"/>
        <v>0</v>
      </c>
      <c r="L64" s="128"/>
    </row>
    <row r="65" spans="1:12" s="116" customFormat="1" ht="18.75" hidden="1">
      <c r="A65" s="132"/>
      <c r="B65" s="326">
        <v>3342717</v>
      </c>
      <c r="C65" s="327" t="s">
        <v>297</v>
      </c>
      <c r="D65" s="131" t="s">
        <v>9</v>
      </c>
      <c r="E65" s="127"/>
      <c r="F65" s="127"/>
      <c r="G65" s="127"/>
      <c r="H65" s="127"/>
      <c r="I65" s="127"/>
      <c r="J65" s="127"/>
      <c r="K65" s="273">
        <f t="shared" si="0"/>
        <v>0</v>
      </c>
      <c r="L65" s="128"/>
    </row>
    <row r="67" spans="1:12" s="319" customFormat="1">
      <c r="A67" s="319" t="s">
        <v>290</v>
      </c>
      <c r="B67" s="177"/>
      <c r="C67" s="285" t="s">
        <v>291</v>
      </c>
      <c r="D67" s="319" t="s">
        <v>285</v>
      </c>
      <c r="F67" s="319" t="s">
        <v>242</v>
      </c>
    </row>
    <row r="69" spans="1:12">
      <c r="L69" s="124"/>
    </row>
  </sheetData>
  <autoFilter ref="A15:L65">
    <filterColumn colId="10">
      <filters>
        <filter val="1.249"/>
        <filter val="11.00"/>
        <filter val="13.00"/>
        <filter val="136.00"/>
        <filter val="150.00"/>
        <filter val="156.00"/>
        <filter val="180.00"/>
        <filter val="2.00"/>
        <filter val="28.00"/>
        <filter val="315.00"/>
        <filter val="388.00"/>
        <filter val="44.00"/>
        <filter val="65.00"/>
      </filters>
    </filterColumn>
  </autoFilter>
  <mergeCells count="9">
    <mergeCell ref="K11:K14"/>
    <mergeCell ref="L11:L14"/>
    <mergeCell ref="A11:A14"/>
    <mergeCell ref="B11:B14"/>
    <mergeCell ref="C11:C14"/>
    <mergeCell ref="E11:F11"/>
    <mergeCell ref="E12:F12"/>
    <mergeCell ref="I12:J12"/>
    <mergeCell ref="I11:J11"/>
  </mergeCells>
  <conditionalFormatting sqref="B64">
    <cfRule type="duplicateValues" dxfId="211" priority="2361"/>
  </conditionalFormatting>
  <conditionalFormatting sqref="B65">
    <cfRule type="duplicateValues" dxfId="210" priority="1"/>
  </conditionalFormatting>
  <printOptions horizontalCentered="1"/>
  <pageMargins left="0.15748031496062992" right="0.23622047244094491" top="0.23622047244094491" bottom="0.39370078740157483" header="0.23622047244094491" footer="0.23622047244094491"/>
  <pageSetup paperSize="9" scale="60" fitToHeight="2" orientation="landscape" horizontalDpi="300" verticalDpi="300" r:id="rId1"/>
  <headerFooter>
    <oddFooter>&amp;LFor. &amp;CEngg. In-Charge.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K112"/>
  <sheetViews>
    <sheetView zoomScale="85" zoomScaleNormal="85" zoomScaleSheetLayoutView="85" workbookViewId="0">
      <pane xSplit="3" ySplit="12" topLeftCell="D19" activePane="bottomRight" state="frozen"/>
      <selection pane="topRight" activeCell="D1" sqref="D1"/>
      <selection pane="bottomLeft" activeCell="A12" sqref="A12"/>
      <selection pane="bottomRight" activeCell="K19" sqref="K19"/>
    </sheetView>
  </sheetViews>
  <sheetFormatPr defaultRowHeight="14.25"/>
  <cols>
    <col min="1" max="1" width="7.7109375" style="2" customWidth="1"/>
    <col min="2" max="2" width="12.85546875" style="2" customWidth="1"/>
    <col min="3" max="3" width="47.28515625" style="2" customWidth="1"/>
    <col min="4" max="4" width="8.85546875" style="2" customWidth="1"/>
    <col min="5" max="8" width="10.7109375" style="2" customWidth="1"/>
    <col min="9" max="10" width="10.28515625" style="2" customWidth="1"/>
    <col min="11" max="11" width="10.85546875" style="2" customWidth="1"/>
    <col min="12" max="16384" width="9.140625" style="2"/>
  </cols>
  <sheetData>
    <row r="1" spans="1:11" ht="23.25" customHeight="1">
      <c r="A1" s="50" t="s">
        <v>31</v>
      </c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1" ht="18.75">
      <c r="A2" s="331" t="s">
        <v>101</v>
      </c>
      <c r="B2" s="331"/>
      <c r="C2" s="331" t="s">
        <v>102</v>
      </c>
      <c r="D2" s="44"/>
      <c r="E2" s="44"/>
      <c r="F2" s="44"/>
      <c r="G2" s="44"/>
      <c r="H2" s="44"/>
      <c r="I2" s="44"/>
      <c r="J2" s="44"/>
      <c r="K2" s="46"/>
    </row>
    <row r="3" spans="1:11" ht="18.75">
      <c r="A3" s="331" t="s">
        <v>87</v>
      </c>
      <c r="B3" s="331"/>
      <c r="C3" s="332" t="str">
        <f>'Bldg Annexture'!G3</f>
        <v>P11/630108053</v>
      </c>
      <c r="D3" s="44"/>
      <c r="E3" s="44"/>
      <c r="F3" s="44"/>
      <c r="G3" s="44"/>
      <c r="H3" s="44"/>
      <c r="I3" s="44"/>
      <c r="J3" s="44"/>
      <c r="K3" s="46"/>
    </row>
    <row r="4" spans="1:11" ht="18.75">
      <c r="A4" s="331" t="s">
        <v>100</v>
      </c>
      <c r="B4" s="331"/>
      <c r="C4" s="332">
        <v>378783</v>
      </c>
      <c r="D4" s="44"/>
      <c r="E4" s="44"/>
      <c r="F4" s="44"/>
      <c r="G4" s="44"/>
      <c r="H4" s="44"/>
      <c r="I4" s="44"/>
      <c r="J4" s="44"/>
      <c r="K4" s="46"/>
    </row>
    <row r="5" spans="1:11" ht="18.75">
      <c r="A5" s="295" t="str">
        <f>Abstact!A5</f>
        <v>Proforma Invoice No :-</v>
      </c>
      <c r="B5" s="331"/>
      <c r="C5" s="331" t="str">
        <f>+JMR!C5</f>
        <v>FTTH-MH-MP01-0118-1</v>
      </c>
      <c r="D5" s="44"/>
      <c r="E5" s="44"/>
      <c r="F5" s="44"/>
      <c r="G5" s="44"/>
      <c r="H5" s="44"/>
      <c r="I5" s="44"/>
      <c r="J5" s="44"/>
      <c r="K5" s="46"/>
    </row>
    <row r="6" spans="1:11" ht="18.75">
      <c r="A6" s="331" t="str">
        <f>Abstact!A6</f>
        <v xml:space="preserve">OLT/FSA Name : - </v>
      </c>
      <c r="B6" s="331"/>
      <c r="C6" s="332" t="str">
        <f>'Bldg Annexture'!C3</f>
        <v>TAJ WELLINGTON MEWS</v>
      </c>
      <c r="D6" s="44"/>
      <c r="E6" s="44"/>
      <c r="F6" s="44"/>
      <c r="G6" s="44"/>
      <c r="H6" s="44"/>
      <c r="I6" s="44"/>
      <c r="J6" s="44"/>
      <c r="K6" s="46"/>
    </row>
    <row r="7" spans="1:11" ht="18.75">
      <c r="A7" s="331" t="str">
        <f>Abstact!A7</f>
        <v xml:space="preserve">OLT/FSA ID : - </v>
      </c>
      <c r="B7" s="331"/>
      <c r="C7" s="332" t="str">
        <f>'Bldg Annexture'!C4</f>
        <v>MUMB0118</v>
      </c>
      <c r="D7" s="44"/>
      <c r="E7" s="44"/>
      <c r="F7" s="44"/>
      <c r="G7" s="44"/>
      <c r="H7" s="44"/>
      <c r="I7" s="44"/>
      <c r="J7" s="44"/>
      <c r="K7" s="46"/>
    </row>
    <row r="8" spans="1:11" ht="18.75">
      <c r="A8" s="333" t="str">
        <f>Abstact!A10</f>
        <v>Work Done Period :-</v>
      </c>
      <c r="B8" s="331"/>
      <c r="C8" s="332" t="str">
        <f>'Bldg Annexture'!C6</f>
        <v>12-07-2021 TO 14-08-2021</v>
      </c>
      <c r="D8" s="44"/>
      <c r="E8" s="44"/>
      <c r="F8" s="44"/>
      <c r="G8" s="44"/>
      <c r="H8" s="44"/>
      <c r="I8" s="44"/>
      <c r="J8" s="44"/>
      <c r="K8" s="46"/>
    </row>
    <row r="9" spans="1:11" ht="18.75">
      <c r="A9" s="331" t="s">
        <v>98</v>
      </c>
      <c r="B9" s="331"/>
      <c r="C9" s="331" t="str">
        <f>'Bldg Annexture'!B5</f>
        <v>MP 01 (SOUTH)</v>
      </c>
      <c r="D9" s="44"/>
      <c r="E9" s="44"/>
      <c r="F9" s="44"/>
      <c r="G9" s="44"/>
      <c r="H9" s="44"/>
      <c r="I9" s="44"/>
      <c r="J9" s="44"/>
      <c r="K9" s="47"/>
    </row>
    <row r="10" spans="1:11" ht="57" customHeight="1">
      <c r="A10" s="444" t="s">
        <v>32</v>
      </c>
      <c r="B10" s="444" t="s">
        <v>33</v>
      </c>
      <c r="C10" s="444" t="s">
        <v>34</v>
      </c>
      <c r="D10" s="154" t="s">
        <v>61</v>
      </c>
      <c r="E10" s="445" t="str">
        <f>+JMR!E11</f>
        <v>Elphinston College</v>
      </c>
      <c r="F10" s="446"/>
      <c r="G10" s="145" t="str">
        <f>+JMR!G11</f>
        <v>City Civil &amp; Session Court</v>
      </c>
      <c r="H10" s="145" t="str">
        <f>+JMR!H11</f>
        <v>City Civil &amp; Session Court Old Building</v>
      </c>
      <c r="I10" s="445" t="str">
        <f>+JMR!I11</f>
        <v>City Civil &amp; Session Court New Building</v>
      </c>
      <c r="J10" s="446"/>
      <c r="K10" s="443" t="s">
        <v>35</v>
      </c>
    </row>
    <row r="11" spans="1:11" ht="30.75" customHeight="1">
      <c r="A11" s="444"/>
      <c r="B11" s="444"/>
      <c r="C11" s="444"/>
      <c r="D11" s="154" t="s">
        <v>62</v>
      </c>
      <c r="E11" s="445" t="str">
        <f>+JMR!E12</f>
        <v>MUMBBD0141938</v>
      </c>
      <c r="F11" s="446"/>
      <c r="G11" s="145" t="str">
        <f>+JMR!G12</f>
        <v>MUMBBD0373313</v>
      </c>
      <c r="H11" s="145" t="str">
        <f>+JMR!H12</f>
        <v>MUMBBD0000219</v>
      </c>
      <c r="I11" s="445" t="str">
        <f>+JMR!I12</f>
        <v>MUMBBD0285537</v>
      </c>
      <c r="J11" s="446"/>
      <c r="K11" s="443"/>
    </row>
    <row r="12" spans="1:11" ht="36" customHeight="1">
      <c r="A12" s="444"/>
      <c r="B12" s="444"/>
      <c r="C12" s="444"/>
      <c r="D12" s="154" t="s">
        <v>29</v>
      </c>
      <c r="E12" s="145" t="str">
        <f>+JMR!E13</f>
        <v>4173-022</v>
      </c>
      <c r="F12" s="145" t="str">
        <f>+JMR!F13</f>
        <v>4173-023</v>
      </c>
      <c r="G12" s="145" t="str">
        <f>+JMR!G13</f>
        <v>4173-049</v>
      </c>
      <c r="H12" s="145" t="str">
        <f>+JMR!H13</f>
        <v>4173-048</v>
      </c>
      <c r="I12" s="145" t="str">
        <f>+JMR!I13</f>
        <v>4173-047</v>
      </c>
      <c r="J12" s="145" t="str">
        <f>+JMR!J13</f>
        <v>4173-046</v>
      </c>
      <c r="K12" s="443"/>
    </row>
    <row r="13" spans="1:11" ht="7.5" customHeight="1">
      <c r="A13" s="48"/>
      <c r="B13" s="48"/>
      <c r="C13" s="48"/>
      <c r="D13" s="51"/>
      <c r="E13" s="145"/>
      <c r="F13" s="145"/>
      <c r="G13" s="145"/>
      <c r="H13" s="145"/>
      <c r="I13" s="145"/>
      <c r="J13" s="145"/>
      <c r="K13" s="49"/>
    </row>
    <row r="14" spans="1:11" hidden="1">
      <c r="A14" s="57"/>
      <c r="B14" s="53">
        <v>2001980257</v>
      </c>
      <c r="C14" s="54" t="s">
        <v>144</v>
      </c>
      <c r="D14" s="55" t="s">
        <v>13</v>
      </c>
      <c r="E14" s="56"/>
      <c r="F14" s="56"/>
      <c r="G14" s="56"/>
      <c r="H14" s="56"/>
      <c r="I14" s="56"/>
      <c r="J14" s="56"/>
      <c r="K14" s="151">
        <f>SUM(E14:J14)</f>
        <v>0</v>
      </c>
    </row>
    <row r="15" spans="1:11" hidden="1">
      <c r="A15" s="57"/>
      <c r="B15" s="53">
        <v>2001614563</v>
      </c>
      <c r="C15" s="54" t="s">
        <v>37</v>
      </c>
      <c r="D15" s="55" t="s">
        <v>13</v>
      </c>
      <c r="E15" s="56"/>
      <c r="F15" s="56"/>
      <c r="G15" s="56"/>
      <c r="H15" s="56"/>
      <c r="I15" s="56"/>
      <c r="J15" s="56"/>
      <c r="K15" s="151">
        <f t="shared" ref="K15:K78" si="0">SUM(E15:J15)</f>
        <v>0</v>
      </c>
    </row>
    <row r="16" spans="1:11" hidden="1">
      <c r="A16" s="57"/>
      <c r="B16" s="53">
        <v>2001896635</v>
      </c>
      <c r="C16" s="54" t="s">
        <v>145</v>
      </c>
      <c r="D16" s="55" t="s">
        <v>13</v>
      </c>
      <c r="E16" s="56"/>
      <c r="F16" s="56"/>
      <c r="G16" s="56"/>
      <c r="H16" s="56"/>
      <c r="I16" s="56"/>
      <c r="J16" s="56"/>
      <c r="K16" s="151">
        <f t="shared" si="0"/>
        <v>0</v>
      </c>
    </row>
    <row r="17" spans="1:11" hidden="1">
      <c r="A17" s="57"/>
      <c r="B17" s="53">
        <v>2001642697</v>
      </c>
      <c r="C17" s="54" t="s">
        <v>55</v>
      </c>
      <c r="D17" s="55" t="s">
        <v>13</v>
      </c>
      <c r="E17" s="56"/>
      <c r="F17" s="56"/>
      <c r="G17" s="56"/>
      <c r="H17" s="56"/>
      <c r="I17" s="56"/>
      <c r="J17" s="56"/>
      <c r="K17" s="151">
        <f t="shared" si="0"/>
        <v>0</v>
      </c>
    </row>
    <row r="18" spans="1:11" hidden="1">
      <c r="A18" s="57"/>
      <c r="B18" s="53">
        <v>2001599464</v>
      </c>
      <c r="C18" s="54" t="s">
        <v>146</v>
      </c>
      <c r="D18" s="55" t="s">
        <v>13</v>
      </c>
      <c r="E18" s="56"/>
      <c r="F18" s="56"/>
      <c r="G18" s="56"/>
      <c r="H18" s="56"/>
      <c r="I18" s="56"/>
      <c r="J18" s="56"/>
      <c r="K18" s="151">
        <f t="shared" si="0"/>
        <v>0</v>
      </c>
    </row>
    <row r="19" spans="1:11">
      <c r="A19" s="57"/>
      <c r="B19" s="157">
        <v>2001980254</v>
      </c>
      <c r="C19" s="155" t="s">
        <v>147</v>
      </c>
      <c r="D19" s="55" t="s">
        <v>13</v>
      </c>
      <c r="E19" s="56">
        <v>110</v>
      </c>
      <c r="F19" s="56"/>
      <c r="G19" s="56"/>
      <c r="H19" s="56"/>
      <c r="I19" s="56"/>
      <c r="J19" s="56"/>
      <c r="K19" s="151">
        <f t="shared" si="0"/>
        <v>110</v>
      </c>
    </row>
    <row r="20" spans="1:11">
      <c r="A20" s="57"/>
      <c r="B20" s="53">
        <v>2001614562</v>
      </c>
      <c r="C20" s="54" t="s">
        <v>48</v>
      </c>
      <c r="D20" s="55" t="s">
        <v>13</v>
      </c>
      <c r="E20" s="56"/>
      <c r="F20" s="56"/>
      <c r="G20" s="56">
        <v>65</v>
      </c>
      <c r="H20" s="56"/>
      <c r="I20" s="56"/>
      <c r="J20" s="56"/>
      <c r="K20" s="151">
        <f t="shared" si="0"/>
        <v>65</v>
      </c>
    </row>
    <row r="21" spans="1:11" hidden="1">
      <c r="A21" s="57"/>
      <c r="B21" s="53">
        <v>2001896633</v>
      </c>
      <c r="C21" s="54" t="s">
        <v>148</v>
      </c>
      <c r="D21" s="55" t="s">
        <v>13</v>
      </c>
      <c r="E21" s="56"/>
      <c r="F21" s="56"/>
      <c r="G21" s="56"/>
      <c r="H21" s="56"/>
      <c r="I21" s="56"/>
      <c r="J21" s="56"/>
      <c r="K21" s="151">
        <f t="shared" si="0"/>
        <v>0</v>
      </c>
    </row>
    <row r="22" spans="1:11" hidden="1">
      <c r="A22" s="57"/>
      <c r="B22" s="53">
        <v>2001599466</v>
      </c>
      <c r="C22" s="54" t="s">
        <v>36</v>
      </c>
      <c r="D22" s="55" t="s">
        <v>13</v>
      </c>
      <c r="E22" s="56"/>
      <c r="F22" s="56"/>
      <c r="G22" s="56"/>
      <c r="H22" s="56"/>
      <c r="I22" s="56"/>
      <c r="J22" s="56"/>
      <c r="K22" s="151">
        <f t="shared" si="0"/>
        <v>0</v>
      </c>
    </row>
    <row r="23" spans="1:11">
      <c r="A23" s="57"/>
      <c r="B23" s="157">
        <v>2001642663</v>
      </c>
      <c r="C23" s="155" t="s">
        <v>54</v>
      </c>
      <c r="D23" s="55" t="s">
        <v>13</v>
      </c>
      <c r="E23" s="56"/>
      <c r="F23" s="56"/>
      <c r="G23" s="56"/>
      <c r="H23" s="56">
        <v>143</v>
      </c>
      <c r="I23" s="56"/>
      <c r="J23" s="56">
        <v>135</v>
      </c>
      <c r="K23" s="151">
        <f t="shared" si="0"/>
        <v>278</v>
      </c>
    </row>
    <row r="24" spans="1:11" hidden="1">
      <c r="A24" s="57"/>
      <c r="B24" s="53">
        <v>2001979500</v>
      </c>
      <c r="C24" s="54" t="s">
        <v>149</v>
      </c>
      <c r="D24" s="55" t="s">
        <v>13</v>
      </c>
      <c r="E24" s="56"/>
      <c r="F24" s="56"/>
      <c r="G24" s="56"/>
      <c r="H24" s="56"/>
      <c r="I24" s="56"/>
      <c r="J24" s="56"/>
      <c r="K24" s="151">
        <f t="shared" si="0"/>
        <v>0</v>
      </c>
    </row>
    <row r="25" spans="1:11" hidden="1">
      <c r="A25" s="57"/>
      <c r="B25" s="53">
        <v>2001979498</v>
      </c>
      <c r="C25" s="54" t="s">
        <v>150</v>
      </c>
      <c r="D25" s="55" t="s">
        <v>13</v>
      </c>
      <c r="E25" s="56"/>
      <c r="F25" s="56"/>
      <c r="G25" s="56"/>
      <c r="H25" s="56"/>
      <c r="I25" s="56"/>
      <c r="J25" s="56"/>
      <c r="K25" s="151">
        <f t="shared" si="0"/>
        <v>0</v>
      </c>
    </row>
    <row r="26" spans="1:11">
      <c r="A26" s="57"/>
      <c r="B26" s="157">
        <v>2001614561</v>
      </c>
      <c r="C26" s="155" t="s">
        <v>53</v>
      </c>
      <c r="D26" s="55" t="s">
        <v>13</v>
      </c>
      <c r="E26" s="56"/>
      <c r="F26" s="56"/>
      <c r="G26" s="56"/>
      <c r="H26" s="56"/>
      <c r="I26" s="56"/>
      <c r="J26" s="56">
        <v>156</v>
      </c>
      <c r="K26" s="151">
        <f t="shared" si="0"/>
        <v>156</v>
      </c>
    </row>
    <row r="27" spans="1:11" hidden="1">
      <c r="A27" s="57"/>
      <c r="B27" s="53">
        <v>2001896599</v>
      </c>
      <c r="C27" s="54" t="s">
        <v>151</v>
      </c>
      <c r="D27" s="55" t="s">
        <v>13</v>
      </c>
      <c r="E27" s="56"/>
      <c r="F27" s="56"/>
      <c r="G27" s="56"/>
      <c r="H27" s="56"/>
      <c r="I27" s="56"/>
      <c r="J27" s="56"/>
      <c r="K27" s="151">
        <f t="shared" si="0"/>
        <v>0</v>
      </c>
    </row>
    <row r="28" spans="1:11" hidden="1">
      <c r="A28" s="57"/>
      <c r="B28" s="53">
        <v>2001599465</v>
      </c>
      <c r="C28" s="54" t="s">
        <v>38</v>
      </c>
      <c r="D28" s="55" t="s">
        <v>13</v>
      </c>
      <c r="E28" s="56"/>
      <c r="F28" s="56"/>
      <c r="G28" s="56"/>
      <c r="H28" s="56"/>
      <c r="I28" s="56"/>
      <c r="J28" s="56"/>
      <c r="K28" s="151">
        <f t="shared" si="0"/>
        <v>0</v>
      </c>
    </row>
    <row r="29" spans="1:11" hidden="1">
      <c r="A29" s="57"/>
      <c r="B29" s="53">
        <v>2001980762</v>
      </c>
      <c r="C29" s="54" t="s">
        <v>152</v>
      </c>
      <c r="D29" s="55" t="s">
        <v>13</v>
      </c>
      <c r="E29" s="56"/>
      <c r="F29" s="56"/>
      <c r="G29" s="56"/>
      <c r="H29" s="56"/>
      <c r="I29" s="56"/>
      <c r="J29" s="56"/>
      <c r="K29" s="151">
        <f t="shared" si="0"/>
        <v>0</v>
      </c>
    </row>
    <row r="30" spans="1:11" hidden="1">
      <c r="A30" s="57"/>
      <c r="B30" s="53">
        <v>2001614560</v>
      </c>
      <c r="C30" s="54" t="s">
        <v>153</v>
      </c>
      <c r="D30" s="55" t="s">
        <v>13</v>
      </c>
      <c r="E30" s="56"/>
      <c r="F30" s="56"/>
      <c r="G30" s="56"/>
      <c r="H30" s="56"/>
      <c r="I30" s="56"/>
      <c r="J30" s="56"/>
      <c r="K30" s="151">
        <f t="shared" si="0"/>
        <v>0</v>
      </c>
    </row>
    <row r="31" spans="1:11">
      <c r="A31" s="57"/>
      <c r="B31" s="53">
        <v>2001896619</v>
      </c>
      <c r="C31" s="54" t="s">
        <v>154</v>
      </c>
      <c r="D31" s="55" t="s">
        <v>13</v>
      </c>
      <c r="E31" s="56">
        <v>1</v>
      </c>
      <c r="F31" s="56"/>
      <c r="G31" s="56"/>
      <c r="H31" s="56"/>
      <c r="I31" s="56"/>
      <c r="J31" s="56"/>
      <c r="K31" s="151">
        <f t="shared" si="0"/>
        <v>1</v>
      </c>
    </row>
    <row r="32" spans="1:11" hidden="1">
      <c r="A32" s="57"/>
      <c r="B32" s="53">
        <v>2001791604</v>
      </c>
      <c r="C32" s="54" t="s">
        <v>155</v>
      </c>
      <c r="D32" s="55" t="s">
        <v>13</v>
      </c>
      <c r="E32" s="56"/>
      <c r="F32" s="56"/>
      <c r="G32" s="56"/>
      <c r="H32" s="56"/>
      <c r="I32" s="56"/>
      <c r="J32" s="56"/>
      <c r="K32" s="151">
        <f t="shared" si="0"/>
        <v>0</v>
      </c>
    </row>
    <row r="33" spans="1:11" hidden="1">
      <c r="A33" s="57"/>
      <c r="B33" s="53">
        <v>2001957481</v>
      </c>
      <c r="C33" s="54" t="s">
        <v>156</v>
      </c>
      <c r="D33" s="55" t="s">
        <v>13</v>
      </c>
      <c r="E33" s="56"/>
      <c r="F33" s="56"/>
      <c r="G33" s="56"/>
      <c r="H33" s="56"/>
      <c r="I33" s="56"/>
      <c r="J33" s="56"/>
      <c r="K33" s="151">
        <f t="shared" si="0"/>
        <v>0</v>
      </c>
    </row>
    <row r="34" spans="1:11" hidden="1">
      <c r="A34" s="57"/>
      <c r="B34" s="53">
        <v>2001512960</v>
      </c>
      <c r="C34" s="54" t="s">
        <v>157</v>
      </c>
      <c r="D34" s="55" t="s">
        <v>13</v>
      </c>
      <c r="E34" s="56"/>
      <c r="F34" s="56"/>
      <c r="G34" s="56"/>
      <c r="H34" s="56"/>
      <c r="I34" s="56"/>
      <c r="J34" s="56"/>
      <c r="K34" s="151">
        <f t="shared" si="0"/>
        <v>0</v>
      </c>
    </row>
    <row r="35" spans="1:11" hidden="1">
      <c r="A35" s="57"/>
      <c r="B35" s="317">
        <v>2001899648</v>
      </c>
      <c r="C35" s="54" t="s">
        <v>56</v>
      </c>
      <c r="D35" s="55" t="s">
        <v>9</v>
      </c>
      <c r="E35" s="56"/>
      <c r="F35" s="56"/>
      <c r="G35" s="56"/>
      <c r="H35" s="56"/>
      <c r="I35" s="56"/>
      <c r="J35" s="56"/>
      <c r="K35" s="151">
        <f t="shared" si="0"/>
        <v>0</v>
      </c>
    </row>
    <row r="36" spans="1:11" hidden="1">
      <c r="A36" s="57"/>
      <c r="B36" s="317">
        <v>2001898285</v>
      </c>
      <c r="C36" s="155" t="s">
        <v>165</v>
      </c>
      <c r="D36" s="55" t="s">
        <v>9</v>
      </c>
      <c r="E36" s="56"/>
      <c r="F36" s="56"/>
      <c r="G36" s="56"/>
      <c r="H36" s="56"/>
      <c r="I36" s="56"/>
      <c r="J36" s="56"/>
      <c r="K36" s="151">
        <f t="shared" si="0"/>
        <v>0</v>
      </c>
    </row>
    <row r="37" spans="1:11" hidden="1">
      <c r="A37" s="57"/>
      <c r="B37" s="317">
        <v>2001898288</v>
      </c>
      <c r="C37" s="54" t="s">
        <v>168</v>
      </c>
      <c r="D37" s="55" t="s">
        <v>9</v>
      </c>
      <c r="E37" s="56"/>
      <c r="F37" s="56"/>
      <c r="G37" s="56"/>
      <c r="H37" s="56"/>
      <c r="I37" s="56"/>
      <c r="J37" s="56"/>
      <c r="K37" s="151">
        <f t="shared" si="0"/>
        <v>0</v>
      </c>
    </row>
    <row r="38" spans="1:11" hidden="1">
      <c r="A38" s="57"/>
      <c r="B38" s="317">
        <v>2001898362</v>
      </c>
      <c r="C38" s="155" t="s">
        <v>169</v>
      </c>
      <c r="D38" s="55" t="s">
        <v>9</v>
      </c>
      <c r="E38" s="56"/>
      <c r="F38" s="56"/>
      <c r="G38" s="56"/>
      <c r="H38" s="56"/>
      <c r="I38" s="56"/>
      <c r="J38" s="56"/>
      <c r="K38" s="151">
        <f t="shared" si="0"/>
        <v>0</v>
      </c>
    </row>
    <row r="39" spans="1:11" hidden="1">
      <c r="A39" s="57"/>
      <c r="B39" s="317">
        <v>2001899702</v>
      </c>
      <c r="C39" s="54" t="s">
        <v>43</v>
      </c>
      <c r="D39" s="55" t="s">
        <v>9</v>
      </c>
      <c r="E39" s="56"/>
      <c r="F39" s="56"/>
      <c r="G39" s="56"/>
      <c r="H39" s="56"/>
      <c r="I39" s="56"/>
      <c r="J39" s="56"/>
      <c r="K39" s="151">
        <f t="shared" si="0"/>
        <v>0</v>
      </c>
    </row>
    <row r="40" spans="1:11" hidden="1">
      <c r="A40" s="57"/>
      <c r="B40" s="317">
        <v>2001899704</v>
      </c>
      <c r="C40" s="155" t="s">
        <v>42</v>
      </c>
      <c r="D40" s="55" t="s">
        <v>9</v>
      </c>
      <c r="E40" s="56"/>
      <c r="F40" s="56"/>
      <c r="G40" s="56"/>
      <c r="H40" s="56"/>
      <c r="I40" s="56"/>
      <c r="J40" s="56"/>
      <c r="K40" s="151">
        <f t="shared" si="0"/>
        <v>0</v>
      </c>
    </row>
    <row r="41" spans="1:11" hidden="1">
      <c r="A41" s="57"/>
      <c r="B41" s="317">
        <v>2001899706</v>
      </c>
      <c r="C41" s="54" t="s">
        <v>171</v>
      </c>
      <c r="D41" s="55" t="s">
        <v>9</v>
      </c>
      <c r="E41" s="56"/>
      <c r="F41" s="56"/>
      <c r="G41" s="56"/>
      <c r="H41" s="56"/>
      <c r="I41" s="56"/>
      <c r="J41" s="56"/>
      <c r="K41" s="151">
        <f t="shared" si="0"/>
        <v>0</v>
      </c>
    </row>
    <row r="42" spans="1:11" hidden="1">
      <c r="A42" s="57"/>
      <c r="B42" s="317">
        <v>2001899708</v>
      </c>
      <c r="C42" s="155" t="s">
        <v>173</v>
      </c>
      <c r="D42" s="55" t="s">
        <v>9</v>
      </c>
      <c r="E42" s="56"/>
      <c r="F42" s="56"/>
      <c r="G42" s="56"/>
      <c r="H42" s="56"/>
      <c r="I42" s="56"/>
      <c r="J42" s="56"/>
      <c r="K42" s="151">
        <f t="shared" si="0"/>
        <v>0</v>
      </c>
    </row>
    <row r="43" spans="1:11" hidden="1">
      <c r="A43" s="57"/>
      <c r="B43" s="317">
        <v>2001899709</v>
      </c>
      <c r="C43" s="155" t="s">
        <v>44</v>
      </c>
      <c r="D43" s="55" t="s">
        <v>9</v>
      </c>
      <c r="E43" s="56"/>
      <c r="F43" s="56"/>
      <c r="G43" s="56"/>
      <c r="H43" s="56"/>
      <c r="I43" s="56"/>
      <c r="J43" s="56"/>
      <c r="K43" s="151">
        <f t="shared" si="0"/>
        <v>0</v>
      </c>
    </row>
    <row r="44" spans="1:11" hidden="1">
      <c r="A44" s="57"/>
      <c r="B44" s="317">
        <v>2001899711</v>
      </c>
      <c r="C44" s="155" t="s">
        <v>40</v>
      </c>
      <c r="D44" s="55" t="s">
        <v>9</v>
      </c>
      <c r="E44" s="56"/>
      <c r="F44" s="56"/>
      <c r="G44" s="56"/>
      <c r="H44" s="56"/>
      <c r="I44" s="56"/>
      <c r="J44" s="56"/>
      <c r="K44" s="151">
        <f t="shared" si="0"/>
        <v>0</v>
      </c>
    </row>
    <row r="45" spans="1:11" hidden="1">
      <c r="A45" s="57"/>
      <c r="B45" s="317">
        <v>2001899714</v>
      </c>
      <c r="C45" s="54" t="s">
        <v>57</v>
      </c>
      <c r="D45" s="55" t="s">
        <v>9</v>
      </c>
      <c r="E45" s="56"/>
      <c r="F45" s="56"/>
      <c r="G45" s="56"/>
      <c r="H45" s="56"/>
      <c r="I45" s="56"/>
      <c r="J45" s="56"/>
      <c r="K45" s="151">
        <f t="shared" si="0"/>
        <v>0</v>
      </c>
    </row>
    <row r="46" spans="1:11" hidden="1">
      <c r="A46" s="57"/>
      <c r="B46" s="317">
        <v>2001899624</v>
      </c>
      <c r="C46" s="155" t="s">
        <v>39</v>
      </c>
      <c r="D46" s="55" t="s">
        <v>9</v>
      </c>
      <c r="E46" s="56"/>
      <c r="F46" s="56"/>
      <c r="G46" s="56"/>
      <c r="H46" s="56"/>
      <c r="I46" s="56"/>
      <c r="J46" s="56"/>
      <c r="K46" s="151">
        <f t="shared" si="0"/>
        <v>0</v>
      </c>
    </row>
    <row r="47" spans="1:11">
      <c r="A47" s="57"/>
      <c r="B47" s="317">
        <v>2001899712</v>
      </c>
      <c r="C47" s="155" t="s">
        <v>163</v>
      </c>
      <c r="D47" s="55" t="s">
        <v>9</v>
      </c>
      <c r="E47" s="56"/>
      <c r="F47" s="56"/>
      <c r="G47" s="56">
        <v>8</v>
      </c>
      <c r="H47" s="56"/>
      <c r="I47" s="56"/>
      <c r="J47" s="56"/>
      <c r="K47" s="151">
        <f t="shared" si="0"/>
        <v>8</v>
      </c>
    </row>
    <row r="48" spans="1:11">
      <c r="A48" s="57"/>
      <c r="B48" s="317">
        <v>2001701769</v>
      </c>
      <c r="C48" s="155" t="s">
        <v>170</v>
      </c>
      <c r="D48" s="55" t="s">
        <v>9</v>
      </c>
      <c r="E48" s="56"/>
      <c r="F48" s="56"/>
      <c r="G48" s="56">
        <v>10</v>
      </c>
      <c r="H48" s="56"/>
      <c r="I48" s="56"/>
      <c r="J48" s="56"/>
      <c r="K48" s="151">
        <f t="shared" si="0"/>
        <v>10</v>
      </c>
    </row>
    <row r="49" spans="1:11" hidden="1">
      <c r="A49" s="57"/>
      <c r="B49" s="317">
        <v>2001899713</v>
      </c>
      <c r="C49" s="54" t="s">
        <v>162</v>
      </c>
      <c r="D49" s="55" t="s">
        <v>9</v>
      </c>
      <c r="E49" s="56"/>
      <c r="F49" s="56"/>
      <c r="G49" s="56"/>
      <c r="H49" s="56"/>
      <c r="I49" s="56"/>
      <c r="J49" s="56"/>
      <c r="K49" s="151">
        <f t="shared" si="0"/>
        <v>0</v>
      </c>
    </row>
    <row r="50" spans="1:11" hidden="1">
      <c r="A50" s="57"/>
      <c r="B50" s="53">
        <v>2001994563</v>
      </c>
      <c r="C50" s="54" t="s">
        <v>158</v>
      </c>
      <c r="D50" s="55" t="s">
        <v>13</v>
      </c>
      <c r="E50" s="56"/>
      <c r="F50" s="56"/>
      <c r="G50" s="56"/>
      <c r="H50" s="56"/>
      <c r="I50" s="56"/>
      <c r="J50" s="56"/>
      <c r="K50" s="151">
        <f t="shared" si="0"/>
        <v>0</v>
      </c>
    </row>
    <row r="51" spans="1:11" hidden="1">
      <c r="A51" s="57"/>
      <c r="B51" s="53">
        <v>2001994568</v>
      </c>
      <c r="C51" s="54" t="s">
        <v>159</v>
      </c>
      <c r="D51" s="55" t="s">
        <v>13</v>
      </c>
      <c r="E51" s="56"/>
      <c r="F51" s="56"/>
      <c r="G51" s="56"/>
      <c r="H51" s="56"/>
      <c r="I51" s="56"/>
      <c r="J51" s="56"/>
      <c r="K51" s="151">
        <f t="shared" si="0"/>
        <v>0</v>
      </c>
    </row>
    <row r="52" spans="1:11" hidden="1">
      <c r="A52" s="57"/>
      <c r="B52" s="53">
        <v>2001899707</v>
      </c>
      <c r="C52" s="54" t="s">
        <v>172</v>
      </c>
      <c r="D52" s="55" t="s">
        <v>9</v>
      </c>
      <c r="E52" s="56"/>
      <c r="F52" s="56"/>
      <c r="G52" s="56"/>
      <c r="H52" s="56"/>
      <c r="I52" s="56"/>
      <c r="J52" s="56"/>
      <c r="K52" s="151">
        <f t="shared" si="0"/>
        <v>0</v>
      </c>
    </row>
    <row r="53" spans="1:11" hidden="1">
      <c r="A53" s="57"/>
      <c r="B53" s="53">
        <v>2001899710</v>
      </c>
      <c r="C53" s="54" t="s">
        <v>160</v>
      </c>
      <c r="D53" s="55" t="s">
        <v>9</v>
      </c>
      <c r="E53" s="56"/>
      <c r="F53" s="56"/>
      <c r="G53" s="56"/>
      <c r="H53" s="56"/>
      <c r="I53" s="56"/>
      <c r="J53" s="56"/>
      <c r="K53" s="151">
        <f t="shared" si="0"/>
        <v>0</v>
      </c>
    </row>
    <row r="54" spans="1:11" hidden="1">
      <c r="A54" s="57"/>
      <c r="B54" s="53">
        <v>2001903837</v>
      </c>
      <c r="C54" s="54" t="s">
        <v>161</v>
      </c>
      <c r="D54" s="55" t="s">
        <v>9</v>
      </c>
      <c r="E54" s="56"/>
      <c r="F54" s="56"/>
      <c r="G54" s="56"/>
      <c r="H54" s="56"/>
      <c r="I54" s="56"/>
      <c r="J54" s="56"/>
      <c r="K54" s="151">
        <f t="shared" si="0"/>
        <v>0</v>
      </c>
    </row>
    <row r="55" spans="1:11" hidden="1">
      <c r="A55" s="57"/>
      <c r="B55" s="53">
        <v>2001899563</v>
      </c>
      <c r="C55" s="54" t="s">
        <v>164</v>
      </c>
      <c r="D55" s="55" t="s">
        <v>9</v>
      </c>
      <c r="E55" s="56"/>
      <c r="F55" s="56"/>
      <c r="G55" s="56"/>
      <c r="H55" s="56"/>
      <c r="I55" s="56"/>
      <c r="J55" s="56"/>
      <c r="K55" s="151">
        <f t="shared" si="0"/>
        <v>0</v>
      </c>
    </row>
    <row r="56" spans="1:11" hidden="1">
      <c r="A56" s="57"/>
      <c r="B56" s="53">
        <v>2001898284</v>
      </c>
      <c r="C56" s="54" t="s">
        <v>41</v>
      </c>
      <c r="D56" s="55" t="s">
        <v>9</v>
      </c>
      <c r="E56" s="56"/>
      <c r="F56" s="56"/>
      <c r="G56" s="56"/>
      <c r="H56" s="56"/>
      <c r="I56" s="56"/>
      <c r="J56" s="56"/>
      <c r="K56" s="151">
        <f t="shared" si="0"/>
        <v>0</v>
      </c>
    </row>
    <row r="57" spans="1:11" hidden="1">
      <c r="A57" s="57"/>
      <c r="B57" s="53">
        <v>2001898287</v>
      </c>
      <c r="C57" s="54" t="s">
        <v>166</v>
      </c>
      <c r="D57" s="55" t="s">
        <v>9</v>
      </c>
      <c r="E57" s="56"/>
      <c r="F57" s="56"/>
      <c r="G57" s="56"/>
      <c r="H57" s="56"/>
      <c r="I57" s="56"/>
      <c r="J57" s="56"/>
      <c r="K57" s="151">
        <f t="shared" si="0"/>
        <v>0</v>
      </c>
    </row>
    <row r="58" spans="1:11" hidden="1">
      <c r="A58" s="57"/>
      <c r="B58" s="53">
        <v>2001898286</v>
      </c>
      <c r="C58" s="54" t="s">
        <v>167</v>
      </c>
      <c r="D58" s="55" t="s">
        <v>9</v>
      </c>
      <c r="E58" s="56"/>
      <c r="F58" s="56"/>
      <c r="G58" s="56"/>
      <c r="H58" s="56"/>
      <c r="I58" s="56"/>
      <c r="J58" s="56"/>
      <c r="K58" s="151">
        <f t="shared" si="0"/>
        <v>0</v>
      </c>
    </row>
    <row r="59" spans="1:11" hidden="1">
      <c r="A59" s="57"/>
      <c r="B59" s="53">
        <v>2002053189</v>
      </c>
      <c r="C59" s="54" t="s">
        <v>174</v>
      </c>
      <c r="D59" s="55" t="s">
        <v>9</v>
      </c>
      <c r="E59" s="56"/>
      <c r="F59" s="56"/>
      <c r="G59" s="56"/>
      <c r="H59" s="56"/>
      <c r="I59" s="56"/>
      <c r="J59" s="56"/>
      <c r="K59" s="151">
        <f t="shared" si="0"/>
        <v>0</v>
      </c>
    </row>
    <row r="60" spans="1:11" hidden="1">
      <c r="A60" s="57"/>
      <c r="B60" s="53">
        <v>2002053193</v>
      </c>
      <c r="C60" s="54" t="s">
        <v>175</v>
      </c>
      <c r="D60" s="55" t="s">
        <v>9</v>
      </c>
      <c r="E60" s="56"/>
      <c r="F60" s="56"/>
      <c r="G60" s="56"/>
      <c r="H60" s="56"/>
      <c r="I60" s="56"/>
      <c r="J60" s="56"/>
      <c r="K60" s="151">
        <f t="shared" si="0"/>
        <v>0</v>
      </c>
    </row>
    <row r="61" spans="1:11" hidden="1">
      <c r="A61" s="57"/>
      <c r="B61" s="53">
        <v>2002053200</v>
      </c>
      <c r="C61" s="54" t="s">
        <v>176</v>
      </c>
      <c r="D61" s="55" t="s">
        <v>9</v>
      </c>
      <c r="E61" s="56"/>
      <c r="F61" s="56"/>
      <c r="G61" s="56"/>
      <c r="H61" s="56"/>
      <c r="I61" s="56"/>
      <c r="J61" s="56"/>
      <c r="K61" s="151">
        <f t="shared" si="0"/>
        <v>0</v>
      </c>
    </row>
    <row r="62" spans="1:11" hidden="1">
      <c r="A62" s="57"/>
      <c r="B62" s="53">
        <v>2002053335</v>
      </c>
      <c r="C62" s="54" t="s">
        <v>177</v>
      </c>
      <c r="D62" s="55" t="s">
        <v>9</v>
      </c>
      <c r="E62" s="56"/>
      <c r="F62" s="56"/>
      <c r="G62" s="56"/>
      <c r="H62" s="56"/>
      <c r="I62" s="56"/>
      <c r="J62" s="56"/>
      <c r="K62" s="151">
        <f t="shared" si="0"/>
        <v>0</v>
      </c>
    </row>
    <row r="63" spans="1:11" hidden="1">
      <c r="A63" s="57"/>
      <c r="B63" s="53">
        <v>2002053196</v>
      </c>
      <c r="C63" s="54" t="s">
        <v>178</v>
      </c>
      <c r="D63" s="55" t="s">
        <v>9</v>
      </c>
      <c r="E63" s="56"/>
      <c r="F63" s="56"/>
      <c r="G63" s="56"/>
      <c r="H63" s="56"/>
      <c r="I63" s="56"/>
      <c r="J63" s="56"/>
      <c r="K63" s="151">
        <f t="shared" si="0"/>
        <v>0</v>
      </c>
    </row>
    <row r="64" spans="1:11" hidden="1">
      <c r="A64" s="57"/>
      <c r="B64" s="53">
        <v>2001698824</v>
      </c>
      <c r="C64" s="54" t="s">
        <v>64</v>
      </c>
      <c r="D64" s="55" t="s">
        <v>9</v>
      </c>
      <c r="E64" s="56"/>
      <c r="F64" s="56"/>
      <c r="G64" s="56"/>
      <c r="H64" s="56"/>
      <c r="I64" s="56"/>
      <c r="J64" s="56"/>
      <c r="K64" s="151">
        <f t="shared" si="0"/>
        <v>0</v>
      </c>
    </row>
    <row r="65" spans="1:11" hidden="1">
      <c r="A65" s="57"/>
      <c r="B65" s="53">
        <v>2002114405</v>
      </c>
      <c r="C65" s="54" t="s">
        <v>179</v>
      </c>
      <c r="D65" s="55" t="s">
        <v>9</v>
      </c>
      <c r="E65" s="56"/>
      <c r="F65" s="56"/>
      <c r="G65" s="56"/>
      <c r="H65" s="56"/>
      <c r="I65" s="56"/>
      <c r="J65" s="56"/>
      <c r="K65" s="151">
        <f t="shared" si="0"/>
        <v>0</v>
      </c>
    </row>
    <row r="66" spans="1:11" hidden="1">
      <c r="A66" s="57"/>
      <c r="B66" s="53">
        <v>2002114409</v>
      </c>
      <c r="C66" s="54" t="s">
        <v>180</v>
      </c>
      <c r="D66" s="55" t="s">
        <v>9</v>
      </c>
      <c r="E66" s="56"/>
      <c r="F66" s="56"/>
      <c r="G66" s="56"/>
      <c r="H66" s="56"/>
      <c r="I66" s="56"/>
      <c r="J66" s="56"/>
      <c r="K66" s="151">
        <f t="shared" si="0"/>
        <v>0</v>
      </c>
    </row>
    <row r="67" spans="1:11" hidden="1">
      <c r="A67" s="57"/>
      <c r="B67" s="53">
        <v>2002114411</v>
      </c>
      <c r="C67" s="54" t="s">
        <v>181</v>
      </c>
      <c r="D67" s="55" t="s">
        <v>9</v>
      </c>
      <c r="E67" s="56"/>
      <c r="F67" s="56"/>
      <c r="G67" s="56"/>
      <c r="H67" s="56"/>
      <c r="I67" s="56"/>
      <c r="J67" s="56"/>
      <c r="K67" s="151">
        <f t="shared" si="0"/>
        <v>0</v>
      </c>
    </row>
    <row r="68" spans="1:11" hidden="1">
      <c r="A68" s="57"/>
      <c r="B68" s="341">
        <v>2002114412</v>
      </c>
      <c r="C68" s="54" t="s">
        <v>182</v>
      </c>
      <c r="D68" s="55" t="s">
        <v>9</v>
      </c>
      <c r="E68" s="56"/>
      <c r="F68" s="56"/>
      <c r="G68" s="56"/>
      <c r="H68" s="56"/>
      <c r="I68" s="56"/>
      <c r="J68" s="56"/>
      <c r="K68" s="151">
        <f t="shared" si="0"/>
        <v>0</v>
      </c>
    </row>
    <row r="69" spans="1:11" hidden="1">
      <c r="A69" s="57"/>
      <c r="B69" s="53">
        <v>2001901417</v>
      </c>
      <c r="C69" s="54" t="s">
        <v>183</v>
      </c>
      <c r="D69" s="55" t="s">
        <v>9</v>
      </c>
      <c r="E69" s="56"/>
      <c r="F69" s="56"/>
      <c r="G69" s="56"/>
      <c r="H69" s="56"/>
      <c r="I69" s="56"/>
      <c r="J69" s="56"/>
      <c r="K69" s="151">
        <f t="shared" si="0"/>
        <v>0</v>
      </c>
    </row>
    <row r="70" spans="1:11" hidden="1">
      <c r="A70" s="57"/>
      <c r="B70" s="53">
        <v>2001901152</v>
      </c>
      <c r="C70" s="54" t="s">
        <v>184</v>
      </c>
      <c r="D70" s="55" t="s">
        <v>9</v>
      </c>
      <c r="E70" s="56"/>
      <c r="F70" s="56"/>
      <c r="G70" s="56"/>
      <c r="H70" s="56"/>
      <c r="I70" s="56"/>
      <c r="J70" s="56"/>
      <c r="K70" s="151">
        <f t="shared" si="0"/>
        <v>0</v>
      </c>
    </row>
    <row r="71" spans="1:11" hidden="1">
      <c r="A71" s="57"/>
      <c r="B71" s="53">
        <v>2001684298</v>
      </c>
      <c r="C71" s="54" t="s">
        <v>60</v>
      </c>
      <c r="D71" s="55" t="s">
        <v>9</v>
      </c>
      <c r="E71" s="56"/>
      <c r="F71" s="56"/>
      <c r="G71" s="56"/>
      <c r="H71" s="56"/>
      <c r="I71" s="56"/>
      <c r="J71" s="56"/>
      <c r="K71" s="151">
        <f t="shared" si="0"/>
        <v>0</v>
      </c>
    </row>
    <row r="72" spans="1:11" hidden="1">
      <c r="A72" s="57"/>
      <c r="B72" s="53">
        <v>2001684299</v>
      </c>
      <c r="C72" s="54" t="s">
        <v>49</v>
      </c>
      <c r="D72" s="55" t="s">
        <v>9</v>
      </c>
      <c r="E72" s="56"/>
      <c r="F72" s="56"/>
      <c r="G72" s="56"/>
      <c r="H72" s="56"/>
      <c r="I72" s="56"/>
      <c r="J72" s="56"/>
      <c r="K72" s="151">
        <f t="shared" si="0"/>
        <v>0</v>
      </c>
    </row>
    <row r="73" spans="1:11" hidden="1">
      <c r="A73" s="57"/>
      <c r="B73" s="53">
        <v>2001980237</v>
      </c>
      <c r="C73" s="54" t="s">
        <v>185</v>
      </c>
      <c r="D73" s="55" t="s">
        <v>9</v>
      </c>
      <c r="E73" s="56"/>
      <c r="F73" s="56"/>
      <c r="G73" s="56"/>
      <c r="H73" s="56"/>
      <c r="I73" s="56"/>
      <c r="J73" s="56"/>
      <c r="K73" s="151">
        <f t="shared" si="0"/>
        <v>0</v>
      </c>
    </row>
    <row r="74" spans="1:11" hidden="1">
      <c r="A74" s="57"/>
      <c r="B74" s="53">
        <v>2001980262</v>
      </c>
      <c r="C74" s="54" t="s">
        <v>186</v>
      </c>
      <c r="D74" s="55" t="s">
        <v>9</v>
      </c>
      <c r="E74" s="56"/>
      <c r="F74" s="56"/>
      <c r="G74" s="56"/>
      <c r="H74" s="56"/>
      <c r="I74" s="56"/>
      <c r="J74" s="56"/>
      <c r="K74" s="151">
        <f t="shared" si="0"/>
        <v>0</v>
      </c>
    </row>
    <row r="75" spans="1:11" hidden="1">
      <c r="A75" s="57"/>
      <c r="B75" s="53">
        <v>2001684296</v>
      </c>
      <c r="C75" s="54" t="s">
        <v>187</v>
      </c>
      <c r="D75" s="55" t="s">
        <v>9</v>
      </c>
      <c r="E75" s="56"/>
      <c r="F75" s="56"/>
      <c r="G75" s="56"/>
      <c r="H75" s="56"/>
      <c r="I75" s="56"/>
      <c r="J75" s="56"/>
      <c r="K75" s="151">
        <f t="shared" si="0"/>
        <v>0</v>
      </c>
    </row>
    <row r="76" spans="1:11">
      <c r="A76" s="57"/>
      <c r="B76" s="158">
        <v>2001629660</v>
      </c>
      <c r="C76" s="156" t="s">
        <v>46</v>
      </c>
      <c r="D76" s="55" t="s">
        <v>9</v>
      </c>
      <c r="E76" s="58">
        <v>1</v>
      </c>
      <c r="F76" s="58"/>
      <c r="G76" s="58"/>
      <c r="H76" s="58"/>
      <c r="I76" s="58"/>
      <c r="J76" s="58">
        <v>1</v>
      </c>
      <c r="K76" s="151">
        <f t="shared" si="0"/>
        <v>2</v>
      </c>
    </row>
    <row r="77" spans="1:11">
      <c r="A77" s="57"/>
      <c r="B77" s="158">
        <v>2001631008</v>
      </c>
      <c r="C77" s="156" t="s">
        <v>188</v>
      </c>
      <c r="D77" s="55" t="s">
        <v>9</v>
      </c>
      <c r="E77" s="56">
        <v>2</v>
      </c>
      <c r="F77" s="56"/>
      <c r="G77" s="56">
        <v>1</v>
      </c>
      <c r="H77" s="56">
        <v>4</v>
      </c>
      <c r="I77" s="56"/>
      <c r="J77" s="56">
        <v>4</v>
      </c>
      <c r="K77" s="151">
        <f t="shared" si="0"/>
        <v>11</v>
      </c>
    </row>
    <row r="78" spans="1:11" hidden="1">
      <c r="A78" s="57"/>
      <c r="B78" s="52">
        <v>2001582563</v>
      </c>
      <c r="C78" s="52" t="s">
        <v>47</v>
      </c>
      <c r="D78" s="55" t="s">
        <v>9</v>
      </c>
      <c r="E78" s="58"/>
      <c r="F78" s="58"/>
      <c r="G78" s="58"/>
      <c r="H78" s="58"/>
      <c r="I78" s="58"/>
      <c r="J78" s="58"/>
      <c r="K78" s="151">
        <f t="shared" si="0"/>
        <v>0</v>
      </c>
    </row>
    <row r="79" spans="1:11" hidden="1">
      <c r="A79" s="57"/>
      <c r="B79" s="158">
        <v>2001629657</v>
      </c>
      <c r="C79" s="156" t="s">
        <v>189</v>
      </c>
      <c r="D79" s="55" t="s">
        <v>9</v>
      </c>
      <c r="E79" s="56"/>
      <c r="F79" s="56"/>
      <c r="G79" s="56"/>
      <c r="H79" s="56"/>
      <c r="I79" s="56"/>
      <c r="J79" s="56"/>
      <c r="K79" s="151">
        <f t="shared" ref="K79:K108" si="1">SUM(E79:J79)</f>
        <v>0</v>
      </c>
    </row>
    <row r="80" spans="1:11" hidden="1">
      <c r="A80" s="57"/>
      <c r="B80" s="52">
        <v>2001603054</v>
      </c>
      <c r="C80" s="52" t="s">
        <v>190</v>
      </c>
      <c r="D80" s="55" t="s">
        <v>9</v>
      </c>
      <c r="E80" s="58"/>
      <c r="F80" s="58"/>
      <c r="G80" s="58"/>
      <c r="H80" s="58"/>
      <c r="I80" s="58"/>
      <c r="J80" s="58"/>
      <c r="K80" s="151">
        <f t="shared" si="1"/>
        <v>0</v>
      </c>
    </row>
    <row r="81" spans="1:11" hidden="1">
      <c r="A81" s="57"/>
      <c r="B81" s="52">
        <v>2001976074</v>
      </c>
      <c r="C81" s="52" t="s">
        <v>191</v>
      </c>
      <c r="D81" s="55" t="s">
        <v>9</v>
      </c>
      <c r="E81" s="58"/>
      <c r="F81" s="58"/>
      <c r="G81" s="58"/>
      <c r="H81" s="58"/>
      <c r="I81" s="58"/>
      <c r="J81" s="58"/>
      <c r="K81" s="151">
        <f t="shared" si="1"/>
        <v>0</v>
      </c>
    </row>
    <row r="82" spans="1:11" hidden="1">
      <c r="A82" s="57"/>
      <c r="B82" s="52">
        <v>2001976400</v>
      </c>
      <c r="C82" s="52" t="s">
        <v>192</v>
      </c>
      <c r="D82" s="55" t="s">
        <v>9</v>
      </c>
      <c r="E82" s="58"/>
      <c r="F82" s="58"/>
      <c r="G82" s="58"/>
      <c r="H82" s="58"/>
      <c r="I82" s="58"/>
      <c r="J82" s="58"/>
      <c r="K82" s="151">
        <f t="shared" si="1"/>
        <v>0</v>
      </c>
    </row>
    <row r="83" spans="1:11">
      <c r="A83" s="57"/>
      <c r="B83" s="52">
        <v>2002064531</v>
      </c>
      <c r="C83" s="52" t="s">
        <v>193</v>
      </c>
      <c r="D83" s="55" t="s">
        <v>9</v>
      </c>
      <c r="E83" s="58">
        <v>1</v>
      </c>
      <c r="F83" s="58"/>
      <c r="G83" s="58"/>
      <c r="H83" s="58"/>
      <c r="I83" s="58"/>
      <c r="J83" s="58">
        <v>1</v>
      </c>
      <c r="K83" s="151">
        <f t="shared" si="1"/>
        <v>2</v>
      </c>
    </row>
    <row r="84" spans="1:11" hidden="1">
      <c r="A84" s="57"/>
      <c r="B84" s="52">
        <v>2001753065</v>
      </c>
      <c r="C84" s="52" t="s">
        <v>194</v>
      </c>
      <c r="D84" s="55" t="s">
        <v>9</v>
      </c>
      <c r="E84" s="58"/>
      <c r="F84" s="58"/>
      <c r="G84" s="58"/>
      <c r="H84" s="58"/>
      <c r="I84" s="58"/>
      <c r="J84" s="58"/>
      <c r="K84" s="151">
        <f t="shared" si="1"/>
        <v>0</v>
      </c>
    </row>
    <row r="85" spans="1:11">
      <c r="A85" s="57"/>
      <c r="B85" s="158">
        <v>2001629658</v>
      </c>
      <c r="C85" s="156" t="s">
        <v>195</v>
      </c>
      <c r="D85" s="55" t="s">
        <v>9</v>
      </c>
      <c r="E85" s="56">
        <v>4</v>
      </c>
      <c r="F85" s="56"/>
      <c r="G85" s="56">
        <v>1</v>
      </c>
      <c r="H85" s="56">
        <v>4</v>
      </c>
      <c r="I85" s="56"/>
      <c r="J85" s="56">
        <v>4</v>
      </c>
      <c r="K85" s="151">
        <f t="shared" si="1"/>
        <v>13</v>
      </c>
    </row>
    <row r="86" spans="1:11" hidden="1">
      <c r="A86" s="57"/>
      <c r="B86" s="52">
        <v>2001570697</v>
      </c>
      <c r="C86" s="52" t="s">
        <v>196</v>
      </c>
      <c r="D86" s="55" t="s">
        <v>9</v>
      </c>
      <c r="E86" s="58"/>
      <c r="F86" s="58"/>
      <c r="G86" s="58"/>
      <c r="H86" s="58"/>
      <c r="I86" s="58"/>
      <c r="J86" s="58"/>
      <c r="K86" s="151">
        <f t="shared" si="1"/>
        <v>0</v>
      </c>
    </row>
    <row r="87" spans="1:11" hidden="1">
      <c r="A87" s="57"/>
      <c r="B87" s="52">
        <v>2002064368</v>
      </c>
      <c r="C87" s="52" t="s">
        <v>197</v>
      </c>
      <c r="D87" s="55" t="s">
        <v>9</v>
      </c>
      <c r="E87" s="56"/>
      <c r="F87" s="56"/>
      <c r="G87" s="56"/>
      <c r="H87" s="56"/>
      <c r="I87" s="56"/>
      <c r="J87" s="56"/>
      <c r="K87" s="151">
        <f t="shared" si="1"/>
        <v>0</v>
      </c>
    </row>
    <row r="88" spans="1:11" hidden="1">
      <c r="A88" s="57"/>
      <c r="B88" s="52">
        <v>2001629661</v>
      </c>
      <c r="C88" s="52" t="s">
        <v>45</v>
      </c>
      <c r="D88" s="55" t="s">
        <v>9</v>
      </c>
      <c r="E88" s="58"/>
      <c r="F88" s="58"/>
      <c r="G88" s="58"/>
      <c r="H88" s="58"/>
      <c r="I88" s="58"/>
      <c r="J88" s="58"/>
      <c r="K88" s="151">
        <f t="shared" si="1"/>
        <v>0</v>
      </c>
    </row>
    <row r="89" spans="1:11" hidden="1">
      <c r="A89" s="57"/>
      <c r="B89" s="52">
        <v>2001987936</v>
      </c>
      <c r="C89" s="52" t="s">
        <v>65</v>
      </c>
      <c r="D89" s="55" t="s">
        <v>9</v>
      </c>
      <c r="E89" s="58"/>
      <c r="F89" s="58"/>
      <c r="G89" s="58"/>
      <c r="H89" s="58"/>
      <c r="I89" s="58"/>
      <c r="J89" s="58"/>
      <c r="K89" s="151">
        <f t="shared" si="1"/>
        <v>0</v>
      </c>
    </row>
    <row r="90" spans="1:11" hidden="1">
      <c r="A90" s="57"/>
      <c r="B90" s="52">
        <v>2001980575</v>
      </c>
      <c r="C90" s="52" t="s">
        <v>63</v>
      </c>
      <c r="D90" s="55" t="s">
        <v>9</v>
      </c>
      <c r="E90" s="58"/>
      <c r="F90" s="58"/>
      <c r="G90" s="58"/>
      <c r="H90" s="58"/>
      <c r="I90" s="58"/>
      <c r="J90" s="58"/>
      <c r="K90" s="151">
        <f t="shared" si="1"/>
        <v>0</v>
      </c>
    </row>
    <row r="91" spans="1:11" hidden="1">
      <c r="A91" s="57"/>
      <c r="B91" s="52">
        <v>2001628886</v>
      </c>
      <c r="C91" s="52" t="s">
        <v>198</v>
      </c>
      <c r="D91" s="55" t="s">
        <v>9</v>
      </c>
      <c r="E91" s="58"/>
      <c r="F91" s="58"/>
      <c r="G91" s="58"/>
      <c r="H91" s="58"/>
      <c r="I91" s="58"/>
      <c r="J91" s="58"/>
      <c r="K91" s="151">
        <f t="shared" si="1"/>
        <v>0</v>
      </c>
    </row>
    <row r="92" spans="1:11" hidden="1">
      <c r="A92" s="57"/>
      <c r="B92" s="52">
        <v>2001774089</v>
      </c>
      <c r="C92" s="52" t="s">
        <v>199</v>
      </c>
      <c r="D92" s="55" t="s">
        <v>9</v>
      </c>
      <c r="E92" s="58"/>
      <c r="F92" s="58"/>
      <c r="G92" s="58"/>
      <c r="H92" s="58"/>
      <c r="I92" s="58"/>
      <c r="J92" s="58"/>
      <c r="K92" s="151">
        <f t="shared" si="1"/>
        <v>0</v>
      </c>
    </row>
    <row r="93" spans="1:11" hidden="1">
      <c r="A93" s="57"/>
      <c r="B93" s="52">
        <v>2001774108</v>
      </c>
      <c r="C93" s="52" t="s">
        <v>200</v>
      </c>
      <c r="D93" s="55" t="s">
        <v>9</v>
      </c>
      <c r="E93" s="58"/>
      <c r="F93" s="58"/>
      <c r="G93" s="58"/>
      <c r="H93" s="58"/>
      <c r="I93" s="58"/>
      <c r="J93" s="58"/>
      <c r="K93" s="151">
        <f t="shared" si="1"/>
        <v>0</v>
      </c>
    </row>
    <row r="94" spans="1:11" hidden="1">
      <c r="A94" s="57"/>
      <c r="B94" s="52">
        <v>2001602356</v>
      </c>
      <c r="C94" s="52" t="s">
        <v>201</v>
      </c>
      <c r="D94" s="55" t="s">
        <v>9</v>
      </c>
      <c r="E94" s="58"/>
      <c r="F94" s="58"/>
      <c r="G94" s="58"/>
      <c r="H94" s="58"/>
      <c r="I94" s="58"/>
      <c r="J94" s="58"/>
      <c r="K94" s="151">
        <f t="shared" si="1"/>
        <v>0</v>
      </c>
    </row>
    <row r="95" spans="1:11" hidden="1">
      <c r="A95" s="57"/>
      <c r="B95" s="52">
        <v>2001734751</v>
      </c>
      <c r="C95" s="52" t="s">
        <v>202</v>
      </c>
      <c r="D95" s="55" t="s">
        <v>9</v>
      </c>
      <c r="E95" s="58"/>
      <c r="F95" s="58"/>
      <c r="G95" s="58"/>
      <c r="H95" s="58"/>
      <c r="I95" s="58"/>
      <c r="J95" s="58"/>
      <c r="K95" s="151">
        <f t="shared" si="1"/>
        <v>0</v>
      </c>
    </row>
    <row r="96" spans="1:11" hidden="1">
      <c r="A96" s="57"/>
      <c r="B96" s="52">
        <v>2001632492</v>
      </c>
      <c r="C96" s="52" t="s">
        <v>203</v>
      </c>
      <c r="D96" s="55" t="s">
        <v>9</v>
      </c>
      <c r="E96" s="58"/>
      <c r="F96" s="58"/>
      <c r="G96" s="58"/>
      <c r="H96" s="58"/>
      <c r="I96" s="58"/>
      <c r="J96" s="58"/>
      <c r="K96" s="151">
        <f t="shared" si="1"/>
        <v>0</v>
      </c>
    </row>
    <row r="97" spans="1:11" hidden="1">
      <c r="A97" s="57"/>
      <c r="B97" s="52">
        <v>5000014404</v>
      </c>
      <c r="C97" s="52" t="s">
        <v>204</v>
      </c>
      <c r="D97" s="55" t="s">
        <v>9</v>
      </c>
      <c r="E97" s="58"/>
      <c r="F97" s="58"/>
      <c r="G97" s="58"/>
      <c r="H97" s="58"/>
      <c r="I97" s="58"/>
      <c r="J97" s="58"/>
      <c r="K97" s="151">
        <f t="shared" si="1"/>
        <v>0</v>
      </c>
    </row>
    <row r="98" spans="1:11" hidden="1">
      <c r="A98" s="57"/>
      <c r="B98" s="52">
        <v>5000012529</v>
      </c>
      <c r="C98" s="52" t="s">
        <v>205</v>
      </c>
      <c r="D98" s="55" t="s">
        <v>9</v>
      </c>
      <c r="E98" s="58"/>
      <c r="F98" s="58"/>
      <c r="G98" s="58"/>
      <c r="H98" s="58"/>
      <c r="I98" s="58"/>
      <c r="J98" s="58"/>
      <c r="K98" s="151">
        <f t="shared" si="1"/>
        <v>0</v>
      </c>
    </row>
    <row r="99" spans="1:11" hidden="1">
      <c r="A99" s="57"/>
      <c r="B99" s="52">
        <v>2001648168</v>
      </c>
      <c r="C99" s="52" t="s">
        <v>206</v>
      </c>
      <c r="D99" s="55" t="s">
        <v>9</v>
      </c>
      <c r="E99" s="58"/>
      <c r="F99" s="58"/>
      <c r="G99" s="58"/>
      <c r="H99" s="58"/>
      <c r="I99" s="58"/>
      <c r="J99" s="58"/>
      <c r="K99" s="151">
        <f t="shared" si="1"/>
        <v>0</v>
      </c>
    </row>
    <row r="100" spans="1:11" hidden="1">
      <c r="A100" s="57"/>
      <c r="B100" s="52">
        <v>2001648166</v>
      </c>
      <c r="C100" s="52" t="s">
        <v>207</v>
      </c>
      <c r="D100" s="55" t="s">
        <v>9</v>
      </c>
      <c r="E100" s="58"/>
      <c r="F100" s="58"/>
      <c r="G100" s="58"/>
      <c r="H100" s="58"/>
      <c r="I100" s="58"/>
      <c r="J100" s="58"/>
      <c r="K100" s="151">
        <f t="shared" si="1"/>
        <v>0</v>
      </c>
    </row>
    <row r="101" spans="1:11" hidden="1">
      <c r="A101" s="57"/>
      <c r="B101" s="52">
        <v>2001997012</v>
      </c>
      <c r="C101" s="52" t="s">
        <v>208</v>
      </c>
      <c r="D101" s="55" t="s">
        <v>9</v>
      </c>
      <c r="E101" s="58"/>
      <c r="F101" s="58"/>
      <c r="G101" s="58"/>
      <c r="H101" s="58"/>
      <c r="I101" s="58"/>
      <c r="J101" s="58"/>
      <c r="K101" s="151">
        <f t="shared" si="1"/>
        <v>0</v>
      </c>
    </row>
    <row r="102" spans="1:11" hidden="1">
      <c r="A102" s="57"/>
      <c r="B102" s="52">
        <v>2001997013</v>
      </c>
      <c r="C102" s="52" t="s">
        <v>209</v>
      </c>
      <c r="D102" s="55" t="s">
        <v>9</v>
      </c>
      <c r="E102" s="58"/>
      <c r="F102" s="58"/>
      <c r="G102" s="58"/>
      <c r="H102" s="58"/>
      <c r="I102" s="58"/>
      <c r="J102" s="58"/>
      <c r="K102" s="151">
        <f t="shared" si="1"/>
        <v>0</v>
      </c>
    </row>
    <row r="103" spans="1:11" hidden="1">
      <c r="A103" s="57"/>
      <c r="B103" s="52">
        <v>2001997014</v>
      </c>
      <c r="C103" s="52" t="s">
        <v>210</v>
      </c>
      <c r="D103" s="55" t="s">
        <v>9</v>
      </c>
      <c r="E103" s="58"/>
      <c r="F103" s="58"/>
      <c r="G103" s="58"/>
      <c r="H103" s="58"/>
      <c r="I103" s="58"/>
      <c r="J103" s="58"/>
      <c r="K103" s="151">
        <f t="shared" si="1"/>
        <v>0</v>
      </c>
    </row>
    <row r="104" spans="1:11" hidden="1">
      <c r="A104" s="57"/>
      <c r="B104" s="52">
        <v>2001997015</v>
      </c>
      <c r="C104" s="52" t="s">
        <v>211</v>
      </c>
      <c r="D104" s="55" t="s">
        <v>9</v>
      </c>
      <c r="E104" s="58"/>
      <c r="F104" s="58"/>
      <c r="G104" s="58"/>
      <c r="H104" s="58"/>
      <c r="I104" s="58"/>
      <c r="J104" s="58"/>
      <c r="K104" s="151">
        <f t="shared" si="1"/>
        <v>0</v>
      </c>
    </row>
    <row r="105" spans="1:11" hidden="1">
      <c r="A105" s="57"/>
      <c r="B105" s="52">
        <v>2001719927</v>
      </c>
      <c r="C105" s="52" t="s">
        <v>212</v>
      </c>
      <c r="D105" s="55" t="s">
        <v>9</v>
      </c>
      <c r="E105" s="58"/>
      <c r="F105" s="58"/>
      <c r="G105" s="58"/>
      <c r="H105" s="58"/>
      <c r="I105" s="58"/>
      <c r="J105" s="58"/>
      <c r="K105" s="151">
        <f t="shared" si="1"/>
        <v>0</v>
      </c>
    </row>
    <row r="106" spans="1:11" hidden="1">
      <c r="A106" s="57"/>
      <c r="B106" s="52">
        <v>2002092946</v>
      </c>
      <c r="C106" s="52" t="s">
        <v>293</v>
      </c>
      <c r="D106" s="55" t="s">
        <v>13</v>
      </c>
      <c r="E106" s="58"/>
      <c r="F106" s="58"/>
      <c r="G106" s="58"/>
      <c r="H106" s="58"/>
      <c r="I106" s="58"/>
      <c r="J106" s="58"/>
      <c r="K106" s="151">
        <f t="shared" si="1"/>
        <v>0</v>
      </c>
    </row>
    <row r="107" spans="1:11" hidden="1">
      <c r="A107" s="57"/>
      <c r="B107" s="52">
        <v>2002092918</v>
      </c>
      <c r="C107" s="52" t="s">
        <v>292</v>
      </c>
      <c r="D107" s="55" t="s">
        <v>13</v>
      </c>
      <c r="E107" s="58"/>
      <c r="F107" s="58"/>
      <c r="G107" s="58"/>
      <c r="H107" s="58"/>
      <c r="I107" s="58"/>
      <c r="J107" s="58"/>
      <c r="K107" s="151">
        <f t="shared" si="1"/>
        <v>0</v>
      </c>
    </row>
    <row r="108" spans="1:11" hidden="1">
      <c r="A108" s="57"/>
      <c r="B108" s="52">
        <v>2001548397</v>
      </c>
      <c r="C108" s="52" t="s">
        <v>300</v>
      </c>
      <c r="D108" s="55" t="s">
        <v>9</v>
      </c>
      <c r="E108" s="58"/>
      <c r="F108" s="58"/>
      <c r="G108" s="58"/>
      <c r="H108" s="58"/>
      <c r="I108" s="58"/>
      <c r="J108" s="58"/>
      <c r="K108" s="151">
        <f t="shared" si="1"/>
        <v>0</v>
      </c>
    </row>
    <row r="110" spans="1:11" s="292" customFormat="1" ht="15">
      <c r="A110" s="177" t="s">
        <v>290</v>
      </c>
      <c r="B110" s="177"/>
      <c r="C110" s="291" t="s">
        <v>291</v>
      </c>
      <c r="D110" s="177" t="s">
        <v>285</v>
      </c>
      <c r="E110" s="177"/>
      <c r="F110" s="292" t="s">
        <v>242</v>
      </c>
    </row>
    <row r="111" spans="1:11" s="292" customFormat="1"/>
    <row r="112" spans="1:11" s="292" customFormat="1"/>
  </sheetData>
  <autoFilter ref="A13:L108">
    <filterColumn colId="10">
      <filters>
        <filter val="1.00"/>
        <filter val="10.00"/>
        <filter val="110.00"/>
        <filter val="156.00"/>
        <filter val="278.00"/>
        <filter val="65.00"/>
        <filter val="7.00"/>
        <filter val="8.00"/>
        <filter val="9.00"/>
      </filters>
    </filterColumn>
  </autoFilter>
  <mergeCells count="8">
    <mergeCell ref="K10:K12"/>
    <mergeCell ref="A10:A12"/>
    <mergeCell ref="B10:B12"/>
    <mergeCell ref="C10:C12"/>
    <mergeCell ref="E11:F11"/>
    <mergeCell ref="E10:F10"/>
    <mergeCell ref="I10:J10"/>
    <mergeCell ref="I11:J11"/>
  </mergeCells>
  <conditionalFormatting sqref="B75">
    <cfRule type="duplicateValues" dxfId="209" priority="759"/>
  </conditionalFormatting>
  <conditionalFormatting sqref="B24:B25 B28:B31">
    <cfRule type="duplicateValues" dxfId="208" priority="754"/>
  </conditionalFormatting>
  <conditionalFormatting sqref="B18">
    <cfRule type="duplicateValues" dxfId="207" priority="753"/>
  </conditionalFormatting>
  <conditionalFormatting sqref="C14">
    <cfRule type="duplicateValues" dxfId="206" priority="751"/>
  </conditionalFormatting>
  <conditionalFormatting sqref="A14">
    <cfRule type="duplicateValues" dxfId="205" priority="750"/>
  </conditionalFormatting>
  <conditionalFormatting sqref="B26:B27">
    <cfRule type="duplicateValues" dxfId="204" priority="748"/>
  </conditionalFormatting>
  <conditionalFormatting sqref="B19:B21">
    <cfRule type="duplicateValues" dxfId="203" priority="747"/>
  </conditionalFormatting>
  <conditionalFormatting sqref="D10">
    <cfRule type="duplicateValues" dxfId="202" priority="746"/>
  </conditionalFormatting>
  <conditionalFormatting sqref="D11">
    <cfRule type="duplicateValues" dxfId="201" priority="745"/>
  </conditionalFormatting>
  <conditionalFormatting sqref="B19:B20">
    <cfRule type="duplicateValues" dxfId="200" priority="743"/>
  </conditionalFormatting>
  <conditionalFormatting sqref="B32">
    <cfRule type="duplicateValues" dxfId="199" priority="734"/>
  </conditionalFormatting>
  <conditionalFormatting sqref="B24:B25 B28:B32">
    <cfRule type="duplicateValues" dxfId="198" priority="732"/>
  </conditionalFormatting>
  <conditionalFormatting sqref="B33">
    <cfRule type="duplicateValues" dxfId="197" priority="720"/>
  </conditionalFormatting>
  <conditionalFormatting sqref="B31">
    <cfRule type="duplicateValues" dxfId="196" priority="711"/>
  </conditionalFormatting>
  <conditionalFormatting sqref="B58">
    <cfRule type="duplicateValues" dxfId="195" priority="704"/>
  </conditionalFormatting>
  <conditionalFormatting sqref="B50">
    <cfRule type="duplicateValues" dxfId="194" priority="702"/>
  </conditionalFormatting>
  <conditionalFormatting sqref="B27:B28">
    <cfRule type="duplicateValues" dxfId="193" priority="697"/>
  </conditionalFormatting>
  <conditionalFormatting sqref="B19:B21">
    <cfRule type="duplicateValues" dxfId="192" priority="695"/>
  </conditionalFormatting>
  <conditionalFormatting sqref="B35:B49">
    <cfRule type="duplicateValues" dxfId="191" priority="688"/>
  </conditionalFormatting>
  <conditionalFormatting sqref="B58 B37">
    <cfRule type="duplicateValues" dxfId="190" priority="676"/>
  </conditionalFormatting>
  <conditionalFormatting sqref="B37">
    <cfRule type="duplicateValues" dxfId="189" priority="666"/>
  </conditionalFormatting>
  <conditionalFormatting sqref="B25:B26">
    <cfRule type="duplicateValues" dxfId="188" priority="655"/>
  </conditionalFormatting>
  <conditionalFormatting sqref="B24:B25">
    <cfRule type="duplicateValues" dxfId="187" priority="634"/>
  </conditionalFormatting>
  <conditionalFormatting sqref="B47">
    <cfRule type="duplicateValues" dxfId="186" priority="596"/>
  </conditionalFormatting>
  <conditionalFormatting sqref="B53:B54 B35 B49 B44:B47">
    <cfRule type="duplicateValues" dxfId="185" priority="586"/>
  </conditionalFormatting>
  <conditionalFormatting sqref="B44">
    <cfRule type="duplicateValues" dxfId="184" priority="583"/>
  </conditionalFormatting>
  <conditionalFormatting sqref="B45">
    <cfRule type="duplicateValues" dxfId="183" priority="582"/>
  </conditionalFormatting>
  <conditionalFormatting sqref="B31:B32">
    <cfRule type="duplicateValues" dxfId="182" priority="579"/>
  </conditionalFormatting>
  <conditionalFormatting sqref="B51">
    <cfRule type="duplicateValues" dxfId="181" priority="522"/>
  </conditionalFormatting>
  <conditionalFormatting sqref="B57">
    <cfRule type="duplicateValues" dxfId="180" priority="516"/>
  </conditionalFormatting>
  <conditionalFormatting sqref="B37:B38">
    <cfRule type="duplicateValues" dxfId="179" priority="514"/>
  </conditionalFormatting>
  <conditionalFormatting sqref="B38">
    <cfRule type="duplicateValues" dxfId="178" priority="512"/>
  </conditionalFormatting>
  <conditionalFormatting sqref="B39">
    <cfRule type="duplicateValues" dxfId="177" priority="503"/>
  </conditionalFormatting>
  <conditionalFormatting sqref="B35">
    <cfRule type="duplicateValues" dxfId="176" priority="497"/>
  </conditionalFormatting>
  <conditionalFormatting sqref="B74">
    <cfRule type="duplicateValues" dxfId="175" priority="489"/>
  </conditionalFormatting>
  <conditionalFormatting sqref="B53">
    <cfRule type="duplicateValues" dxfId="174" priority="488"/>
  </conditionalFormatting>
  <conditionalFormatting sqref="B46">
    <cfRule type="duplicateValues" dxfId="173" priority="487"/>
  </conditionalFormatting>
  <conditionalFormatting sqref="B74:B75">
    <cfRule type="duplicateValues" dxfId="172" priority="476"/>
  </conditionalFormatting>
  <conditionalFormatting sqref="B57:B58 B37:B38 B41 B48">
    <cfRule type="duplicateValues" dxfId="171" priority="430"/>
  </conditionalFormatting>
  <conditionalFormatting sqref="B48 B41">
    <cfRule type="duplicateValues" dxfId="170" priority="422"/>
  </conditionalFormatting>
  <conditionalFormatting sqref="B57:B58 B37:B38">
    <cfRule type="duplicateValues" dxfId="169" priority="418"/>
  </conditionalFormatting>
  <conditionalFormatting sqref="B41">
    <cfRule type="duplicateValues" dxfId="168" priority="416"/>
  </conditionalFormatting>
  <conditionalFormatting sqref="B75 B37:B38 B41 B48 B57:B58">
    <cfRule type="duplicateValues" dxfId="167" priority="1045"/>
  </conditionalFormatting>
  <conditionalFormatting sqref="B74:B75 B37:B38 B41 B48 B57:B58">
    <cfRule type="duplicateValues" dxfId="166" priority="1053"/>
  </conditionalFormatting>
  <conditionalFormatting sqref="B63:B67">
    <cfRule type="duplicateValues" dxfId="165" priority="409"/>
  </conditionalFormatting>
  <conditionalFormatting sqref="B64:B67">
    <cfRule type="duplicateValues" dxfId="164" priority="401"/>
  </conditionalFormatting>
  <conditionalFormatting sqref="B63">
    <cfRule type="duplicateValues" dxfId="163" priority="395"/>
  </conditionalFormatting>
  <conditionalFormatting sqref="B68:B75">
    <cfRule type="duplicateValues" dxfId="162" priority="389"/>
  </conditionalFormatting>
  <conditionalFormatting sqref="B63:B75">
    <cfRule type="duplicateValues" dxfId="161" priority="385"/>
  </conditionalFormatting>
  <conditionalFormatting sqref="B61:B62">
    <cfRule type="duplicateValues" dxfId="160" priority="381"/>
  </conditionalFormatting>
  <conditionalFormatting sqref="B64:B75">
    <cfRule type="duplicateValues" dxfId="159" priority="370"/>
  </conditionalFormatting>
  <conditionalFormatting sqref="B62">
    <cfRule type="duplicateValues" dxfId="158" priority="362"/>
  </conditionalFormatting>
  <conditionalFormatting sqref="B67">
    <cfRule type="duplicateValues" dxfId="157" priority="360"/>
  </conditionalFormatting>
  <conditionalFormatting sqref="B74:B75 B14:B18 B21:B23 B52:B66 B35:B49">
    <cfRule type="duplicateValues" dxfId="156" priority="359"/>
  </conditionalFormatting>
  <conditionalFormatting sqref="B67:B74">
    <cfRule type="duplicateValues" dxfId="155" priority="358"/>
  </conditionalFormatting>
  <conditionalFormatting sqref="B68:B74">
    <cfRule type="duplicateValues" dxfId="154" priority="357"/>
  </conditionalFormatting>
  <conditionalFormatting sqref="B74:B75 B14:B18 B21:B23 B52:B67 B35:B49">
    <cfRule type="duplicateValues" dxfId="153" priority="356"/>
  </conditionalFormatting>
  <conditionalFormatting sqref="B67:B75">
    <cfRule type="duplicateValues" dxfId="152" priority="353"/>
  </conditionalFormatting>
  <conditionalFormatting sqref="B66">
    <cfRule type="duplicateValues" dxfId="151" priority="351"/>
  </conditionalFormatting>
  <conditionalFormatting sqref="B66:B67">
    <cfRule type="duplicateValues" dxfId="150" priority="343"/>
  </conditionalFormatting>
  <conditionalFormatting sqref="B66:B75">
    <cfRule type="duplicateValues" dxfId="149" priority="339"/>
  </conditionalFormatting>
  <conditionalFormatting sqref="B61:B65">
    <cfRule type="duplicateValues" dxfId="148" priority="337"/>
  </conditionalFormatting>
  <conditionalFormatting sqref="B62:B65">
    <cfRule type="duplicateValues" dxfId="147" priority="335"/>
  </conditionalFormatting>
  <conditionalFormatting sqref="B74:B75 B14:B18 B21:B23 B52:B60 B35:B49">
    <cfRule type="duplicateValues" dxfId="146" priority="334"/>
  </conditionalFormatting>
  <conditionalFormatting sqref="B61:B74">
    <cfRule type="duplicateValues" dxfId="145" priority="333"/>
  </conditionalFormatting>
  <conditionalFormatting sqref="B74:B75 B14:B18 B21:B23 B34:B67">
    <cfRule type="duplicateValues" dxfId="144" priority="332"/>
  </conditionalFormatting>
  <conditionalFormatting sqref="B61:B75">
    <cfRule type="duplicateValues" dxfId="143" priority="331"/>
  </conditionalFormatting>
  <conditionalFormatting sqref="B74:B75 B14:B18 B21:B23 B52:B61 B35:B49">
    <cfRule type="duplicateValues" dxfId="142" priority="326"/>
  </conditionalFormatting>
  <conditionalFormatting sqref="B62:B74">
    <cfRule type="duplicateValues" dxfId="141" priority="325"/>
  </conditionalFormatting>
  <conditionalFormatting sqref="B74:B75 B14:B18 B21:B23 B35:B67">
    <cfRule type="duplicateValues" dxfId="140" priority="323"/>
  </conditionalFormatting>
  <conditionalFormatting sqref="B62:B75">
    <cfRule type="duplicateValues" dxfId="139" priority="320"/>
  </conditionalFormatting>
  <conditionalFormatting sqref="B61">
    <cfRule type="duplicateValues" dxfId="138" priority="318"/>
  </conditionalFormatting>
  <conditionalFormatting sqref="B74:B75">
    <cfRule type="duplicateValues" dxfId="137" priority="310"/>
  </conditionalFormatting>
  <conditionalFormatting sqref="B74:B75">
    <cfRule type="duplicateValues" dxfId="136" priority="309"/>
  </conditionalFormatting>
  <conditionalFormatting sqref="B64:B66">
    <cfRule type="duplicateValues" dxfId="135" priority="305"/>
  </conditionalFormatting>
  <conditionalFormatting sqref="B61:B63">
    <cfRule type="duplicateValues" dxfId="134" priority="295"/>
  </conditionalFormatting>
  <conditionalFormatting sqref="B62:B63">
    <cfRule type="duplicateValues" dxfId="133" priority="294"/>
  </conditionalFormatting>
  <conditionalFormatting sqref="B69:B73">
    <cfRule type="duplicateValues" dxfId="132" priority="291"/>
  </conditionalFormatting>
  <conditionalFormatting sqref="B52:B63 B35:B49">
    <cfRule type="duplicateValues" dxfId="131" priority="279"/>
  </conditionalFormatting>
  <conditionalFormatting sqref="B52:B62 B35:B49">
    <cfRule type="duplicateValues" dxfId="130" priority="278"/>
  </conditionalFormatting>
  <conditionalFormatting sqref="B52:B61 B35:B49">
    <cfRule type="duplicateValues" dxfId="129" priority="276"/>
  </conditionalFormatting>
  <conditionalFormatting sqref="B52:B66 B35:B49">
    <cfRule type="duplicateValues" dxfId="128" priority="275"/>
  </conditionalFormatting>
  <conditionalFormatting sqref="B52:B60 B35:B49">
    <cfRule type="duplicateValues" dxfId="127" priority="273"/>
  </conditionalFormatting>
  <conditionalFormatting sqref="B52:B65 B35:B49">
    <cfRule type="duplicateValues" dxfId="126" priority="272"/>
  </conditionalFormatting>
  <conditionalFormatting sqref="B68:B75 B14:B18 B21:B23 B52:B62 B35:B49">
    <cfRule type="duplicateValues" dxfId="125" priority="1217"/>
  </conditionalFormatting>
  <conditionalFormatting sqref="B68:B75 B14:B18 B21:B23 B52:B63 B35:B49">
    <cfRule type="duplicateValues" dxfId="124" priority="1222"/>
  </conditionalFormatting>
  <conditionalFormatting sqref="B64:B75 B14:B18 B22:B24 B52:B62 B35:B49">
    <cfRule type="duplicateValues" dxfId="123" priority="1227"/>
  </conditionalFormatting>
  <conditionalFormatting sqref="B61:B75 B14:B18 B22:B24 B51">
    <cfRule type="duplicateValues" dxfId="122" priority="1234"/>
  </conditionalFormatting>
  <conditionalFormatting sqref="B63:B74">
    <cfRule type="duplicateValues" dxfId="121" priority="1239"/>
  </conditionalFormatting>
  <conditionalFormatting sqref="B63:B75 B14:B18 B21:B23">
    <cfRule type="duplicateValues" dxfId="120" priority="1241"/>
  </conditionalFormatting>
  <conditionalFormatting sqref="B63:B75 B14:B18 B21:B23 B34:B60">
    <cfRule type="duplicateValues" dxfId="119" priority="1245"/>
  </conditionalFormatting>
  <conditionalFormatting sqref="B63:B75 B14:B18 B21:B23 B52:B60 B35:B49">
    <cfRule type="duplicateValues" dxfId="118" priority="1254"/>
  </conditionalFormatting>
  <conditionalFormatting sqref="B61:B75 B14:B18 B22:B24">
    <cfRule type="duplicateValues" dxfId="117" priority="1259"/>
  </conditionalFormatting>
  <conditionalFormatting sqref="B64:B74">
    <cfRule type="duplicateValues" dxfId="116" priority="1263"/>
  </conditionalFormatting>
  <conditionalFormatting sqref="B68:B75 B52:B62 B35:B49">
    <cfRule type="duplicateValues" dxfId="115" priority="1265"/>
  </conditionalFormatting>
  <conditionalFormatting sqref="B68:B75 B52:B63 B35:B49">
    <cfRule type="duplicateValues" dxfId="114" priority="1268"/>
  </conditionalFormatting>
  <conditionalFormatting sqref="B64:B75 B52:B62 B35:B49">
    <cfRule type="duplicateValues" dxfId="113" priority="1271"/>
  </conditionalFormatting>
  <conditionalFormatting sqref="B63:B75 B52:B60 B35:B49">
    <cfRule type="duplicateValues" dxfId="112" priority="1274"/>
  </conditionalFormatting>
  <conditionalFormatting sqref="B68:B75 B14:B18 B22:B24 B52:B66 B35:B49">
    <cfRule type="duplicateValues" dxfId="111" priority="1277"/>
  </conditionalFormatting>
  <conditionalFormatting sqref="B67:B73">
    <cfRule type="duplicateValues" dxfId="110" priority="1285"/>
  </conditionalFormatting>
  <conditionalFormatting sqref="B68:B73">
    <cfRule type="duplicateValues" dxfId="109" priority="1287"/>
  </conditionalFormatting>
  <conditionalFormatting sqref="B66:B75 B14:B18 B22:B24 B51">
    <cfRule type="duplicateValues" dxfId="108" priority="1294"/>
  </conditionalFormatting>
  <conditionalFormatting sqref="B67:B75 B14:B18 B21:B23">
    <cfRule type="duplicateValues" dxfId="107" priority="1301"/>
  </conditionalFormatting>
  <conditionalFormatting sqref="B67:B75 B14:B18 B21:B23 B34:B65">
    <cfRule type="duplicateValues" dxfId="106" priority="1305"/>
  </conditionalFormatting>
  <conditionalFormatting sqref="B67:B75 B14:B18 B21:B23 B52:B65 B35:B49">
    <cfRule type="duplicateValues" dxfId="105" priority="1314"/>
  </conditionalFormatting>
  <conditionalFormatting sqref="B66:B75 B14:B18 B22:B24">
    <cfRule type="duplicateValues" dxfId="104" priority="1319"/>
  </conditionalFormatting>
  <conditionalFormatting sqref="B68:B75 B52:B65 B35:B49">
    <cfRule type="duplicateValues" dxfId="103" priority="1323"/>
  </conditionalFormatting>
  <conditionalFormatting sqref="B68:B75 B52:B66 B35:B49">
    <cfRule type="duplicateValues" dxfId="102" priority="1326"/>
  </conditionalFormatting>
  <conditionalFormatting sqref="B67:B75 B52:B65 B35:B49">
    <cfRule type="duplicateValues" dxfId="101" priority="1329"/>
  </conditionalFormatting>
  <conditionalFormatting sqref="B66:B74">
    <cfRule type="duplicateValues" dxfId="100" priority="1332"/>
  </conditionalFormatting>
  <conditionalFormatting sqref="B66:B75 B52:B60 B35:B49">
    <cfRule type="duplicateValues" dxfId="99" priority="1334"/>
  </conditionalFormatting>
  <conditionalFormatting sqref="B61:B73">
    <cfRule type="duplicateValues" dxfId="98" priority="1340"/>
  </conditionalFormatting>
  <conditionalFormatting sqref="B61:B75 B14:B18 B21:B23">
    <cfRule type="duplicateValues" dxfId="97" priority="1347"/>
  </conditionalFormatting>
  <conditionalFormatting sqref="B61:B75 B14:B18 B21:B23 B34 B50:B51">
    <cfRule type="duplicateValues" dxfId="96" priority="1351"/>
  </conditionalFormatting>
  <conditionalFormatting sqref="B62:B73">
    <cfRule type="duplicateValues" dxfId="95" priority="1359"/>
  </conditionalFormatting>
  <conditionalFormatting sqref="B61:B75">
    <cfRule type="duplicateValues" dxfId="94" priority="1364"/>
  </conditionalFormatting>
  <conditionalFormatting sqref="B62:B75 B14:B18 B21:B23">
    <cfRule type="duplicateValues" dxfId="93" priority="1371"/>
  </conditionalFormatting>
  <conditionalFormatting sqref="B62:B75 B14:B18 B21:B23 B35:B60">
    <cfRule type="duplicateValues" dxfId="92" priority="1375"/>
  </conditionalFormatting>
  <conditionalFormatting sqref="B62:B75 B14:B18 B21:B23 B52:B60 B35:B49">
    <cfRule type="duplicateValues" dxfId="91" priority="1382"/>
  </conditionalFormatting>
  <conditionalFormatting sqref="B68:B75">
    <cfRule type="duplicateValues" dxfId="90" priority="1387"/>
  </conditionalFormatting>
  <conditionalFormatting sqref="B64:B75 B14:B18 B22:B24">
    <cfRule type="duplicateValues" dxfId="89" priority="1398"/>
  </conditionalFormatting>
  <conditionalFormatting sqref="B67:B75 B14:B18 B21:B23 B35:B63">
    <cfRule type="duplicateValues" dxfId="88" priority="1403"/>
  </conditionalFormatting>
  <conditionalFormatting sqref="B67:B75 B14:B18 B21:B23 B52:B63 B35:B49">
    <cfRule type="duplicateValues" dxfId="87" priority="1410"/>
  </conditionalFormatting>
  <conditionalFormatting sqref="B64:B75">
    <cfRule type="duplicateValues" dxfId="86" priority="1415"/>
  </conditionalFormatting>
  <conditionalFormatting sqref="B67:B75 B52:B63 B35:B49">
    <cfRule type="duplicateValues" dxfId="85" priority="1419"/>
  </conditionalFormatting>
  <conditionalFormatting sqref="B62:B75 B52:B60 B35:B49">
    <cfRule type="duplicateValues" dxfId="84" priority="1422"/>
  </conditionalFormatting>
  <conditionalFormatting sqref="B64:B75 B52:B60 B35:B49">
    <cfRule type="duplicateValues" dxfId="83" priority="1425"/>
  </conditionalFormatting>
  <conditionalFormatting sqref="B64:B75 B52:B61 B35:B49">
    <cfRule type="duplicateValues" dxfId="82" priority="1428"/>
  </conditionalFormatting>
  <conditionalFormatting sqref="B52:B75 B35:B49">
    <cfRule type="duplicateValues" dxfId="81" priority="1436"/>
  </conditionalFormatting>
  <conditionalFormatting sqref="B52:B75 B14:B18 B22:B24 B35:B49">
    <cfRule type="duplicateValues" dxfId="80" priority="1438"/>
  </conditionalFormatting>
  <conditionalFormatting sqref="B53:B54 B31:B35 B44:B47 B49:B51">
    <cfRule type="duplicateValues" dxfId="79" priority="1454"/>
  </conditionalFormatting>
  <conditionalFormatting sqref="B14:B18 B21:B23 B35:B75">
    <cfRule type="duplicateValues" dxfId="78" priority="1589"/>
  </conditionalFormatting>
  <conditionalFormatting sqref="B51:B75 B14:B18 B22:B24 B35:B49">
    <cfRule type="duplicateValues" dxfId="77" priority="1705"/>
  </conditionalFormatting>
  <conditionalFormatting sqref="B24:B25 B28:B62">
    <cfRule type="duplicateValues" dxfId="76" priority="1943"/>
  </conditionalFormatting>
  <conditionalFormatting sqref="B24:B25 B28:B30">
    <cfRule type="duplicateValues" dxfId="75" priority="1955"/>
  </conditionalFormatting>
  <conditionalFormatting sqref="B24:B25 B28:B61">
    <cfRule type="duplicateValues" dxfId="74" priority="2181"/>
  </conditionalFormatting>
  <conditionalFormatting sqref="D12:D13">
    <cfRule type="duplicateValues" dxfId="73" priority="2617"/>
  </conditionalFormatting>
  <conditionalFormatting sqref="B48 B41 B38">
    <cfRule type="duplicateValues" dxfId="72" priority="2636"/>
  </conditionalFormatting>
  <conditionalFormatting sqref="B14:B18">
    <cfRule type="duplicateValues" dxfId="71" priority="2786"/>
  </conditionalFormatting>
  <conditionalFormatting sqref="B14:B18">
    <cfRule type="duplicateValues" dxfId="70" priority="2814"/>
  </conditionalFormatting>
  <conditionalFormatting sqref="B53:B55 B39 B35 B43 B49 B45:B47">
    <cfRule type="duplicateValues" dxfId="69" priority="2841"/>
  </conditionalFormatting>
  <conditionalFormatting sqref="B48 B41 B37:B38">
    <cfRule type="duplicateValues" dxfId="68" priority="3213"/>
  </conditionalFormatting>
  <conditionalFormatting sqref="B57:B58 B37">
    <cfRule type="duplicateValues" dxfId="67" priority="3372"/>
  </conditionalFormatting>
  <conditionalFormatting sqref="B75 B14:B18 B21:B23 B35:B49 B56:B58">
    <cfRule type="duplicateValues" dxfId="66" priority="3377"/>
  </conditionalFormatting>
  <conditionalFormatting sqref="B53:B54 B39 B35 B49 B45:B47">
    <cfRule type="duplicateValues" dxfId="65" priority="3767"/>
  </conditionalFormatting>
  <conditionalFormatting sqref="B14:B18">
    <cfRule type="duplicateValues" dxfId="64" priority="3928"/>
  </conditionalFormatting>
  <conditionalFormatting sqref="B53:B56 B39 B49 B35 B46:B47 B43">
    <cfRule type="duplicateValues" dxfId="63" priority="10256"/>
  </conditionalFormatting>
  <conditionalFormatting sqref="B75 B14:B18 B22:B24 B52:B73 B35:B49">
    <cfRule type="duplicateValues" dxfId="62" priority="10275"/>
  </conditionalFormatting>
  <conditionalFormatting sqref="B52:B75 B14:B18 B21:B23 B35:B49">
    <cfRule type="duplicateValues" dxfId="61" priority="10344"/>
  </conditionalFormatting>
  <conditionalFormatting sqref="B14:B18">
    <cfRule type="duplicateValues" dxfId="60" priority="10579"/>
  </conditionalFormatting>
  <conditionalFormatting sqref="B14:B18">
    <cfRule type="duplicateValues" dxfId="59" priority="10589"/>
  </conditionalFormatting>
  <conditionalFormatting sqref="B14:B18">
    <cfRule type="duplicateValues" dxfId="58" priority="10646"/>
  </conditionalFormatting>
  <conditionalFormatting sqref="B74:B75 B14:B18 B21:B23 B53:B58 B35:B49">
    <cfRule type="duplicateValues" dxfId="57" priority="10673"/>
  </conditionalFormatting>
  <conditionalFormatting sqref="B74:B75 B14:B18 B21:B23 B55:B58 B35:B49">
    <cfRule type="duplicateValues" dxfId="56" priority="11609"/>
  </conditionalFormatting>
  <conditionalFormatting sqref="B74:B75">
    <cfRule type="duplicateValues" dxfId="55" priority="12067"/>
  </conditionalFormatting>
  <conditionalFormatting sqref="B14:B18">
    <cfRule type="duplicateValues" dxfId="54" priority="12419"/>
  </conditionalFormatting>
  <conditionalFormatting sqref="B14:B18">
    <cfRule type="duplicateValues" dxfId="53" priority="12520"/>
  </conditionalFormatting>
  <conditionalFormatting sqref="B53:B56 B39 B33:B35 B43:B47 B49:B51">
    <cfRule type="duplicateValues" dxfId="52" priority="12834"/>
  </conditionalFormatting>
  <conditionalFormatting sqref="B53:B56 B25:B26 B29:B51">
    <cfRule type="duplicateValues" dxfId="51" priority="12875"/>
  </conditionalFormatting>
  <conditionalFormatting sqref="B53:B55 B33:B35 B39 B43:B47 B49:B51">
    <cfRule type="duplicateValues" dxfId="50" priority="12936"/>
  </conditionalFormatting>
  <conditionalFormatting sqref="B53:B58 B24:B25 B28:B51">
    <cfRule type="duplicateValues" dxfId="49" priority="13000"/>
  </conditionalFormatting>
  <conditionalFormatting sqref="B74:B75 B14:B18 B21:B23 B53:B58 B35:B51">
    <cfRule type="duplicateValues" dxfId="48" priority="13005"/>
  </conditionalFormatting>
  <conditionalFormatting sqref="B53:B57 B25:B26 B29:B51">
    <cfRule type="duplicateValues" dxfId="47" priority="13013"/>
  </conditionalFormatting>
  <conditionalFormatting sqref="B24:B25">
    <cfRule type="duplicateValues" dxfId="46" priority="13018"/>
  </conditionalFormatting>
  <conditionalFormatting sqref="B53:B57 B24:B25 B28:B51">
    <cfRule type="duplicateValues" dxfId="45" priority="13023"/>
  </conditionalFormatting>
  <conditionalFormatting sqref="B53:B58 B25:B26 B29:B51">
    <cfRule type="duplicateValues" dxfId="44" priority="13028"/>
  </conditionalFormatting>
  <conditionalFormatting sqref="B24:B25">
    <cfRule type="duplicateValues" dxfId="43" priority="13034"/>
  </conditionalFormatting>
  <conditionalFormatting sqref="B75 B14:B18 B22:B24 B52 B54:B73 B35:B49">
    <cfRule type="duplicateValues" dxfId="42" priority="13053"/>
  </conditionalFormatting>
  <conditionalFormatting sqref="B59:B74 B40 B52 B42">
    <cfRule type="duplicateValues" dxfId="41" priority="13464"/>
  </conditionalFormatting>
  <conditionalFormatting sqref="B59:B75 B40 B52 B42">
    <cfRule type="duplicateValues" dxfId="40" priority="13468"/>
  </conditionalFormatting>
  <conditionalFormatting sqref="B59:B73 B40 B52 B42">
    <cfRule type="duplicateValues" dxfId="39" priority="13472"/>
  </conditionalFormatting>
  <conditionalFormatting sqref="B57:B75 B40 B37:B38 B52 B42">
    <cfRule type="duplicateValues" dxfId="38" priority="13484"/>
  </conditionalFormatting>
  <conditionalFormatting sqref="B57:B75 B40 B37 B52 B42">
    <cfRule type="duplicateValues" dxfId="37" priority="13490"/>
  </conditionalFormatting>
  <conditionalFormatting sqref="B75 B37:B38 B52 B40:B42 B48 B57:B73">
    <cfRule type="duplicateValues" dxfId="36" priority="13578"/>
  </conditionalFormatting>
  <conditionalFormatting sqref="B57:B75 B37:B38 B52 B40:B42 B48">
    <cfRule type="duplicateValues" dxfId="35" priority="13584"/>
  </conditionalFormatting>
  <conditionalFormatting sqref="B57:B75 B40:B42 B52 B37 B48">
    <cfRule type="duplicateValues" dxfId="34" priority="13595"/>
  </conditionalFormatting>
  <conditionalFormatting sqref="B75 B14:B18 B21:B23 B52 B55:B73 B35:B49">
    <cfRule type="duplicateValues" dxfId="33" priority="13609"/>
  </conditionalFormatting>
  <conditionalFormatting sqref="B52 B14:B18 B21:B23 B55:B75 B35:B49">
    <cfRule type="duplicateValues" dxfId="32" priority="13618"/>
  </conditionalFormatting>
  <conditionalFormatting sqref="B14:B18">
    <cfRule type="duplicateValues" dxfId="31" priority="13626"/>
  </conditionalFormatting>
  <conditionalFormatting sqref="B53:B54 B33:B35 B44:B46 B50:B51">
    <cfRule type="duplicateValues" dxfId="30" priority="13861"/>
  </conditionalFormatting>
  <conditionalFormatting sqref="B53 B33:B35 B44:B46 B50:B51">
    <cfRule type="duplicateValues" dxfId="29" priority="13886"/>
  </conditionalFormatting>
  <conditionalFormatting sqref="B53:B54 B31:B35 B44:B46 B49:B51">
    <cfRule type="duplicateValues" dxfId="28" priority="13891"/>
  </conditionalFormatting>
  <conditionalFormatting sqref="B59:B75 B14:B18 B22:B24 B51:B57 B35:B49">
    <cfRule type="duplicateValues" dxfId="27" priority="14193"/>
  </conditionalFormatting>
  <conditionalFormatting sqref="B59:B75 B14:B18 B22:B24 B52:B57 B35:B49">
    <cfRule type="duplicateValues" dxfId="26" priority="14199"/>
  </conditionalFormatting>
  <conditionalFormatting sqref="B59:B75 B48 B52 B40:B42">
    <cfRule type="duplicateValues" dxfId="25" priority="14346"/>
  </conditionalFormatting>
  <conditionalFormatting sqref="B59:B74 B48 B52 B40:B42">
    <cfRule type="duplicateValues" dxfId="24" priority="14359"/>
  </conditionalFormatting>
  <conditionalFormatting sqref="B59:B75 B48 B52 B40:B42 B38">
    <cfRule type="duplicateValues" dxfId="23" priority="14363"/>
  </conditionalFormatting>
  <conditionalFormatting sqref="B59:B74 B48 B52 B40:B42 B38">
    <cfRule type="duplicateValues" dxfId="22" priority="14368"/>
  </conditionalFormatting>
  <conditionalFormatting sqref="B59:B75 B14:B18 B21:B23 B52 B54:B57 B35:B49">
    <cfRule type="duplicateValues" dxfId="21" priority="14373"/>
  </conditionalFormatting>
  <conditionalFormatting sqref="B59:B73 B48 B52 B40:B42 B37:B38">
    <cfRule type="duplicateValues" dxfId="20" priority="14383"/>
  </conditionalFormatting>
  <conditionalFormatting sqref="B59:B75 B48 B52 B40:B42 B37:B38">
    <cfRule type="duplicateValues" dxfId="19" priority="14388"/>
  </conditionalFormatting>
  <conditionalFormatting sqref="B59:B75 B14:B18 B21:B23 B52 B55:B57 B35:B49">
    <cfRule type="duplicateValues" dxfId="18" priority="14417"/>
  </conditionalFormatting>
  <conditionalFormatting sqref="B75 B14:B18 B21:B23 B57:B58 B35:B49">
    <cfRule type="duplicateValues" dxfId="17" priority="14429"/>
  </conditionalFormatting>
  <conditionalFormatting sqref="B34">
    <cfRule type="duplicateValues" dxfId="16" priority="14430"/>
  </conditionalFormatting>
  <conditionalFormatting sqref="B44:B45 B31:B34 B50:B51">
    <cfRule type="duplicateValues" dxfId="15" priority="14471"/>
  </conditionalFormatting>
  <conditionalFormatting sqref="B44 B33:B34 B50:B51">
    <cfRule type="duplicateValues" dxfId="14" priority="14474"/>
  </conditionalFormatting>
  <conditionalFormatting sqref="B44 B31:B34 B50:B51">
    <cfRule type="duplicateValues" dxfId="13" priority="14587"/>
  </conditionalFormatting>
  <conditionalFormatting sqref="B33:B34 B50:B51">
    <cfRule type="duplicateValues" dxfId="12" priority="14590"/>
  </conditionalFormatting>
  <conditionalFormatting sqref="B14:B18 B21:B23 B34:B75">
    <cfRule type="duplicateValues" dxfId="11" priority="14595"/>
  </conditionalFormatting>
  <conditionalFormatting sqref="B31:B34 B50:B51">
    <cfRule type="duplicateValues" dxfId="10" priority="14605"/>
  </conditionalFormatting>
  <conditionalFormatting sqref="B25:B26 B29:B34 B50:B51">
    <cfRule type="duplicateValues" dxfId="9" priority="14610"/>
  </conditionalFormatting>
  <conditionalFormatting sqref="B24:B25 B28:B34 B50:B51">
    <cfRule type="duplicateValues" dxfId="8" priority="14613"/>
  </conditionalFormatting>
  <conditionalFormatting sqref="B25:B26 B29:B65">
    <cfRule type="duplicateValues" dxfId="7" priority="14616"/>
  </conditionalFormatting>
  <conditionalFormatting sqref="B24:B25 B28:B66">
    <cfRule type="duplicateValues" dxfId="6" priority="14619"/>
  </conditionalFormatting>
  <conditionalFormatting sqref="B24:B25 B28:B60">
    <cfRule type="duplicateValues" dxfId="5" priority="14622"/>
  </conditionalFormatting>
  <conditionalFormatting sqref="B25:B26 B29:B63">
    <cfRule type="duplicateValues" dxfId="4" priority="14625"/>
  </conditionalFormatting>
  <conditionalFormatting sqref="B24:B25 B28:B73">
    <cfRule type="duplicateValues" dxfId="3" priority="14628"/>
  </conditionalFormatting>
  <conditionalFormatting sqref="B14:B75">
    <cfRule type="duplicateValues" dxfId="2" priority="14631"/>
  </conditionalFormatting>
  <conditionalFormatting sqref="B14:B107">
    <cfRule type="duplicateValues" dxfId="1" priority="14647"/>
  </conditionalFormatting>
  <conditionalFormatting sqref="B108">
    <cfRule type="duplicateValues" dxfId="0" priority="1"/>
  </conditionalFormatting>
  <printOptions horizontalCentered="1"/>
  <pageMargins left="0.23622047244094491" right="0.23622047244094491" top="0.23622047244094491" bottom="0.23622047244094491" header="0.23622047244094491" footer="0.23622047244094491"/>
  <pageSetup paperSize="9" scale="60" orientation="landscape" verticalDpi="300" r:id="rId1"/>
  <headerFooter>
    <oddFooter>&amp;LFor. &amp;CEngg. In-Charge.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Invoice</vt:lpstr>
      <vt:lpstr>QCS</vt:lpstr>
      <vt:lpstr>Abstact</vt:lpstr>
      <vt:lpstr>Bldg Annexture</vt:lpstr>
      <vt:lpstr>WCC</vt:lpstr>
      <vt:lpstr>JMR</vt:lpstr>
      <vt:lpstr>Mat Con</vt:lpstr>
      <vt:lpstr>Abstact!Print_Area</vt:lpstr>
      <vt:lpstr>JMR!Print_Area</vt:lpstr>
      <vt:lpstr>JMR!Print_Titles</vt:lpstr>
      <vt:lpstr>'Mat Con'!Print_Titles</vt:lpstr>
      <vt:lpstr>QCS!Print_Titles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K ENTERPRISES</dc:creator>
  <cp:lastModifiedBy>Raghvendra Pandey</cp:lastModifiedBy>
  <cp:lastPrinted>2021-08-16T14:49:54Z</cp:lastPrinted>
  <dcterms:created xsi:type="dcterms:W3CDTF">2017-07-19T14:32:27Z</dcterms:created>
  <dcterms:modified xsi:type="dcterms:W3CDTF">2021-09-09T05:07:32Z</dcterms:modified>
</cp:coreProperties>
</file>