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arth.pandey\Desktop\Automation\Code\input\Invoice\"/>
    </mc:Choice>
  </mc:AlternateContent>
  <xr:revisionPtr revIDLastSave="0" documentId="13_ncr:1_{50490852-03F1-4209-A162-FBB6350C58D8}" xr6:coauthVersionLast="47" xr6:coauthVersionMax="47" xr10:uidLastSave="{00000000-0000-0000-0000-000000000000}"/>
  <bookViews>
    <workbookView xWindow="-110" yWindow="-110" windowWidth="19420" windowHeight="10420" tabRatio="772" activeTab="1" xr2:uid="{00000000-000D-0000-FFFF-FFFF00000000}"/>
  </bookViews>
  <sheets>
    <sheet name="Invoice" sheetId="40" r:id="rId1"/>
    <sheet name="QCS " sheetId="42" r:id="rId2"/>
    <sheet name="MTSUMMARY" sheetId="11" state="hidden" r:id="rId3"/>
    <sheet name="OT SUMMARY" sheetId="49" r:id="rId4"/>
    <sheet name="Manhole" sheetId="41" r:id="rId5"/>
    <sheet name="Blowing Ribbon" sheetId="45" state="hidden" r:id="rId6"/>
    <sheet name="Splicing" sheetId="46" state="hidden" r:id="rId7"/>
    <sheet name="DEDUCTION" sheetId="47" state="hidden" r:id="rId8"/>
    <sheet name="MH Deduction" sheetId="48" state="hidden" r:id="rId9"/>
    <sheet name="MAT CONS SHEET" sheetId="43" r:id="rId10"/>
  </sheets>
  <externalReferences>
    <externalReference r:id="rId11"/>
    <externalReference r:id="rId12"/>
    <externalReference r:id="rId13"/>
    <externalReference r:id="rId14"/>
    <externalReference r:id="rId15"/>
  </externalReferences>
  <definedNames>
    <definedName name="___________AST1" localSheetId="0">[1]IsolatedFdn!#REF!</definedName>
    <definedName name="___________AST1" localSheetId="4">[1]IsolatedFdn!#REF!</definedName>
    <definedName name="___________AST1" localSheetId="9">[1]IsolatedFdn!#REF!</definedName>
    <definedName name="___________AST1" localSheetId="3">[1]IsolatedFdn!#REF!</definedName>
    <definedName name="___________AST1" localSheetId="1">[1]IsolatedFdn!#REF!</definedName>
    <definedName name="___________AST1" localSheetId="6">[1]IsolatedFdn!#REF!</definedName>
    <definedName name="___________AST1">[1]IsolatedFdn!#REF!</definedName>
    <definedName name="_________AST1" localSheetId="0">[1]IsolatedFdn!#REF!</definedName>
    <definedName name="_________AST1" localSheetId="4">[1]IsolatedFdn!#REF!</definedName>
    <definedName name="_________AST1" localSheetId="9">[1]IsolatedFdn!#REF!</definedName>
    <definedName name="_________AST1" localSheetId="3">[1]IsolatedFdn!#REF!</definedName>
    <definedName name="_________AST1" localSheetId="1">[1]IsolatedFdn!#REF!</definedName>
    <definedName name="_________AST1" localSheetId="6">[1]IsolatedFdn!#REF!</definedName>
    <definedName name="_________AST1">[1]IsolatedFdn!#REF!</definedName>
    <definedName name="________AST1" localSheetId="0">[1]IsolatedFdn!#REF!</definedName>
    <definedName name="________AST1" localSheetId="4">[1]IsolatedFdn!#REF!</definedName>
    <definedName name="________AST1" localSheetId="9">[1]IsolatedFdn!#REF!</definedName>
    <definedName name="________AST1" localSheetId="3">[1]IsolatedFdn!#REF!</definedName>
    <definedName name="________AST1" localSheetId="1">[1]IsolatedFdn!#REF!</definedName>
    <definedName name="________AST1" localSheetId="6">[1]IsolatedFdn!#REF!</definedName>
    <definedName name="________AST1">[1]IsolatedFdn!#REF!</definedName>
    <definedName name="________kk1" localSheetId="0">#REF!</definedName>
    <definedName name="________kk1" localSheetId="4">#REF!</definedName>
    <definedName name="________kk1" localSheetId="9">#REF!</definedName>
    <definedName name="________kk1" localSheetId="3">#REF!</definedName>
    <definedName name="________kk1" localSheetId="1">#REF!</definedName>
    <definedName name="________kk1" localSheetId="6">#REF!</definedName>
    <definedName name="________kk1">#REF!</definedName>
    <definedName name="________kk2" localSheetId="0">#REF!</definedName>
    <definedName name="________kk2" localSheetId="4">#REF!</definedName>
    <definedName name="________kk2" localSheetId="9">#REF!</definedName>
    <definedName name="________kk2" localSheetId="3">#REF!</definedName>
    <definedName name="________kk2" localSheetId="1">#REF!</definedName>
    <definedName name="________kk2" localSheetId="6">#REF!</definedName>
    <definedName name="________kk2">#REF!</definedName>
    <definedName name="_______AST1" localSheetId="0">[1]IsolatedFdn!#REF!</definedName>
    <definedName name="_______AST1" localSheetId="4">[1]IsolatedFdn!#REF!</definedName>
    <definedName name="_______AST1" localSheetId="9">[1]IsolatedFdn!#REF!</definedName>
    <definedName name="_______AST1" localSheetId="3">[1]IsolatedFdn!#REF!</definedName>
    <definedName name="_______AST1" localSheetId="1">[1]IsolatedFdn!#REF!</definedName>
    <definedName name="_______AST1" localSheetId="6">[1]IsolatedFdn!#REF!</definedName>
    <definedName name="_______AST1">[1]IsolatedFdn!#REF!</definedName>
    <definedName name="_______kk1" localSheetId="0">#REF!</definedName>
    <definedName name="_______kk1" localSheetId="4">#REF!</definedName>
    <definedName name="_______kk1" localSheetId="9">#REF!</definedName>
    <definedName name="_______kk1" localSheetId="3">#REF!</definedName>
    <definedName name="_______kk1" localSheetId="1">#REF!</definedName>
    <definedName name="_______kk1" localSheetId="6">#REF!</definedName>
    <definedName name="_______kk1">#REF!</definedName>
    <definedName name="_______kk2" localSheetId="0">#REF!</definedName>
    <definedName name="_______kk2" localSheetId="4">#REF!</definedName>
    <definedName name="_______kk2" localSheetId="9">#REF!</definedName>
    <definedName name="_______kk2" localSheetId="3">#REF!</definedName>
    <definedName name="_______kk2" localSheetId="1">#REF!</definedName>
    <definedName name="_______kk2" localSheetId="6">#REF!</definedName>
    <definedName name="_______kk2">#REF!</definedName>
    <definedName name="______AST1" localSheetId="0">[1]IsolatedFdn!#REF!</definedName>
    <definedName name="______AST1" localSheetId="4">[1]IsolatedFdn!#REF!</definedName>
    <definedName name="______AST1" localSheetId="9">[1]IsolatedFdn!#REF!</definedName>
    <definedName name="______AST1" localSheetId="3">[1]IsolatedFdn!#REF!</definedName>
    <definedName name="______AST1" localSheetId="1">[1]IsolatedFdn!#REF!</definedName>
    <definedName name="______AST1" localSheetId="6">[1]IsolatedFdn!#REF!</definedName>
    <definedName name="______AST1">[1]IsolatedFdn!#REF!</definedName>
    <definedName name="______kk1" localSheetId="0">#REF!</definedName>
    <definedName name="______kk1" localSheetId="4">#REF!</definedName>
    <definedName name="______kk1" localSheetId="9">#REF!</definedName>
    <definedName name="______kk1" localSheetId="3">#REF!</definedName>
    <definedName name="______kk1" localSheetId="1">#REF!</definedName>
    <definedName name="______kk1" localSheetId="6">#REF!</definedName>
    <definedName name="______kk1">#REF!</definedName>
    <definedName name="______kk2" localSheetId="0">#REF!</definedName>
    <definedName name="______kk2" localSheetId="4">#REF!</definedName>
    <definedName name="______kk2" localSheetId="9">#REF!</definedName>
    <definedName name="______kk2" localSheetId="3">#REF!</definedName>
    <definedName name="______kk2" localSheetId="1">#REF!</definedName>
    <definedName name="______kk2" localSheetId="6">#REF!</definedName>
    <definedName name="______kk2">#REF!</definedName>
    <definedName name="_____AST1" localSheetId="0">[1]IsolatedFdn!#REF!</definedName>
    <definedName name="_____AST1" localSheetId="4">[1]IsolatedFdn!#REF!</definedName>
    <definedName name="_____AST1" localSheetId="9">[1]IsolatedFdn!#REF!</definedName>
    <definedName name="_____AST1" localSheetId="3">[1]IsolatedFdn!#REF!</definedName>
    <definedName name="_____AST1" localSheetId="1">[1]IsolatedFdn!#REF!</definedName>
    <definedName name="_____AST1" localSheetId="6">[1]IsolatedFdn!#REF!</definedName>
    <definedName name="_____AST1">[1]IsolatedFdn!#REF!</definedName>
    <definedName name="_____kk1" localSheetId="0">#REF!</definedName>
    <definedName name="_____kk1" localSheetId="4">#REF!</definedName>
    <definedName name="_____kk1" localSheetId="9">#REF!</definedName>
    <definedName name="_____kk1" localSheetId="3">#REF!</definedName>
    <definedName name="_____kk1" localSheetId="1">#REF!</definedName>
    <definedName name="_____kk1" localSheetId="6">#REF!</definedName>
    <definedName name="_____kk1">#REF!</definedName>
    <definedName name="_____kk2" localSheetId="0">#REF!</definedName>
    <definedName name="_____kk2" localSheetId="4">#REF!</definedName>
    <definedName name="_____kk2" localSheetId="9">#REF!</definedName>
    <definedName name="_____kk2" localSheetId="3">#REF!</definedName>
    <definedName name="_____kk2" localSheetId="1">#REF!</definedName>
    <definedName name="_____kk2" localSheetId="6">#REF!</definedName>
    <definedName name="_____kk2">#REF!</definedName>
    <definedName name="____AST1" localSheetId="0">[1]IsolatedFdn!#REF!</definedName>
    <definedName name="____AST1" localSheetId="4">[1]IsolatedFdn!#REF!</definedName>
    <definedName name="____AST1" localSheetId="9">[1]IsolatedFdn!#REF!</definedName>
    <definedName name="____AST1" localSheetId="3">[1]IsolatedFdn!#REF!</definedName>
    <definedName name="____AST1" localSheetId="1">[1]IsolatedFdn!#REF!</definedName>
    <definedName name="____AST1" localSheetId="6">[1]IsolatedFdn!#REF!</definedName>
    <definedName name="____AST1">[1]IsolatedFdn!#REF!</definedName>
    <definedName name="____kk1" localSheetId="0">#REF!</definedName>
    <definedName name="____kk1" localSheetId="4">#REF!</definedName>
    <definedName name="____kk1" localSheetId="9">#REF!</definedName>
    <definedName name="____kk1" localSheetId="3">#REF!</definedName>
    <definedName name="____kk1" localSheetId="1">#REF!</definedName>
    <definedName name="____kk1" localSheetId="6">#REF!</definedName>
    <definedName name="____kk1">#REF!</definedName>
    <definedName name="____kk2" localSheetId="0">#REF!</definedName>
    <definedName name="____kk2" localSheetId="4">#REF!</definedName>
    <definedName name="____kk2" localSheetId="9">#REF!</definedName>
    <definedName name="____kk2" localSheetId="3">#REF!</definedName>
    <definedName name="____kk2" localSheetId="1">#REF!</definedName>
    <definedName name="____kk2" localSheetId="6">#REF!</definedName>
    <definedName name="____kk2">#REF!</definedName>
    <definedName name="___AST1" localSheetId="0">[1]IsolatedFdn!#REF!</definedName>
    <definedName name="___AST1" localSheetId="4">[1]IsolatedFdn!#REF!</definedName>
    <definedName name="___AST1" localSheetId="9">[1]IsolatedFdn!#REF!</definedName>
    <definedName name="___AST1" localSheetId="3">[1]IsolatedFdn!#REF!</definedName>
    <definedName name="___AST1" localSheetId="1">[1]IsolatedFdn!#REF!</definedName>
    <definedName name="___AST1" localSheetId="6">[1]IsolatedFdn!#REF!</definedName>
    <definedName name="___AST1">[1]IsolatedFdn!#REF!</definedName>
    <definedName name="___kk1" localSheetId="0">#REF!</definedName>
    <definedName name="___kk1" localSheetId="4">#REF!</definedName>
    <definedName name="___kk1" localSheetId="9">#REF!</definedName>
    <definedName name="___kk1" localSheetId="3">#REF!</definedName>
    <definedName name="___kk1" localSheetId="1">#REF!</definedName>
    <definedName name="___kk1" localSheetId="6">#REF!</definedName>
    <definedName name="___kk1">#REF!</definedName>
    <definedName name="___kk2" localSheetId="0">#REF!</definedName>
    <definedName name="___kk2" localSheetId="4">#REF!</definedName>
    <definedName name="___kk2" localSheetId="9">#REF!</definedName>
    <definedName name="___kk2" localSheetId="3">#REF!</definedName>
    <definedName name="___kk2" localSheetId="1">#REF!</definedName>
    <definedName name="___kk2" localSheetId="6">#REF!</definedName>
    <definedName name="___kk2">#REF!</definedName>
    <definedName name="___xlnm.Print_Area" localSheetId="9">#REF!</definedName>
    <definedName name="___xlnm.Print_Area" localSheetId="3">#REF!</definedName>
    <definedName name="___xlnm.Print_Area">#REF!</definedName>
    <definedName name="__AST1" localSheetId="0">[1]IsolatedFdn!#REF!</definedName>
    <definedName name="__AST1" localSheetId="4">[1]IsolatedFdn!#REF!</definedName>
    <definedName name="__AST1" localSheetId="9">[1]IsolatedFdn!#REF!</definedName>
    <definedName name="__AST1" localSheetId="3">[1]IsolatedFdn!#REF!</definedName>
    <definedName name="__AST1" localSheetId="1">[1]IsolatedFdn!#REF!</definedName>
    <definedName name="__AST1" localSheetId="6">[1]IsolatedFdn!#REF!</definedName>
    <definedName name="__AST1">[1]IsolatedFdn!#REF!</definedName>
    <definedName name="__kk1" localSheetId="0">#REF!</definedName>
    <definedName name="__kk1" localSheetId="4">#REF!</definedName>
    <definedName name="__kk1" localSheetId="9">#REF!</definedName>
    <definedName name="__kk1" localSheetId="3">#REF!</definedName>
    <definedName name="__kk1" localSheetId="1">#REF!</definedName>
    <definedName name="__kk1" localSheetId="6">#REF!</definedName>
    <definedName name="__kk1">#REF!</definedName>
    <definedName name="__kk2" localSheetId="0">#REF!</definedName>
    <definedName name="__kk2" localSheetId="4">#REF!</definedName>
    <definedName name="__kk2" localSheetId="9">#REF!</definedName>
    <definedName name="__kk2" localSheetId="3">#REF!</definedName>
    <definedName name="__kk2" localSheetId="1">#REF!</definedName>
    <definedName name="__kk2" localSheetId="6">#REF!</definedName>
    <definedName name="__kk2">#REF!</definedName>
    <definedName name="_1Excel_BuiltIn__FilterDatabase_1">#N/A</definedName>
    <definedName name="_AST1" localSheetId="0">[1]IsolatedFdn!#REF!</definedName>
    <definedName name="_AST1" localSheetId="4">[1]IsolatedFdn!#REF!</definedName>
    <definedName name="_AST1" localSheetId="9">[1]IsolatedFdn!#REF!</definedName>
    <definedName name="_AST1" localSheetId="3">[1]IsolatedFdn!#REF!</definedName>
    <definedName name="_AST1" localSheetId="1">[1]IsolatedFdn!#REF!</definedName>
    <definedName name="_AST1" localSheetId="6">[1]IsolatedFdn!#REF!</definedName>
    <definedName name="_AST1">[1]IsolatedFdn!#REF!</definedName>
    <definedName name="_xlnm._FilterDatabase" localSheetId="5" hidden="1">'Blowing Ribbon'!$A$12:$P$19</definedName>
    <definedName name="_xlnm._FilterDatabase" localSheetId="7" hidden="1">DEDUCTION!$A$4:$H$33</definedName>
    <definedName name="_xlnm._FilterDatabase" localSheetId="4" hidden="1">Manhole!$A$8:$J$12</definedName>
    <definedName name="_xlnm._FilterDatabase" localSheetId="9" hidden="1">'MAT CONS SHEET'!$A$9:$G$22</definedName>
    <definedName name="_xlnm._FilterDatabase" localSheetId="2" hidden="1">MTSUMMARY!#REF!</definedName>
    <definedName name="_xlnm._FilterDatabase" localSheetId="3" hidden="1">'OT SUMMARY'!$A$8:$O$15</definedName>
    <definedName name="_xlnm._FilterDatabase" localSheetId="1" hidden="1">'QCS '!$E$8:$F$15</definedName>
    <definedName name="_xlnm._FilterDatabase" localSheetId="6" hidden="1">Splicing!$A$11:$P$31</definedName>
    <definedName name="_kk1" localSheetId="0">#REF!</definedName>
    <definedName name="_kk1" localSheetId="4">#REF!</definedName>
    <definedName name="_kk1" localSheetId="9">#REF!</definedName>
    <definedName name="_kk1" localSheetId="8">#REF!</definedName>
    <definedName name="_kk1" localSheetId="3">#REF!</definedName>
    <definedName name="_kk1" localSheetId="1">#REF!</definedName>
    <definedName name="_kk1" localSheetId="6">#REF!</definedName>
    <definedName name="_kk1">#REF!</definedName>
    <definedName name="_kk2" localSheetId="0">#REF!</definedName>
    <definedName name="_kk2" localSheetId="4">#REF!</definedName>
    <definedName name="_kk2" localSheetId="9">#REF!</definedName>
    <definedName name="_kk2" localSheetId="3">#REF!</definedName>
    <definedName name="_kk2" localSheetId="1">#REF!</definedName>
    <definedName name="_kk2" localSheetId="6">#REF!</definedName>
    <definedName name="_kk2">#REF!</definedName>
    <definedName name="A73.1" localSheetId="0">#REF!</definedName>
    <definedName name="A73.1" localSheetId="4">#REF!</definedName>
    <definedName name="A73.1" localSheetId="9">#REF!</definedName>
    <definedName name="A73.1" localSheetId="3">#REF!</definedName>
    <definedName name="A73.1" localSheetId="1">#REF!</definedName>
    <definedName name="A73.1" localSheetId="6">#REF!</definedName>
    <definedName name="A73.1">#REF!</definedName>
    <definedName name="ABHUDAYA_BUILDING_KALACHOWKY" localSheetId="0">[2]Ducting!#REF!</definedName>
    <definedName name="ABHUDAYA_BUILDING_KALACHOWKY" localSheetId="4">[2]Ducting!#REF!</definedName>
    <definedName name="ABHUDAYA_BUILDING_KALACHOWKY" localSheetId="9">[2]Ducting!#REF!</definedName>
    <definedName name="ABHUDAYA_BUILDING_KALACHOWKY" localSheetId="3">[2]Ducting!#REF!</definedName>
    <definedName name="ABHUDAYA_BUILDING_KALACHOWKY" localSheetId="1">[2]Ducting!#REF!</definedName>
    <definedName name="ABHUDAYA_BUILDING_KALACHOWKY" localSheetId="6">[2]Ducting!#REF!</definedName>
    <definedName name="ABHUDAYA_BUILDING_KALACHOWKY">[2]Ducting!#REF!</definedName>
    <definedName name="ABSTRACT" localSheetId="0">#REF!</definedName>
    <definedName name="ABSTRACT" localSheetId="4">#REF!</definedName>
    <definedName name="ABSTRACT" localSheetId="9">#REF!</definedName>
    <definedName name="ABSTRACT" localSheetId="8">#REF!</definedName>
    <definedName name="ABSTRACT" localSheetId="3">#REF!</definedName>
    <definedName name="ABSTRACT" localSheetId="1">#REF!</definedName>
    <definedName name="ABSTRACT" localSheetId="6">#REF!</definedName>
    <definedName name="ABSTRACT">#REF!</definedName>
    <definedName name="Aruna" localSheetId="0">#REF!</definedName>
    <definedName name="Aruna" localSheetId="4">#REF!</definedName>
    <definedName name="Aruna" localSheetId="9">#REF!</definedName>
    <definedName name="Aruna" localSheetId="3">#REF!</definedName>
    <definedName name="Aruna" localSheetId="1">#REF!</definedName>
    <definedName name="Aruna" localSheetId="6">#REF!</definedName>
    <definedName name="Aruna">#REF!</definedName>
    <definedName name="As" localSheetId="0">#REF!</definedName>
    <definedName name="As" localSheetId="4">#REF!</definedName>
    <definedName name="As" localSheetId="9">#REF!</definedName>
    <definedName name="As" localSheetId="3">#REF!</definedName>
    <definedName name="As" localSheetId="1">#REF!</definedName>
    <definedName name="As" localSheetId="6">#REF!</definedName>
    <definedName name="As">#REF!</definedName>
    <definedName name="Asst" localSheetId="0">#REF!</definedName>
    <definedName name="Asst" localSheetId="4">#REF!</definedName>
    <definedName name="Asst" localSheetId="9">#REF!</definedName>
    <definedName name="Asst" localSheetId="3">#REF!</definedName>
    <definedName name="Asst" localSheetId="1">#REF!</definedName>
    <definedName name="Asst" localSheetId="6">#REF!</definedName>
    <definedName name="Asst">#REF!</definedName>
    <definedName name="AST" localSheetId="0">[1]IsolatedFdn!#REF!</definedName>
    <definedName name="AST" localSheetId="4">[1]IsolatedFdn!#REF!</definedName>
    <definedName name="AST" localSheetId="9">[1]IsolatedFdn!#REF!</definedName>
    <definedName name="AST" localSheetId="3">[1]IsolatedFdn!#REF!</definedName>
    <definedName name="AST" localSheetId="1">[1]IsolatedFdn!#REF!</definedName>
    <definedName name="AST" localSheetId="6">[1]IsolatedFdn!#REF!</definedName>
    <definedName name="AST">[1]IsolatedFdn!#REF!</definedName>
    <definedName name="b" localSheetId="0">#REF!</definedName>
    <definedName name="b" localSheetId="4">#REF!</definedName>
    <definedName name="b" localSheetId="9">#REF!</definedName>
    <definedName name="b" localSheetId="3">#REF!</definedName>
    <definedName name="b" localSheetId="1">#REF!</definedName>
    <definedName name="b" localSheetId="6">#REF!</definedName>
    <definedName name="b">#REF!</definedName>
    <definedName name="bar_dia" localSheetId="0">#REF!</definedName>
    <definedName name="bar_dia" localSheetId="4">#REF!</definedName>
    <definedName name="bar_dia" localSheetId="9">#REF!</definedName>
    <definedName name="bar_dia" localSheetId="3">#REF!</definedName>
    <definedName name="bar_dia" localSheetId="1">#REF!</definedName>
    <definedName name="bar_dia" localSheetId="6">#REF!</definedName>
    <definedName name="bar_dia">#REF!</definedName>
    <definedName name="BARA" localSheetId="0">[1]IsolatedFdn!#REF!</definedName>
    <definedName name="BARA" localSheetId="4">[1]IsolatedFdn!#REF!</definedName>
    <definedName name="BARA" localSheetId="9">[1]IsolatedFdn!#REF!</definedName>
    <definedName name="BARA" localSheetId="3">[1]IsolatedFdn!#REF!</definedName>
    <definedName name="BARA" localSheetId="1">[1]IsolatedFdn!#REF!</definedName>
    <definedName name="BARA" localSheetId="6">[1]IsolatedFdn!#REF!</definedName>
    <definedName name="BARA">[1]IsolatedFdn!#REF!</definedName>
    <definedName name="BARA1" localSheetId="0">[1]IsolatedFdn!#REF!</definedName>
    <definedName name="BARA1" localSheetId="4">[1]IsolatedFdn!#REF!</definedName>
    <definedName name="BARA1" localSheetId="9">[1]IsolatedFdn!#REF!</definedName>
    <definedName name="BARA1" localSheetId="3">[1]IsolatedFdn!#REF!</definedName>
    <definedName name="BARA1" localSheetId="1">[1]IsolatedFdn!#REF!</definedName>
    <definedName name="BARA1" localSheetId="6">[1]IsolatedFdn!#REF!</definedName>
    <definedName name="BARA1">[1]IsolatedFdn!#REF!</definedName>
    <definedName name="BARA2" localSheetId="0">[1]IsolatedFdn!#REF!</definedName>
    <definedName name="BARA2" localSheetId="4">[1]IsolatedFdn!#REF!</definedName>
    <definedName name="BARA2" localSheetId="9">[1]IsolatedFdn!#REF!</definedName>
    <definedName name="BARA2" localSheetId="3">[1]IsolatedFdn!#REF!</definedName>
    <definedName name="BARA2" localSheetId="1">[1]IsolatedFdn!#REF!</definedName>
    <definedName name="BARA2" localSheetId="6">[1]IsolatedFdn!#REF!</definedName>
    <definedName name="BARA2">[1]IsolatedFdn!#REF!</definedName>
    <definedName name="bc" localSheetId="0">#REF!</definedName>
    <definedName name="bc" localSheetId="4">#REF!</definedName>
    <definedName name="bc" localSheetId="9">#REF!</definedName>
    <definedName name="bc" localSheetId="3">#REF!</definedName>
    <definedName name="bc" localSheetId="1">#REF!</definedName>
    <definedName name="bc" localSheetId="6">#REF!</definedName>
    <definedName name="bc">#REF!</definedName>
    <definedName name="CCC" localSheetId="9">#REF!</definedName>
    <definedName name="CCC" localSheetId="3">#REF!</definedName>
    <definedName name="CCC">#REF!</definedName>
    <definedName name="Concrete_Calculation" localSheetId="0">#REF!</definedName>
    <definedName name="Concrete_Calculation" localSheetId="4">#REF!</definedName>
    <definedName name="Concrete_Calculation" localSheetId="9">#REF!</definedName>
    <definedName name="Concrete_Calculation" localSheetId="3">#REF!</definedName>
    <definedName name="Concrete_Calculation" localSheetId="1">#REF!</definedName>
    <definedName name="Concrete_Calculation" localSheetId="6">#REF!</definedName>
    <definedName name="Concrete_Calculation">#REF!</definedName>
    <definedName name="d">[1]IsolatedFdn!$H$40</definedName>
    <definedName name="dc" localSheetId="0">#REF!</definedName>
    <definedName name="dc" localSheetId="4">#REF!</definedName>
    <definedName name="dc" localSheetId="9">#REF!</definedName>
    <definedName name="dc" localSheetId="3">#REF!</definedName>
    <definedName name="dc" localSheetId="1">#REF!</definedName>
    <definedName name="dc" localSheetId="6">#REF!</definedName>
    <definedName name="dc">#REF!</definedName>
    <definedName name="Es" localSheetId="0">#REF!</definedName>
    <definedName name="Es" localSheetId="4">#REF!</definedName>
    <definedName name="Es" localSheetId="9">#REF!</definedName>
    <definedName name="Es" localSheetId="3">#REF!</definedName>
    <definedName name="Es" localSheetId="1">#REF!</definedName>
    <definedName name="Es" localSheetId="6">#REF!</definedName>
    <definedName name="Es">#REF!</definedName>
    <definedName name="Excavation____Less_Depth__1801215__Trenches" localSheetId="0">#REF!</definedName>
    <definedName name="Excavation____Less_Depth__1801215__Trenches" localSheetId="4">#REF!</definedName>
    <definedName name="Excavation____Less_Depth__1801215__Trenches" localSheetId="9">#REF!</definedName>
    <definedName name="Excavation____Less_Depth__1801215__Trenches" localSheetId="3">#REF!</definedName>
    <definedName name="Excavation____Less_Depth__1801215__Trenches" localSheetId="1">#REF!</definedName>
    <definedName name="Excavation____Less_Depth__1801215__Trenches" localSheetId="6">#REF!</definedName>
    <definedName name="Excavation____Less_Depth__1801215__Trenches">#REF!</definedName>
    <definedName name="Excel_BuiltIn__FilterDatabase_1" localSheetId="9">#REF!</definedName>
    <definedName name="Excel_BuiltIn__FilterDatabase_1" localSheetId="3">#REF!</definedName>
    <definedName name="Excel_BuiltIn__FilterDatabase_1">#REF!</definedName>
    <definedName name="F" localSheetId="9">#REF!</definedName>
    <definedName name="F" localSheetId="3">#REF!</definedName>
    <definedName name="F">#REF!</definedName>
    <definedName name="fos" localSheetId="0">#REF!</definedName>
    <definedName name="fos" localSheetId="4">#REF!</definedName>
    <definedName name="fos" localSheetId="9">#REF!</definedName>
    <definedName name="fos" localSheetId="3">#REF!</definedName>
    <definedName name="fos" localSheetId="1">#REF!</definedName>
    <definedName name="fos" localSheetId="6">#REF!</definedName>
    <definedName name="fos">#REF!</definedName>
    <definedName name="fsc" localSheetId="0">#REF!</definedName>
    <definedName name="fsc" localSheetId="4">#REF!</definedName>
    <definedName name="fsc" localSheetId="9">#REF!</definedName>
    <definedName name="fsc" localSheetId="3">#REF!</definedName>
    <definedName name="fsc" localSheetId="1">#REF!</definedName>
    <definedName name="fsc" localSheetId="6">#REF!</definedName>
    <definedName name="fsc">#REF!</definedName>
    <definedName name="fst" localSheetId="0">#REF!</definedName>
    <definedName name="fst" localSheetId="4">#REF!</definedName>
    <definedName name="fst" localSheetId="9">#REF!</definedName>
    <definedName name="fst" localSheetId="3">#REF!</definedName>
    <definedName name="fst" localSheetId="1">#REF!</definedName>
    <definedName name="fst" localSheetId="6">#REF!</definedName>
    <definedName name="fst">#REF!</definedName>
    <definedName name="h" localSheetId="0">#REF!</definedName>
    <definedName name="h" localSheetId="4">#REF!</definedName>
    <definedName name="h" localSheetId="9">#REF!</definedName>
    <definedName name="h" localSheetId="3">#REF!</definedName>
    <definedName name="h" localSheetId="1">#REF!</definedName>
    <definedName name="h" localSheetId="6">#REF!</definedName>
    <definedName name="h">#REF!</definedName>
    <definedName name="hi" localSheetId="0">#REF!</definedName>
    <definedName name="hi" localSheetId="4">#REF!</definedName>
    <definedName name="hi" localSheetId="9">#REF!</definedName>
    <definedName name="hi" localSheetId="3">#REF!</definedName>
    <definedName name="hi" localSheetId="1">#REF!</definedName>
    <definedName name="hi" localSheetId="6">#REF!</definedName>
    <definedName name="hi">#REF!</definedName>
    <definedName name="hj" localSheetId="0">#REF!</definedName>
    <definedName name="hj" localSheetId="4">#REF!</definedName>
    <definedName name="hj" localSheetId="9">#REF!</definedName>
    <definedName name="hj" localSheetId="3">#REF!</definedName>
    <definedName name="hj" localSheetId="1">#REF!</definedName>
    <definedName name="hj" localSheetId="6">#REF!</definedName>
    <definedName name="hj">#REF!</definedName>
    <definedName name="J" localSheetId="3">#REF!</definedName>
    <definedName name="J">#N/A</definedName>
    <definedName name="KUMKUM_MATUNGA" localSheetId="0">[2]Ducting!#REF!</definedName>
    <definedName name="KUMKUM_MATUNGA" localSheetId="4">[2]Ducting!#REF!</definedName>
    <definedName name="KUMKUM_MATUNGA" localSheetId="9">[2]Ducting!#REF!</definedName>
    <definedName name="KUMKUM_MATUNGA" localSheetId="3">[2]Ducting!#REF!</definedName>
    <definedName name="KUMKUM_MATUNGA" localSheetId="1">[2]Ducting!#REF!</definedName>
    <definedName name="KUMKUM_MATUNGA" localSheetId="6">[2]Ducting!#REF!</definedName>
    <definedName name="KUMKUM_MATUNGA">[2]Ducting!#REF!</definedName>
    <definedName name="Laying_PCC_M10__3043417">[3]Maniyar!$A$99,[3]Maniyar!$A$115</definedName>
    <definedName name="Laying_PCC_M15__1801828" localSheetId="0">#REF!</definedName>
    <definedName name="Laying_PCC_M15__1801828" localSheetId="4">#REF!</definedName>
    <definedName name="Laying_PCC_M15__1801828" localSheetId="9">#REF!</definedName>
    <definedName name="Laying_PCC_M15__1801828" localSheetId="3">#REF!</definedName>
    <definedName name="Laying_PCC_M15__1801828" localSheetId="1">#REF!</definedName>
    <definedName name="Laying_PCC_M15__1801828" localSheetId="6">#REF!</definedName>
    <definedName name="Laying_PCC_M15__1801828">#REF!</definedName>
    <definedName name="lo" localSheetId="0">#REF!</definedName>
    <definedName name="lo" localSheetId="4">#REF!</definedName>
    <definedName name="lo" localSheetId="9">#REF!</definedName>
    <definedName name="lo" localSheetId="3">#REF!</definedName>
    <definedName name="lo" localSheetId="1">#REF!</definedName>
    <definedName name="lo" localSheetId="6">#REF!</definedName>
    <definedName name="lo">#REF!</definedName>
    <definedName name="M" localSheetId="9">#REF!</definedName>
    <definedName name="M" localSheetId="3">#REF!</definedName>
    <definedName name="M">#REF!</definedName>
    <definedName name="MA" localSheetId="0">#REF!</definedName>
    <definedName name="MA" localSheetId="4">#REF!</definedName>
    <definedName name="MA" localSheetId="9">#REF!</definedName>
    <definedName name="MA" localSheetId="3">#REF!</definedName>
    <definedName name="MA" localSheetId="1">#REF!</definedName>
    <definedName name="MA" localSheetId="6">#REF!</definedName>
    <definedName name="MA">#REF!</definedName>
    <definedName name="mmnc" localSheetId="9">#REF!</definedName>
    <definedName name="mmnc" localSheetId="3">#REF!</definedName>
    <definedName name="mmnc">#REF!</definedName>
    <definedName name="Mx" localSheetId="0">#REF!</definedName>
    <definedName name="Mx" localSheetId="4">#REF!</definedName>
    <definedName name="Mx" localSheetId="9">#REF!</definedName>
    <definedName name="Mx" localSheetId="3">#REF!</definedName>
    <definedName name="Mx" localSheetId="1">#REF!</definedName>
    <definedName name="Mx" localSheetId="6">#REF!</definedName>
    <definedName name="Mx">#REF!</definedName>
    <definedName name="Mz" localSheetId="0">#REF!</definedName>
    <definedName name="Mz" localSheetId="4">#REF!</definedName>
    <definedName name="Mz" localSheetId="9">#REF!</definedName>
    <definedName name="Mz" localSheetId="3">#REF!</definedName>
    <definedName name="Mz" localSheetId="1">#REF!</definedName>
    <definedName name="Mz" localSheetId="6">#REF!</definedName>
    <definedName name="Mz">#REF!</definedName>
    <definedName name="Naprol_Tower_Wadala" localSheetId="0">[2]Ducting!#REF!</definedName>
    <definedName name="Naprol_Tower_Wadala" localSheetId="4">[2]Ducting!#REF!</definedName>
    <definedName name="Naprol_Tower_Wadala" localSheetId="9">[2]Ducting!#REF!</definedName>
    <definedName name="Naprol_Tower_Wadala" localSheetId="3">[2]Ducting!#REF!</definedName>
    <definedName name="Naprol_Tower_Wadala" localSheetId="1">[2]Ducting!#REF!</definedName>
    <definedName name="Naprol_Tower_Wadala" localSheetId="6">[2]Ducting!#REF!</definedName>
    <definedName name="Naprol_Tower_Wadala">[2]Ducting!#REF!</definedName>
    <definedName name="_xlnm.Print_Area" localSheetId="5">'Blowing Ribbon'!$A$1:$P$23</definedName>
    <definedName name="_xlnm.Print_Area" localSheetId="7">DEDUCTION!$A$1:$F$20</definedName>
    <definedName name="_xlnm.Print_Area" localSheetId="0">#REF!</definedName>
    <definedName name="_xlnm.Print_Area" localSheetId="4">#REF!</definedName>
    <definedName name="_xlnm.Print_Area" localSheetId="9">'MAT CONS SHEET'!$A$1:$G$27</definedName>
    <definedName name="_xlnm.Print_Area" localSheetId="8">#REF!</definedName>
    <definedName name="_xlnm.Print_Area" localSheetId="2">MTSUMMARY!$A$1:$T$28</definedName>
    <definedName name="_xlnm.Print_Area" localSheetId="3">'OT SUMMARY'!$A$1:$O$23</definedName>
    <definedName name="_xlnm.Print_Area" localSheetId="1">#REF!</definedName>
    <definedName name="_xlnm.Print_Area" localSheetId="6">Splicing!$A$1:$P$35</definedName>
    <definedName name="_xlnm.Print_Area">#REF!</definedName>
    <definedName name="PRINT_AREA_MI" localSheetId="0">#REF!</definedName>
    <definedName name="PRINT_AREA_MI" localSheetId="4">#REF!</definedName>
    <definedName name="PRINT_AREA_MI" localSheetId="9">#REF!</definedName>
    <definedName name="PRINT_AREA_MI" localSheetId="3">#REF!</definedName>
    <definedName name="PRINT_AREA_MI" localSheetId="1">#REF!</definedName>
    <definedName name="PRINT_AREA_MI" localSheetId="6">#REF!</definedName>
    <definedName name="PRINT_AREA_MI">#REF!</definedName>
    <definedName name="PRINT_AREA_MI1" localSheetId="0">#REF!</definedName>
    <definedName name="PRINT_AREA_MI1" localSheetId="4">#REF!</definedName>
    <definedName name="PRINT_AREA_MI1" localSheetId="9">#REF!</definedName>
    <definedName name="PRINT_AREA_MI1" localSheetId="3">#REF!</definedName>
    <definedName name="PRINT_AREA_MI1" localSheetId="1">#REF!</definedName>
    <definedName name="PRINT_AREA_MI1" localSheetId="6">#REF!</definedName>
    <definedName name="PRINT_AREA_MI1">#REF!</definedName>
    <definedName name="_xlnm.Print_Titles" localSheetId="5">'Blowing Ribbon'!$1:$9</definedName>
    <definedName name="_xlnm.Print_Titles" localSheetId="0">#REF!</definedName>
    <definedName name="_xlnm.Print_Titles" localSheetId="4">#REF!</definedName>
    <definedName name="_xlnm.Print_Titles" localSheetId="9">'MAT CONS SHEET'!$1:$9</definedName>
    <definedName name="_xlnm.Print_Titles" localSheetId="8">#REF!</definedName>
    <definedName name="_xlnm.Print_Titles" localSheetId="2">MTSUMMARY!$1:$11</definedName>
    <definedName name="_xlnm.Print_Titles" localSheetId="3">'OT SUMMARY'!$1:$9</definedName>
    <definedName name="_xlnm.Print_Titles" localSheetId="1">'QCS '!$1:$8</definedName>
    <definedName name="_xlnm.Print_Titles" localSheetId="6">Splicing!$1:$10</definedName>
    <definedName name="_xlnm.Print_Titles">#REF!</definedName>
    <definedName name="PRINT_TITLES_MI" localSheetId="0">#REF!</definedName>
    <definedName name="PRINT_TITLES_MI" localSheetId="4">#REF!</definedName>
    <definedName name="PRINT_TITLES_MI" localSheetId="9">#REF!</definedName>
    <definedName name="PRINT_TITLES_MI" localSheetId="8">#REF!</definedName>
    <definedName name="PRINT_TITLES_MI" localSheetId="3">#REF!</definedName>
    <definedName name="PRINT_TITLES_MI" localSheetId="1">#REF!</definedName>
    <definedName name="PRINT_TITLES_MI" localSheetId="6">#REF!</definedName>
    <definedName name="PRINT_TITLES_MI">#REF!</definedName>
    <definedName name="Pu" localSheetId="0">#REF!</definedName>
    <definedName name="Pu" localSheetId="4">#REF!</definedName>
    <definedName name="Pu" localSheetId="9">#REF!</definedName>
    <definedName name="Pu" localSheetId="3">#REF!</definedName>
    <definedName name="Pu" localSheetId="1">#REF!</definedName>
    <definedName name="Pu" localSheetId="6">#REF!</definedName>
    <definedName name="Pu">#REF!</definedName>
    <definedName name="Q" localSheetId="9">#REF!</definedName>
    <definedName name="Q" localSheetId="3">#REF!</definedName>
    <definedName name="Q">#REF!</definedName>
    <definedName name="ReaFac" localSheetId="0">#REF!</definedName>
    <definedName name="ReaFac" localSheetId="4">#REF!</definedName>
    <definedName name="ReaFac" localSheetId="9">#REF!</definedName>
    <definedName name="ReaFac" localSheetId="3">#REF!</definedName>
    <definedName name="ReaFac" localSheetId="1">#REF!</definedName>
    <definedName name="ReaFac" localSheetId="6">#REF!</definedName>
    <definedName name="ReaFac">#REF!</definedName>
    <definedName name="ReaUnf" localSheetId="0">#REF!</definedName>
    <definedName name="ReaUnf" localSheetId="4">#REF!</definedName>
    <definedName name="ReaUnf" localSheetId="9">#REF!</definedName>
    <definedName name="ReaUnf" localSheetId="3">#REF!</definedName>
    <definedName name="ReaUnf" localSheetId="1">#REF!</definedName>
    <definedName name="ReaUnf" localSheetId="6">#REF!</definedName>
    <definedName name="ReaUnf">#REF!</definedName>
    <definedName name="Removal_of_Tiles__1801227" localSheetId="0">#REF!</definedName>
    <definedName name="Removal_of_Tiles__1801227" localSheetId="4">#REF!</definedName>
    <definedName name="Removal_of_Tiles__1801227" localSheetId="9">#REF!</definedName>
    <definedName name="Removal_of_Tiles__1801227" localSheetId="3">#REF!</definedName>
    <definedName name="Removal_of_Tiles__1801227" localSheetId="1">#REF!</definedName>
    <definedName name="Removal_of_Tiles__1801227" localSheetId="6">#REF!</definedName>
    <definedName name="Removal_of_Tiles__1801227">#REF!</definedName>
    <definedName name="sachin" localSheetId="0">#REF!</definedName>
    <definedName name="sachin" localSheetId="4">#REF!</definedName>
    <definedName name="sachin" localSheetId="9">#REF!</definedName>
    <definedName name="sachin" localSheetId="3">#REF!</definedName>
    <definedName name="sachin" localSheetId="1">#REF!</definedName>
    <definedName name="sachin" localSheetId="6">#REF!</definedName>
    <definedName name="sachin">#REF!</definedName>
    <definedName name="SHREE_CINE_SOUND_DADAR" localSheetId="0">'[4]MIDC Rd Crossing-1'!#REF!</definedName>
    <definedName name="SHREE_CINE_SOUND_DADAR" localSheetId="4">'[4]MIDC Rd Crossing-1'!#REF!</definedName>
    <definedName name="SHREE_CINE_SOUND_DADAR" localSheetId="9">'[4]MIDC Rd Crossing-1'!#REF!</definedName>
    <definedName name="SHREE_CINE_SOUND_DADAR" localSheetId="3">'[4]MIDC Rd Crossing-1'!#REF!</definedName>
    <definedName name="SHREE_CINE_SOUND_DADAR" localSheetId="1">'[4]MIDC Rd Crossing-1'!#REF!</definedName>
    <definedName name="SHREE_CINE_SOUND_DADAR" localSheetId="6">'[4]MIDC Rd Crossing-1'!#REF!</definedName>
    <definedName name="SHREE_CINE_SOUND_DADAR">'[4]MIDC Rd Crossing-1'!#REF!</definedName>
    <definedName name="Transportation_of_HDPE_Pipes__1801223" localSheetId="0">#REF!</definedName>
    <definedName name="Transportation_of_HDPE_Pipes__1801223" localSheetId="4">#REF!</definedName>
    <definedName name="Transportation_of_HDPE_Pipes__1801223" localSheetId="9">#REF!</definedName>
    <definedName name="Transportation_of_HDPE_Pipes__1801223" localSheetId="8">#REF!</definedName>
    <definedName name="Transportation_of_HDPE_Pipes__1801223" localSheetId="3">#REF!</definedName>
    <definedName name="Transportation_of_HDPE_Pipes__1801223" localSheetId="1">#REF!</definedName>
    <definedName name="Transportation_of_HDPE_Pipes__1801223" localSheetId="6">#REF!</definedName>
    <definedName name="Transportation_of_HDPE_Pipes__1801223">#REF!</definedName>
    <definedName name="x" localSheetId="0">#REF!</definedName>
    <definedName name="x" localSheetId="4">#REF!</definedName>
    <definedName name="x" localSheetId="9">#REF!</definedName>
    <definedName name="x" localSheetId="3">#REF!</definedName>
    <definedName name="x" localSheetId="1">#REF!</definedName>
    <definedName name="x" localSheetId="6">#REF!</definedName>
    <definedName name="x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7" i="40" l="1"/>
  <c r="G16" i="40"/>
  <c r="G15" i="40"/>
  <c r="G14" i="40"/>
  <c r="D26" i="40"/>
  <c r="D27" i="40"/>
  <c r="D28" i="40"/>
  <c r="D29" i="40"/>
  <c r="D30" i="40"/>
  <c r="D31" i="40"/>
  <c r="D25" i="40"/>
  <c r="C26" i="40"/>
  <c r="C27" i="40"/>
  <c r="C28" i="40"/>
  <c r="C29" i="40"/>
  <c r="C30" i="40"/>
  <c r="C31" i="40"/>
  <c r="C25" i="40"/>
  <c r="L10" i="42"/>
  <c r="L11" i="42"/>
  <c r="L12" i="42"/>
  <c r="L13" i="42"/>
  <c r="L14" i="42"/>
  <c r="L15" i="42"/>
  <c r="L9" i="42"/>
  <c r="D4" i="49" l="1"/>
  <c r="C3" i="41" s="1"/>
  <c r="C5" i="43" s="1"/>
  <c r="D4" i="42"/>
  <c r="C6" i="43" s="1"/>
  <c r="F3" i="42"/>
  <c r="G12" i="40" s="1"/>
  <c r="C2" i="41"/>
  <c r="C7" i="43" s="1"/>
  <c r="C5" i="41"/>
  <c r="C4" i="43" s="1"/>
  <c r="C4" i="41"/>
  <c r="E11" i="43" l="1"/>
  <c r="E10" i="43"/>
  <c r="H30" i="40"/>
  <c r="H31" i="40"/>
  <c r="N12" i="49"/>
  <c r="N15" i="49" s="1"/>
  <c r="M12" i="49"/>
  <c r="M15" i="49" s="1"/>
  <c r="T15" i="49"/>
  <c r="S15" i="49"/>
  <c r="Q15" i="49"/>
  <c r="L15" i="49"/>
  <c r="K15" i="49"/>
  <c r="R12" i="49"/>
  <c r="H12" i="49"/>
  <c r="R11" i="49"/>
  <c r="H11" i="49"/>
  <c r="R15" i="49" l="1"/>
  <c r="H15" i="49"/>
  <c r="W15" i="11" l="1"/>
  <c r="W16" i="11"/>
  <c r="W17" i="11"/>
  <c r="W18" i="11"/>
  <c r="W19" i="11"/>
  <c r="I15" i="11"/>
  <c r="J15" i="11"/>
  <c r="M15" i="11" s="1"/>
  <c r="L15" i="11"/>
  <c r="O15" i="11"/>
  <c r="I16" i="11"/>
  <c r="J16" i="11"/>
  <c r="M16" i="11" s="1"/>
  <c r="L16" i="11"/>
  <c r="O16" i="11"/>
  <c r="I17" i="11"/>
  <c r="J17" i="11"/>
  <c r="M17" i="11" s="1"/>
  <c r="L17" i="11"/>
  <c r="O17" i="11"/>
  <c r="I18" i="11"/>
  <c r="J18" i="11"/>
  <c r="M18" i="11" s="1"/>
  <c r="L18" i="11"/>
  <c r="O18" i="11"/>
  <c r="I19" i="11"/>
  <c r="J19" i="11"/>
  <c r="M19" i="11" s="1"/>
  <c r="L19" i="11"/>
  <c r="O19" i="11"/>
  <c r="A14" i="11"/>
  <c r="A15" i="11" s="1"/>
  <c r="A16" i="11" s="1"/>
  <c r="A17" i="11" s="1"/>
  <c r="A18" i="11" s="1"/>
  <c r="A19" i="11" s="1"/>
  <c r="H29" i="40" l="1"/>
  <c r="G21" i="43" l="1"/>
  <c r="G15" i="43" l="1"/>
  <c r="G16" i="43"/>
  <c r="O19" i="45"/>
  <c r="M16" i="45"/>
  <c r="M17" i="45"/>
  <c r="M18" i="45"/>
  <c r="N18" i="45" s="1"/>
  <c r="M15" i="45"/>
  <c r="L17" i="45"/>
  <c r="L16" i="45"/>
  <c r="L15" i="45"/>
  <c r="M14" i="45"/>
  <c r="L13" i="45"/>
  <c r="M13" i="45"/>
  <c r="E10" i="48"/>
  <c r="H8" i="48"/>
  <c r="H7" i="48"/>
  <c r="H6" i="48"/>
  <c r="H5" i="48"/>
  <c r="H4" i="48"/>
  <c r="A4" i="48"/>
  <c r="A5" i="48" s="1"/>
  <c r="A6" i="48" s="1"/>
  <c r="A7" i="48" s="1"/>
  <c r="A8" i="48" s="1"/>
  <c r="H3" i="48"/>
  <c r="E12" i="47"/>
  <c r="F12" i="47" s="1"/>
  <c r="E11" i="47"/>
  <c r="F11" i="47" s="1"/>
  <c r="E10" i="47"/>
  <c r="F10" i="47" s="1"/>
  <c r="E9" i="47"/>
  <c r="F9" i="47" s="1"/>
  <c r="E8" i="47"/>
  <c r="F8" i="47" s="1"/>
  <c r="I31" i="46"/>
  <c r="I30" i="46"/>
  <c r="I29" i="46"/>
  <c r="I28" i="46"/>
  <c r="I27" i="46"/>
  <c r="I26" i="46"/>
  <c r="I25" i="46"/>
  <c r="I24" i="46"/>
  <c r="I23" i="46"/>
  <c r="I22" i="46"/>
  <c r="I21" i="46"/>
  <c r="N19" i="46"/>
  <c r="M19" i="46"/>
  <c r="L19" i="46"/>
  <c r="K19" i="46"/>
  <c r="J19" i="46"/>
  <c r="I19" i="46"/>
  <c r="O18" i="46"/>
  <c r="O17" i="46"/>
  <c r="O16" i="46"/>
  <c r="O15" i="46"/>
  <c r="O14" i="46"/>
  <c r="O13" i="46"/>
  <c r="A13" i="46"/>
  <c r="A14" i="46" s="1"/>
  <c r="O12" i="46"/>
  <c r="H10" i="48" l="1"/>
  <c r="O19" i="46"/>
  <c r="E23" i="45"/>
  <c r="N17" i="45"/>
  <c r="N13" i="45"/>
  <c r="N16" i="45"/>
  <c r="N14" i="45"/>
  <c r="N15" i="45"/>
  <c r="R24" i="11"/>
  <c r="Q24" i="11"/>
  <c r="P24" i="11"/>
  <c r="P20" i="11"/>
  <c r="Q20" i="11"/>
  <c r="R20" i="11"/>
  <c r="X24" i="11"/>
  <c r="Y24" i="11"/>
  <c r="Z24" i="11"/>
  <c r="AA24" i="11"/>
  <c r="X20" i="11"/>
  <c r="Y20" i="11"/>
  <c r="Z20" i="11"/>
  <c r="AA20" i="11"/>
  <c r="W22" i="11"/>
  <c r="W24" i="11" s="1"/>
  <c r="W23" i="11"/>
  <c r="I22" i="11"/>
  <c r="I24" i="11" s="1"/>
  <c r="J22" i="11"/>
  <c r="M22" i="11" s="1"/>
  <c r="L22" i="11"/>
  <c r="L24" i="11" s="1"/>
  <c r="O22" i="11"/>
  <c r="O24" i="11" s="1"/>
  <c r="W14" i="11"/>
  <c r="O14" i="11"/>
  <c r="L14" i="11"/>
  <c r="J14" i="11"/>
  <c r="M14" i="11" s="1"/>
  <c r="I14" i="11"/>
  <c r="N19" i="45" l="1"/>
  <c r="E21" i="45"/>
  <c r="G12" i="43" l="1"/>
  <c r="G11" i="43" l="1"/>
  <c r="G20" i="43"/>
  <c r="G19" i="43"/>
  <c r="G18" i="43"/>
  <c r="G17" i="43"/>
  <c r="G14" i="43"/>
  <c r="G13" i="43"/>
  <c r="G10" i="43"/>
  <c r="W13" i="11" l="1"/>
  <c r="W20" i="11" s="1"/>
  <c r="H26" i="40" l="1"/>
  <c r="H27" i="40"/>
  <c r="H28" i="40"/>
  <c r="H25" i="40"/>
  <c r="G21" i="40"/>
  <c r="D7" i="45"/>
  <c r="D7" i="46" s="1"/>
  <c r="D6" i="45"/>
  <c r="D6" i="46" s="1"/>
  <c r="D3" i="47" s="1"/>
  <c r="D3" i="45"/>
  <c r="D3" i="46" s="1"/>
  <c r="B3" i="48"/>
  <c r="B4" i="48" s="1"/>
  <c r="B5" i="48" s="1"/>
  <c r="B6" i="48" s="1"/>
  <c r="B7" i="48" s="1"/>
  <c r="B8" i="48" s="1"/>
  <c r="H34" i="40" l="1"/>
  <c r="D4" i="45"/>
  <c r="D4" i="46" s="1"/>
  <c r="D2" i="47" s="1"/>
  <c r="D9" i="48"/>
  <c r="E12" i="41"/>
  <c r="O13" i="11" l="1"/>
  <c r="O20" i="11" s="1"/>
  <c r="L13" i="11"/>
  <c r="L20" i="11" s="1"/>
  <c r="I13" i="11"/>
  <c r="I20" i="11" s="1"/>
  <c r="J13" i="11"/>
  <c r="M13" i="11" s="1"/>
  <c r="H35" i="40" l="1"/>
  <c r="H36" i="40" l="1"/>
  <c r="H37" i="40" s="1"/>
  <c r="H38" i="40" l="1"/>
  <c r="H40" i="40" s="1"/>
  <c r="H41" i="40" s="1"/>
  <c r="D7" i="47" l="1"/>
  <c r="F7" i="47" s="1"/>
  <c r="F13" i="47" s="1"/>
  <c r="F14" i="47" s="1"/>
  <c r="A15" i="47"/>
</calcChain>
</file>

<file path=xl/sharedStrings.xml><?xml version="1.0" encoding="utf-8"?>
<sst xmlns="http://schemas.openxmlformats.org/spreadsheetml/2006/main" count="472" uniqueCount="298">
  <si>
    <t>Corporate Office:</t>
  </si>
  <si>
    <t>Branch Office</t>
  </si>
  <si>
    <t>Supplier's GSTIN</t>
  </si>
  <si>
    <t>To,</t>
  </si>
  <si>
    <t>GSTIN/Unique ID</t>
  </si>
  <si>
    <t>Vendor Code</t>
  </si>
  <si>
    <t>PAN No Buyer</t>
  </si>
  <si>
    <t>PAN NO. Vendor</t>
  </si>
  <si>
    <t>S. No.</t>
  </si>
  <si>
    <t>UOM</t>
  </si>
  <si>
    <t>Rate</t>
  </si>
  <si>
    <t>Amount (Rs.)</t>
  </si>
  <si>
    <t>Round Off Net amount</t>
  </si>
  <si>
    <t xml:space="preserve">Service Supply Amount in words:  </t>
  </si>
  <si>
    <t xml:space="preserve">GST Amount in words:  </t>
  </si>
  <si>
    <t>Authorised Signatory</t>
  </si>
  <si>
    <t>Declaration:</t>
  </si>
  <si>
    <t xml:space="preserve">a) Certified that all the particulars given above are true and correct. </t>
  </si>
  <si>
    <t>% Milestone (C)</t>
  </si>
  <si>
    <t>EA</t>
  </si>
  <si>
    <t>RJIL 4G INTRA-CITY OFC NETWORK SITE, MUMBAI</t>
  </si>
  <si>
    <t>MEASUREMENT ABSTRACT SHEET</t>
  </si>
  <si>
    <t>Sr No.</t>
  </si>
  <si>
    <t>Location of Work</t>
  </si>
  <si>
    <t>Chainage (every 20m)</t>
  </si>
  <si>
    <t>No. Of Duct</t>
  </si>
  <si>
    <t>ITP Date</t>
  </si>
  <si>
    <t>Ref. ITP No.</t>
  </si>
  <si>
    <t>Actual Length in Meters</t>
  </si>
  <si>
    <t>Strata</t>
  </si>
  <si>
    <t>From</t>
  </si>
  <si>
    <t>To</t>
  </si>
  <si>
    <t>Normal soil</t>
  </si>
  <si>
    <t>Hard Rock</t>
  </si>
  <si>
    <t>Sr. No.</t>
  </si>
  <si>
    <t>ITP No.</t>
  </si>
  <si>
    <t>Chainage</t>
  </si>
  <si>
    <t>Length</t>
  </si>
  <si>
    <t>Link No.</t>
  </si>
  <si>
    <t>TOTAL</t>
  </si>
  <si>
    <t>S. No</t>
  </si>
  <si>
    <t xml:space="preserve"> (03 Duct)</t>
  </si>
  <si>
    <t>03</t>
  </si>
  <si>
    <t>Trenching- Form No.54</t>
  </si>
  <si>
    <t>Ductlaying- Form No. 55</t>
  </si>
  <si>
    <t>Backfilling- Form-56</t>
  </si>
  <si>
    <t>Permit No.</t>
  </si>
  <si>
    <t>STERLITE TECHNOLOGIES LIMITED</t>
  </si>
  <si>
    <t xml:space="preserve">AREA :- </t>
  </si>
  <si>
    <t xml:space="preserve">WO NUMBER : -  </t>
  </si>
  <si>
    <t xml:space="preserve">WO DATE : -  </t>
  </si>
  <si>
    <t>WORK PERIOD :</t>
  </si>
  <si>
    <t>PRO-FORMA Invoice</t>
  </si>
  <si>
    <t>GUT NO.14 B-10/4 E1 E2 E3 MIDC AREA, WALUJ AURANGABAD,CITY-WALUJ INDUSTR</t>
  </si>
  <si>
    <t>27AAECS8719B1ZC</t>
  </si>
  <si>
    <t>Pro-Forma Invoice No</t>
  </si>
  <si>
    <t>Reliance Projects &amp; Property Management Services Limited</t>
  </si>
  <si>
    <t>Comp, Reliance Projects &amp; Property Management Services Limited</t>
  </si>
  <si>
    <t>Pro-Forma Invoice Date</t>
  </si>
  <si>
    <t>Ghansoli,Navi Mumbai,5 TTC Industrial Area,Thane - Belapur Road</t>
  </si>
  <si>
    <t>Ghansoli,Navi Mumbai, , , 5,TTC Industrial Area,Thane - Belapur Road</t>
  </si>
  <si>
    <t xml:space="preserve">WO No. </t>
  </si>
  <si>
    <t>Thane, Maharashtra, 400701</t>
  </si>
  <si>
    <t>WO Date</t>
  </si>
  <si>
    <t>State Name</t>
  </si>
  <si>
    <t>Maharashtra</t>
  </si>
  <si>
    <t>27AAJCR6636B1ZC</t>
  </si>
  <si>
    <t>Vendor Name</t>
  </si>
  <si>
    <t>STERLITE TECHNOLOGIES LTD</t>
  </si>
  <si>
    <t>0000378783</t>
  </si>
  <si>
    <t>AAJCR6636B</t>
  </si>
  <si>
    <t>AAECS8719B</t>
  </si>
  <si>
    <t>Service Period</t>
  </si>
  <si>
    <t>SAC Code</t>
  </si>
  <si>
    <t>998734</t>
  </si>
  <si>
    <t>Place of supply of Service</t>
  </si>
  <si>
    <t>Thane-Maharashtra</t>
  </si>
  <si>
    <t>Service Description</t>
  </si>
  <si>
    <t>Qty</t>
  </si>
  <si>
    <t>Total Supply Value (Basic)</t>
  </si>
  <si>
    <t>CGST @ 9%</t>
  </si>
  <si>
    <t>SGST @ 9%</t>
  </si>
  <si>
    <t>Total GST Payable</t>
  </si>
  <si>
    <t>Total Bill Amount</t>
  </si>
  <si>
    <t>Less- Advance</t>
  </si>
  <si>
    <t>Net Payable Bill Amount</t>
  </si>
  <si>
    <t>For ,STERLITE TECHNOLOGIES LTD.,</t>
  </si>
  <si>
    <r>
      <t xml:space="preserve">        </t>
    </r>
    <r>
      <rPr>
        <b/>
        <i/>
        <sz val="10"/>
        <rFont val="Arial"/>
        <family val="2"/>
      </rPr>
      <t xml:space="preserve">M/s Sterlite Technologies Limited
</t>
    </r>
    <r>
      <rPr>
        <i/>
        <sz val="10"/>
        <rFont val="Arial"/>
        <family val="2"/>
      </rPr>
      <t xml:space="preserve">     Neelkanth Commercial Co Op Soc Ltd
          Plot No 122/123, Office No 301-306,
       3rd Floor,Sahar Road,Vile Parle (East),
                         Mumbai - 400099</t>
    </r>
  </si>
  <si>
    <t>WORK PERIOD :-</t>
  </si>
  <si>
    <t>Service Code</t>
  </si>
  <si>
    <t>Milestone</t>
  </si>
  <si>
    <t>LINK/FSA Name</t>
  </si>
  <si>
    <t>LINK/FSA ID</t>
  </si>
  <si>
    <t>TOTAL LENGTH OF WORKDONE (03 Duct)</t>
  </si>
  <si>
    <t>Sealant</t>
  </si>
  <si>
    <t>In Bags</t>
  </si>
  <si>
    <t>Manhole  ITP No.</t>
  </si>
  <si>
    <t>ITP DATE</t>
  </si>
  <si>
    <t>Location of Works</t>
  </si>
  <si>
    <t>Qty.</t>
  </si>
  <si>
    <t>Type</t>
  </si>
  <si>
    <t>Size</t>
  </si>
  <si>
    <t>Certified By</t>
  </si>
  <si>
    <t>MPCM</t>
  </si>
  <si>
    <t>State Construction Head</t>
  </si>
  <si>
    <t>STATE CONSTRUCTION HEAD</t>
  </si>
  <si>
    <t xml:space="preserve">MANHOLE-ITP SUMMARY SHEET </t>
  </si>
  <si>
    <t>TOTAL NO.OF MANHOLES</t>
  </si>
  <si>
    <t>Quantity Certification Summary (QCS)</t>
  </si>
  <si>
    <t xml:space="preserve">WO no : </t>
  </si>
  <si>
    <t>WO Date :</t>
  </si>
  <si>
    <t xml:space="preserve">Service Period :  </t>
  </si>
  <si>
    <t xml:space="preserve">Type of Work : </t>
  </si>
  <si>
    <t>S No.</t>
  </si>
  <si>
    <t>Certified By:-</t>
  </si>
  <si>
    <t>AREA</t>
  </si>
  <si>
    <t>MAHNET T &amp; D WORK</t>
  </si>
  <si>
    <r>
      <t xml:space="preserve">This is to certify that following quantity pertaining to above mentioned Work Order  of  </t>
    </r>
    <r>
      <rPr>
        <b/>
        <i/>
        <sz val="11"/>
        <color indexed="8"/>
        <rFont val="Arial"/>
        <family val="2"/>
      </rPr>
      <t xml:space="preserve">M/S. Sterlite Technologies Limited  </t>
    </r>
    <r>
      <rPr>
        <i/>
        <sz val="11"/>
        <color indexed="8"/>
        <rFont val="Arial"/>
        <family val="2"/>
      </rPr>
      <t>being invoiced as per details attached, has been completed.</t>
    </r>
  </si>
  <si>
    <t>JMS NO.</t>
  </si>
  <si>
    <t xml:space="preserve">SIGNATURE </t>
  </si>
  <si>
    <t>Hieght
(MM)</t>
  </si>
  <si>
    <t xml:space="preserve"> Qty</t>
  </si>
  <si>
    <t>O</t>
  </si>
  <si>
    <t>G</t>
  </si>
  <si>
    <t>V</t>
  </si>
  <si>
    <t>R</t>
  </si>
  <si>
    <t>MATERIAL CONSUMPTION SHEET- WORK AT MCGM AREA</t>
  </si>
  <si>
    <t>WO No:-</t>
  </si>
  <si>
    <t>Work Period:-</t>
  </si>
  <si>
    <t>Area:-</t>
  </si>
  <si>
    <t>MATERIAL CODE</t>
  </si>
  <si>
    <t>MATERIAL DESCRIPTION</t>
  </si>
  <si>
    <t>TOTAL QUANTITY</t>
  </si>
  <si>
    <t>KM</t>
  </si>
  <si>
    <t>DUCT,HDPE,Red,LUB,40 OD X 3.5MM</t>
  </si>
  <si>
    <t>OFC ARM 6LT X 2F HDPE 12F SM FRP</t>
  </si>
  <si>
    <t>MANHOLE,900X600X800,BOX,MODU,FRP,HD20</t>
  </si>
  <si>
    <t>PANEL,DISTRIBUTION,FIBRE,12T,LT</t>
  </si>
  <si>
    <t>SEALANT,DBC,FIBER REINFORCED,SBS 2511</t>
  </si>
  <si>
    <t>KG</t>
  </si>
  <si>
    <t>PICK,PN:RT 100/30A</t>
  </si>
  <si>
    <t>HOLDER,TOOL,MICRO TRENCHING;DW:MTE-0023</t>
  </si>
  <si>
    <t>Site Engineer (STL)</t>
  </si>
  <si>
    <t>AREA MANAGER</t>
  </si>
  <si>
    <t>SCH</t>
  </si>
  <si>
    <t>Mat.Co-ordinator</t>
  </si>
  <si>
    <t>SIGNATURE</t>
  </si>
  <si>
    <t xml:space="preserve">PROFORMA INVOICE NO :-  </t>
  </si>
  <si>
    <t>PROFORMA INVOICE NO :-</t>
  </si>
  <si>
    <t>PROFORMA Invoice No:-</t>
  </si>
  <si>
    <t>PROFORMA INVOICE NO.</t>
  </si>
  <si>
    <t>T&amp;D JC LEAD</t>
  </si>
  <si>
    <t xml:space="preserve">MP T&amp;D LEAD </t>
  </si>
  <si>
    <t>LINK NO.</t>
  </si>
  <si>
    <t>NA</t>
  </si>
  <si>
    <t>06</t>
  </si>
  <si>
    <t>TOTAL LENGTH OF WORKDONE (06 Duct)</t>
  </si>
  <si>
    <t xml:space="preserve"> ITP SUMMARY FOR BLOWING WORK</t>
  </si>
  <si>
    <t xml:space="preserve">Manhole </t>
  </si>
  <si>
    <t xml:space="preserve">Cable </t>
  </si>
  <si>
    <t>MH Entry</t>
  </si>
  <si>
    <t>MH Exit</t>
  </si>
  <si>
    <t>Loop Length</t>
  </si>
  <si>
    <t>Total Length</t>
  </si>
  <si>
    <t>Simple Plug</t>
  </si>
  <si>
    <t>length</t>
  </si>
  <si>
    <t>Mtrs.</t>
  </si>
  <si>
    <t>MH0</t>
  </si>
  <si>
    <t>MH1</t>
  </si>
  <si>
    <t>MH2</t>
  </si>
  <si>
    <t>MH3</t>
  </si>
  <si>
    <t>MH4</t>
  </si>
  <si>
    <t>MH5</t>
  </si>
  <si>
    <t>TOTAL 96F Ribbon</t>
  </si>
  <si>
    <t>MH6</t>
  </si>
  <si>
    <t>Blowing 96 F Ribbon</t>
  </si>
  <si>
    <t>Blowing 288 F Ribbon</t>
  </si>
  <si>
    <t>Total Simplex Plug</t>
  </si>
  <si>
    <t xml:space="preserve">Area Name </t>
  </si>
  <si>
    <t>SAP ID/WBS</t>
  </si>
  <si>
    <t>Type of JC/FDP Use</t>
  </si>
  <si>
    <t>Type of Joints</t>
  </si>
  <si>
    <t>Type of OFC</t>
  </si>
  <si>
    <t>No of Joints</t>
  </si>
  <si>
    <t>Qty Completed</t>
  </si>
  <si>
    <t>Remarks</t>
  </si>
  <si>
    <t xml:space="preserve"> </t>
  </si>
  <si>
    <t>TOTAL SPLICING------&gt;</t>
  </si>
  <si>
    <t>Mat Code</t>
  </si>
  <si>
    <t>PANEL,DISTRIBUTION,FIBRE,16T,RIBBON</t>
  </si>
  <si>
    <t>PANEL,DISTRIBUTION,FIBRE,8T,RIBBON</t>
  </si>
  <si>
    <t>CLOSURE,JOINT,OFC,48F(6LT X 8F)</t>
  </si>
  <si>
    <t>FDP FTTX ODC 1X96 F LCAPC DUPLEX</t>
  </si>
  <si>
    <t>CLOSURE,JOINT,OFC,288F(RIBBON)</t>
  </si>
  <si>
    <t>CLOSURE,JOINT,OFC,96F(INDIVIDUAL) F/ ENTP</t>
  </si>
  <si>
    <t>CLOSURE,JOINT,OFC,96F(RIBBON)</t>
  </si>
  <si>
    <t>PANEL,DISTRIBUTION,FIBRE,96T,TYPE 4</t>
  </si>
  <si>
    <t>PANEL,DISTRIBUTION,FIBRE,96T,TYPE 5</t>
  </si>
  <si>
    <t>PANEL,DISTRIBUTION,FIBRE,288T,RIBBON</t>
  </si>
  <si>
    <t>Contractor Representative</t>
  </si>
  <si>
    <t>QSD</t>
  </si>
  <si>
    <t>Site Engineer</t>
  </si>
  <si>
    <t>JC Lead</t>
  </si>
  <si>
    <t>SCM</t>
  </si>
  <si>
    <t>Signature</t>
  </si>
  <si>
    <t>Charges for Deduction due to Depth Variation as per Specifications</t>
  </si>
  <si>
    <t>Item                  Code</t>
  </si>
  <si>
    <t xml:space="preserve">Desrciption </t>
  </si>
  <si>
    <t>Length in Mtr</t>
  </si>
  <si>
    <t>Normal Soil (In CuM)</t>
  </si>
  <si>
    <t>Culvert/common duct/Utilityduct length deduction(mtr)-02 duct</t>
  </si>
  <si>
    <t>Culvert/common duct/Utilityduct length deduction(mtr)-03 duct</t>
  </si>
  <si>
    <t>Culvert/common duct/Utilityduct length deduction(mtr)-04 duct</t>
  </si>
  <si>
    <t>Culvert/common duct/Utilityduct length deduction(mtr)-06 duct</t>
  </si>
  <si>
    <t>Culvert/common duct/Utilityduct length deduction(mtr)-08 duct</t>
  </si>
  <si>
    <t>Total</t>
  </si>
  <si>
    <t>ROUND UP AMOUNT</t>
  </si>
  <si>
    <t>Checked By</t>
  </si>
  <si>
    <t>Approved By</t>
  </si>
  <si>
    <t>CPH</t>
  </si>
  <si>
    <t xml:space="preserve">Amount To Be Debited To T &amp; D/HDD/MT Vendors Towards In adequate Depth Block Manhole Provided as per Specification </t>
  </si>
  <si>
    <t>Sr. No</t>
  </si>
  <si>
    <t xml:space="preserve">Vendor Name </t>
  </si>
  <si>
    <t>Size of Manhole in MM</t>
  </si>
  <si>
    <t>No of Manholes</t>
  </si>
  <si>
    <t>Actual Depth Provide in MM</t>
  </si>
  <si>
    <t xml:space="preserve">Rebate Amount per Manhole </t>
  </si>
  <si>
    <t>Amount To Be recovered</t>
  </si>
  <si>
    <t>(900 X 600)</t>
  </si>
  <si>
    <t>(301 To 600)</t>
  </si>
  <si>
    <t>(601 To 900)</t>
  </si>
  <si>
    <t>(901 To 1100)</t>
  </si>
  <si>
    <t>(900 X 900)</t>
  </si>
  <si>
    <t>Work Order No.-</t>
  </si>
  <si>
    <t xml:space="preserve">AMOUNT TO BE DEBITED </t>
  </si>
  <si>
    <t>PROFORMA INVOICE NO:-</t>
  </si>
  <si>
    <t>WORK OREDER NO:-</t>
  </si>
  <si>
    <t>VENDOR NAME-</t>
  </si>
  <si>
    <t>Cable Drum No</t>
  </si>
  <si>
    <t>MAT.DESCRIPTION</t>
  </si>
  <si>
    <t>DUCT,HDPE,VIOLET,LUB,40 OD X 3.5MM THK</t>
  </si>
  <si>
    <t>MANHOLE;900X600;BOX;MODU;FRP; HD20</t>
  </si>
  <si>
    <t>OFC ARM 8FX3RX4LT HDPE 96F SM FRP</t>
  </si>
  <si>
    <t>Permit No</t>
  </si>
  <si>
    <t>MP 03 (MCGM)</t>
  </si>
  <si>
    <t>ROW Head</t>
  </si>
  <si>
    <t>TND-MNET-MP03-2</t>
  </si>
  <si>
    <t>FRP</t>
  </si>
  <si>
    <t>BLOCK</t>
  </si>
  <si>
    <t>900*600</t>
  </si>
  <si>
    <t>Invoice No:-</t>
  </si>
  <si>
    <t>S.NO</t>
  </si>
  <si>
    <t xml:space="preserve">LOCATION </t>
  </si>
  <si>
    <t xml:space="preserve">ITP NO </t>
  </si>
  <si>
    <t xml:space="preserve">DATE </t>
  </si>
  <si>
    <t xml:space="preserve">ACTUAL LENGTH </t>
  </si>
  <si>
    <t xml:space="preserve">Depth of Trench </t>
  </si>
  <si>
    <t xml:space="preserve">NO OF Ducts </t>
  </si>
  <si>
    <t>PCC</t>
  </si>
  <si>
    <t>REMARKS</t>
  </si>
  <si>
    <t xml:space="preserve">FROM </t>
  </si>
  <si>
    <t xml:space="preserve">TO </t>
  </si>
  <si>
    <t>A</t>
  </si>
  <si>
    <t>4315-036</t>
  </si>
  <si>
    <t>4315-035</t>
  </si>
  <si>
    <t>Near Konark Gate To Worli Naka</t>
  </si>
  <si>
    <t>MUMB0309</t>
  </si>
  <si>
    <t>KONARK</t>
  </si>
  <si>
    <t>P NO.783247281</t>
  </si>
  <si>
    <t>End Caps -
3319691</t>
  </si>
  <si>
    <t>Near Konark OLT Bldg Gate To Worli Naka</t>
  </si>
  <si>
    <t>DWC Pipe 110mm</t>
  </si>
  <si>
    <t>RMT</t>
  </si>
  <si>
    <t>CuM</t>
  </si>
  <si>
    <t>CHARGS INST FRP MH/HH - 900x600</t>
  </si>
  <si>
    <t>S&amp; I OF MANHOLE (BLOCK MH 600*900)</t>
  </si>
  <si>
    <t>S&amp;I DBL WALL CORRUGATED DUCT-110NB</t>
  </si>
  <si>
    <t>PROVIDING OF END PLUG</t>
  </si>
  <si>
    <t>SERVICE PERIOD:-</t>
  </si>
  <si>
    <t>MP 01 (MCGM)</t>
  </si>
  <si>
    <t>12-02-2021 To 12-02-2021</t>
  </si>
  <si>
    <t>TNDMNETMP01-3</t>
  </si>
  <si>
    <t>CHAINAGE-OPEN TRECNH</t>
  </si>
  <si>
    <t>DWC COUPLER</t>
  </si>
  <si>
    <t>MUMB_0309</t>
  </si>
  <si>
    <t>DUCT,HDPE,GREY,40 ODX3.5MM T,WHITE STRPS</t>
  </si>
  <si>
    <t>P11/630098168</t>
  </si>
  <si>
    <t>LAY OFC-4 DUCTS-OT-T1-CORE/AGG-96F/288F</t>
  </si>
  <si>
    <t>S&amp;I COUPLER,F/40MM HDPE DUCT</t>
  </si>
  <si>
    <t>Amendment Req</t>
  </si>
  <si>
    <t>PROV &amp;LAYING  PCC M:15-ALL THK</t>
  </si>
  <si>
    <t>Description/ Activity-MUMB0309 (KONARK)</t>
  </si>
  <si>
    <t>FTTX JC</t>
  </si>
  <si>
    <t>FTTX JC LEAD</t>
  </si>
  <si>
    <t xml:space="preserve">SUMMARY OPEN-TRENCHING WORK </t>
  </si>
  <si>
    <t>Rupees One Lakh Seventeen Thousand One Hundred Seventeen Only</t>
  </si>
  <si>
    <t>Rupees Seventeen Thousand Eight Hundred Sixty Five and Paise Twenty Six Only</t>
  </si>
  <si>
    <t>FSA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</si>
</sst>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 * #,##0.00_ ;_ * \-#,##0.00_ ;_ * &quot;-&quot;??_ ;_ @_ "/>
    <numFmt numFmtId="164" formatCode="_(* #,##0.00_);_(* \(#,##0.00\);_(* &quot;-&quot;??_);_(@_)"/>
    <numFmt numFmtId="165" formatCode="_ * #,##0_ ;_ * \-#,##0_ ;_ * &quot;-&quot;??_ ;_ @_ "/>
    <numFmt numFmtId="166" formatCode="_(* #,##0.000_);_(* \(#,##0.000\);_(* &quot;-&quot;??_);_(@_)"/>
    <numFmt numFmtId="167" formatCode="_(* #,##0_);_(* \(#,##0\);_(* &quot;-&quot;??_);_(@_)"/>
    <numFmt numFmtId="168" formatCode="_(* #,##0.00_);_(* \(#,##0.00\);_(* \-??_);_(@_)"/>
    <numFmt numFmtId="169" formatCode="#,##0.00_ ;\-#,##0.00\ "/>
    <numFmt numFmtId="170" formatCode="0.000"/>
    <numFmt numFmtId="171" formatCode="[$-409]d\-mmm\-yy;@"/>
    <numFmt numFmtId="172" formatCode="dd/mm/yyyy;@"/>
  </numFmts>
  <fonts count="7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theme="1"/>
      <name val="Times New Roman"/>
      <family val="1"/>
    </font>
    <font>
      <sz val="10"/>
      <name val="Calibri"/>
      <family val="2"/>
      <charset val="1"/>
    </font>
    <font>
      <sz val="11"/>
      <color rgb="FF000000"/>
      <name val="Calibri"/>
      <family val="2"/>
      <charset val="1"/>
    </font>
    <font>
      <b/>
      <i/>
      <sz val="9"/>
      <color theme="1"/>
      <name val="Arial"/>
      <family val="2"/>
    </font>
    <font>
      <i/>
      <sz val="9"/>
      <color theme="1"/>
      <name val="Arial"/>
      <family val="2"/>
    </font>
    <font>
      <i/>
      <sz val="8"/>
      <color theme="1"/>
      <name val="Arial"/>
      <family val="2"/>
    </font>
    <font>
      <i/>
      <sz val="11"/>
      <color theme="1"/>
      <name val="Arial"/>
      <family val="2"/>
    </font>
    <font>
      <b/>
      <i/>
      <sz val="8"/>
      <color theme="1"/>
      <name val="Arial"/>
      <family val="2"/>
    </font>
    <font>
      <b/>
      <i/>
      <sz val="12"/>
      <color theme="1"/>
      <name val="Arial"/>
      <family val="2"/>
    </font>
    <font>
      <i/>
      <sz val="12"/>
      <color theme="1"/>
      <name val="Arial"/>
      <family val="2"/>
    </font>
    <font>
      <i/>
      <sz val="10"/>
      <color theme="1"/>
      <name val="Arial"/>
      <family val="2"/>
    </font>
    <font>
      <b/>
      <i/>
      <sz val="10"/>
      <color theme="1"/>
      <name val="Arial"/>
      <family val="2"/>
    </font>
    <font>
      <b/>
      <i/>
      <sz val="11"/>
      <color theme="1"/>
      <name val="Arial"/>
      <family val="2"/>
    </font>
    <font>
      <b/>
      <i/>
      <u/>
      <sz val="11"/>
      <color theme="1"/>
      <name val="Arial"/>
      <family val="2"/>
    </font>
    <font>
      <b/>
      <i/>
      <u/>
      <sz val="12"/>
      <color theme="1"/>
      <name val="Arial"/>
      <family val="2"/>
    </font>
    <font>
      <i/>
      <sz val="12"/>
      <name val="Arial"/>
      <family val="2"/>
    </font>
    <font>
      <b/>
      <i/>
      <sz val="18"/>
      <name val="Arial"/>
      <family val="2"/>
    </font>
    <font>
      <b/>
      <i/>
      <sz val="12"/>
      <name val="Arial"/>
      <family val="2"/>
    </font>
    <font>
      <i/>
      <sz val="11"/>
      <name val="Arial"/>
      <family val="2"/>
    </font>
    <font>
      <b/>
      <i/>
      <sz val="11"/>
      <name val="Arial"/>
      <family val="2"/>
    </font>
    <font>
      <b/>
      <i/>
      <sz val="10"/>
      <name val="Arial"/>
      <family val="2"/>
    </font>
    <font>
      <b/>
      <i/>
      <u/>
      <sz val="12"/>
      <name val="Arial"/>
      <family val="2"/>
    </font>
    <font>
      <i/>
      <sz val="10"/>
      <name val="Arial"/>
      <family val="2"/>
    </font>
    <font>
      <i/>
      <sz val="9"/>
      <name val="Arial"/>
      <family val="2"/>
    </font>
    <font>
      <b/>
      <i/>
      <sz val="8"/>
      <name val="Arial"/>
      <family val="2"/>
    </font>
    <font>
      <b/>
      <i/>
      <sz val="16"/>
      <color theme="1"/>
      <name val="Arial"/>
      <family val="2"/>
    </font>
    <font>
      <i/>
      <sz val="9"/>
      <color rgb="FF000000"/>
      <name val="Arial"/>
      <family val="2"/>
    </font>
    <font>
      <b/>
      <i/>
      <sz val="11"/>
      <color indexed="8"/>
      <name val="Arial"/>
      <family val="2"/>
    </font>
    <font>
      <i/>
      <sz val="11"/>
      <color indexed="8"/>
      <name val="Arial"/>
      <family val="2"/>
    </font>
    <font>
      <sz val="9"/>
      <color theme="1"/>
      <name val="Calibri"/>
      <family val="2"/>
      <scheme val="minor"/>
    </font>
    <font>
      <i/>
      <sz val="14"/>
      <color theme="1"/>
      <name val="Arial"/>
      <family val="2"/>
    </font>
    <font>
      <sz val="11"/>
      <color theme="1"/>
      <name val="Bookman Old Style"/>
      <family val="1"/>
    </font>
    <font>
      <sz val="12"/>
      <name val="Bookman Old Style"/>
      <family val="1"/>
    </font>
    <font>
      <sz val="12"/>
      <color theme="1"/>
      <name val="Bookman Old Style"/>
      <family val="1"/>
    </font>
    <font>
      <b/>
      <u/>
      <sz val="16"/>
      <name val="Bookman Old Style"/>
      <family val="1"/>
    </font>
    <font>
      <b/>
      <u/>
      <sz val="12"/>
      <color theme="1"/>
      <name val="Bookman Old Style"/>
      <family val="1"/>
    </font>
    <font>
      <sz val="14"/>
      <name val="Bookman Old Style"/>
      <family val="1"/>
    </font>
    <font>
      <b/>
      <sz val="14"/>
      <name val="Bookman Old Style"/>
      <family val="1"/>
    </font>
    <font>
      <b/>
      <u/>
      <sz val="14"/>
      <name val="Bookman Old Style"/>
      <family val="1"/>
    </font>
    <font>
      <b/>
      <u/>
      <sz val="14"/>
      <color theme="1"/>
      <name val="Bookman Old Style"/>
      <family val="1"/>
    </font>
    <font>
      <sz val="14"/>
      <color theme="1"/>
      <name val="Bookman Old Style"/>
      <family val="1"/>
    </font>
    <font>
      <b/>
      <sz val="10"/>
      <name val="Bookman Old Style"/>
      <family val="1"/>
    </font>
    <font>
      <b/>
      <sz val="11"/>
      <name val="Bookman Old Style"/>
      <family val="1"/>
    </font>
    <font>
      <b/>
      <sz val="12"/>
      <color theme="1"/>
      <name val="Bookman Old Style"/>
      <family val="1"/>
    </font>
    <font>
      <sz val="11"/>
      <name val="Bookman Old Style"/>
      <family val="1"/>
    </font>
    <font>
      <sz val="10"/>
      <name val="Bookman Old Style"/>
      <family val="1"/>
    </font>
    <font>
      <sz val="10"/>
      <color theme="1"/>
      <name val="Bookman Old Style"/>
      <family val="1"/>
    </font>
    <font>
      <b/>
      <sz val="11"/>
      <color theme="1"/>
      <name val="Bookman Old Style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4"/>
      <color theme="1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b/>
      <sz val="9"/>
      <color theme="1"/>
      <name val="Times New Roman"/>
      <family val="1"/>
    </font>
    <font>
      <b/>
      <sz val="8"/>
      <color theme="1"/>
      <name val="Times New Roman"/>
      <family val="1"/>
    </font>
    <font>
      <b/>
      <sz val="9"/>
      <name val="Times New Roman"/>
      <family val="1"/>
    </font>
    <font>
      <sz val="8"/>
      <color theme="1"/>
      <name val="Calibri"/>
      <family val="2"/>
      <scheme val="minor"/>
    </font>
    <font>
      <sz val="8"/>
      <color theme="1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i/>
      <sz val="10"/>
      <color rgb="FF000000"/>
      <name val="Arial"/>
      <family val="2"/>
    </font>
    <font>
      <b/>
      <sz val="12"/>
      <color theme="3" tint="-0.249977111117893"/>
      <name val="Times New Roman"/>
      <family val="1"/>
    </font>
    <font>
      <sz val="12"/>
      <color theme="1"/>
      <name val="Calibri"/>
      <family val="2"/>
      <scheme val="minor"/>
    </font>
    <font>
      <b/>
      <sz val="12"/>
      <name val="Bookman Old Style"/>
      <family val="1"/>
    </font>
    <font>
      <b/>
      <sz val="9"/>
      <color theme="1"/>
      <name val="Bookman Old Style"/>
      <family val="1"/>
    </font>
    <font>
      <b/>
      <sz val="10"/>
      <color theme="1"/>
      <name val="Bookman Old Style"/>
      <family val="1"/>
    </font>
    <font>
      <b/>
      <sz val="9"/>
      <name val="Bookman Old Style"/>
      <family val="1"/>
    </font>
    <font>
      <sz val="9"/>
      <color theme="1"/>
      <name val="Bookman Old Style"/>
      <family val="1"/>
    </font>
    <font>
      <sz val="9"/>
      <name val="Bookman Old Style"/>
      <family val="1"/>
    </font>
    <font>
      <sz val="8"/>
      <name val="Bookman Old Style"/>
      <family val="1"/>
    </font>
    <font>
      <b/>
      <u/>
      <sz val="12"/>
      <name val="Bookman Old Style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5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23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1" fillId="0" borderId="0" applyFont="0" applyFill="0" applyBorder="0" applyAlignment="0" applyProtection="0"/>
    <xf numFmtId="0" fontId="4" fillId="0" borderId="0"/>
    <xf numFmtId="164" fontId="2" fillId="0" borderId="0" applyFont="0" applyFill="0" applyBorder="0" applyAlignment="0" applyProtection="0"/>
    <xf numFmtId="0" fontId="2" fillId="0" borderId="0"/>
    <xf numFmtId="43" fontId="1" fillId="0" borderId="0" applyFont="0" applyFill="0" applyBorder="0" applyAlignment="0" applyProtection="0"/>
    <xf numFmtId="0" fontId="2" fillId="0" borderId="0"/>
    <xf numFmtId="43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5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164" fontId="1" fillId="0" borderId="0"/>
    <xf numFmtId="43" fontId="1" fillId="0" borderId="0" applyFont="0" applyFill="0" applyBorder="0" applyAlignment="0" applyProtection="0"/>
    <xf numFmtId="43" fontId="1" fillId="0" borderId="0"/>
  </cellStyleXfs>
  <cellXfs count="632">
    <xf numFmtId="0" fontId="0" fillId="0" borderId="0" xfId="0"/>
    <xf numFmtId="0" fontId="0" fillId="0" borderId="0" xfId="0"/>
    <xf numFmtId="0" fontId="12" fillId="0" borderId="0" xfId="0" applyFont="1"/>
    <xf numFmtId="0" fontId="13" fillId="0" borderId="0" xfId="0" applyFont="1" applyBorder="1" applyAlignment="1">
      <alignment horizontal="center" wrapText="1"/>
    </xf>
    <xf numFmtId="0" fontId="11" fillId="0" borderId="0" xfId="0" applyFont="1" applyBorder="1"/>
    <xf numFmtId="0" fontId="11" fillId="0" borderId="0" xfId="0" applyFont="1" applyFill="1" applyBorder="1" applyAlignment="1">
      <alignment horizontal="center" vertical="center" wrapText="1"/>
    </xf>
    <xf numFmtId="49" fontId="11" fillId="0" borderId="0" xfId="0" applyNumberFormat="1" applyFont="1" applyFill="1" applyBorder="1" applyAlignment="1">
      <alignment horizontal="center" vertical="center" wrapText="1"/>
    </xf>
    <xf numFmtId="14" fontId="11" fillId="0" borderId="0" xfId="0" applyNumberFormat="1" applyFont="1" applyFill="1" applyBorder="1" applyAlignment="1">
      <alignment vertical="center"/>
    </xf>
    <xf numFmtId="14" fontId="11" fillId="0" borderId="0" xfId="0" applyNumberFormat="1" applyFont="1" applyFill="1" applyBorder="1" applyAlignment="1">
      <alignment vertical="center" wrapText="1"/>
    </xf>
    <xf numFmtId="0" fontId="12" fillId="0" borderId="0" xfId="0" applyFont="1" applyBorder="1"/>
    <xf numFmtId="14" fontId="11" fillId="0" borderId="0" xfId="0" applyNumberFormat="1" applyFont="1" applyFill="1" applyBorder="1" applyAlignment="1">
      <alignment wrapText="1"/>
    </xf>
    <xf numFmtId="0" fontId="14" fillId="0" borderId="22" xfId="0" applyFont="1" applyFill="1" applyBorder="1" applyAlignment="1">
      <alignment vertical="center"/>
    </xf>
    <xf numFmtId="14" fontId="15" fillId="0" borderId="39" xfId="0" applyNumberFormat="1" applyFont="1" applyFill="1" applyBorder="1" applyAlignment="1">
      <alignment vertical="center" wrapText="1"/>
    </xf>
    <xf numFmtId="0" fontId="11" fillId="0" borderId="0" xfId="0" applyFont="1" applyFill="1" applyBorder="1" applyAlignment="1">
      <alignment horizontal="center" wrapText="1"/>
    </xf>
    <xf numFmtId="14" fontId="15" fillId="0" borderId="0" xfId="0" applyNumberFormat="1" applyFont="1" applyFill="1" applyBorder="1" applyAlignment="1">
      <alignment vertical="center"/>
    </xf>
    <xf numFmtId="0" fontId="17" fillId="0" borderId="0" xfId="0" applyFont="1" applyFill="1" applyBorder="1" applyAlignment="1">
      <alignment horizontal="left" vertical="center" wrapText="1"/>
    </xf>
    <xf numFmtId="0" fontId="17" fillId="0" borderId="0" xfId="0" applyFont="1" applyFill="1" applyBorder="1" applyAlignment="1">
      <alignment horizontal="center" vertical="center" wrapText="1"/>
    </xf>
    <xf numFmtId="0" fontId="9" fillId="0" borderId="0" xfId="0" applyFont="1"/>
    <xf numFmtId="0" fontId="15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9" fillId="0" borderId="31" xfId="0" applyFont="1" applyBorder="1" applyAlignment="1">
      <alignment horizontal="center" vertical="center" wrapText="1"/>
    </xf>
    <xf numFmtId="0" fontId="15" fillId="0" borderId="0" xfId="0" applyFont="1" applyFill="1" applyAlignment="1">
      <alignment vertical="center" wrapText="1"/>
    </xf>
    <xf numFmtId="0" fontId="8" fillId="0" borderId="0" xfId="0" applyFont="1"/>
    <xf numFmtId="0" fontId="7" fillId="0" borderId="11" xfId="0" applyFont="1" applyBorder="1" applyAlignment="1">
      <alignment horizontal="center" vertical="center" wrapText="1"/>
    </xf>
    <xf numFmtId="0" fontId="14" fillId="0" borderId="14" xfId="0" applyFont="1" applyBorder="1" applyAlignment="1">
      <alignment vertical="center"/>
    </xf>
    <xf numFmtId="0" fontId="15" fillId="0" borderId="31" xfId="0" applyFont="1" applyFill="1" applyBorder="1" applyAlignment="1">
      <alignment vertical="center" wrapText="1"/>
    </xf>
    <xf numFmtId="14" fontId="7" fillId="3" borderId="11" xfId="0" applyNumberFormat="1" applyFont="1" applyFill="1" applyBorder="1" applyAlignment="1">
      <alignment horizontal="center" vertical="center"/>
    </xf>
    <xf numFmtId="0" fontId="7" fillId="3" borderId="11" xfId="0" applyFont="1" applyFill="1" applyBorder="1" applyAlignment="1">
      <alignment horizontal="center" vertical="center"/>
    </xf>
    <xf numFmtId="0" fontId="14" fillId="0" borderId="0" xfId="0" applyFont="1" applyBorder="1" applyAlignment="1">
      <alignment vertical="center"/>
    </xf>
    <xf numFmtId="0" fontId="18" fillId="0" borderId="0" xfId="1" applyNumberFormat="1" applyFont="1" applyFill="1" applyBorder="1" applyAlignment="1">
      <alignment vertical="center"/>
    </xf>
    <xf numFmtId="0" fontId="21" fillId="0" borderId="0" xfId="1" applyNumberFormat="1" applyFont="1" applyFill="1" applyBorder="1" applyAlignment="1">
      <alignment vertical="center"/>
    </xf>
    <xf numFmtId="0" fontId="18" fillId="3" borderId="22" xfId="1" applyFont="1" applyFill="1" applyBorder="1" applyAlignment="1">
      <alignment vertical="center"/>
    </xf>
    <xf numFmtId="0" fontId="18" fillId="3" borderId="36" xfId="1" applyFont="1" applyFill="1" applyBorder="1" applyAlignment="1">
      <alignment vertical="center"/>
    </xf>
    <xf numFmtId="0" fontId="20" fillId="3" borderId="22" xfId="3" applyNumberFormat="1" applyFont="1" applyFill="1" applyBorder="1" applyAlignment="1">
      <alignment horizontal="left" vertical="center"/>
    </xf>
    <xf numFmtId="0" fontId="20" fillId="3" borderId="0" xfId="3" applyNumberFormat="1" applyFont="1" applyFill="1" applyBorder="1" applyAlignment="1">
      <alignment horizontal="left" vertical="center"/>
    </xf>
    <xf numFmtId="0" fontId="18" fillId="3" borderId="0" xfId="0" applyNumberFormat="1" applyFont="1" applyFill="1" applyBorder="1" applyAlignment="1">
      <alignment horizontal="center" vertical="top"/>
    </xf>
    <xf numFmtId="0" fontId="18" fillId="3" borderId="23" xfId="0" applyNumberFormat="1" applyFont="1" applyFill="1" applyBorder="1" applyAlignment="1">
      <alignment horizontal="center" vertical="top"/>
    </xf>
    <xf numFmtId="0" fontId="21" fillId="3" borderId="22" xfId="0" applyNumberFormat="1" applyFont="1" applyFill="1" applyBorder="1" applyAlignment="1">
      <alignment vertical="center" wrapText="1"/>
    </xf>
    <xf numFmtId="0" fontId="21" fillId="3" borderId="0" xfId="0" applyNumberFormat="1" applyFont="1" applyFill="1" applyBorder="1" applyAlignment="1">
      <alignment vertical="center" wrapText="1"/>
    </xf>
    <xf numFmtId="0" fontId="21" fillId="3" borderId="0" xfId="0" applyNumberFormat="1" applyFont="1" applyFill="1" applyBorder="1" applyAlignment="1">
      <alignment vertical="center"/>
    </xf>
    <xf numFmtId="0" fontId="21" fillId="3" borderId="23" xfId="1" applyNumberFormat="1" applyFont="1" applyFill="1" applyBorder="1" applyAlignment="1">
      <alignment vertical="center"/>
    </xf>
    <xf numFmtId="0" fontId="23" fillId="3" borderId="29" xfId="2" applyNumberFormat="1" applyFont="1" applyFill="1" applyBorder="1" applyAlignment="1">
      <alignment horizontal="left" vertical="top" wrapText="1"/>
    </xf>
    <xf numFmtId="0" fontId="18" fillId="0" borderId="0" xfId="1" applyNumberFormat="1" applyFont="1" applyFill="1" applyBorder="1" applyAlignment="1">
      <alignment horizontal="center" vertical="center"/>
    </xf>
    <xf numFmtId="0" fontId="21" fillId="3" borderId="16" xfId="2" applyNumberFormat="1" applyFont="1" applyFill="1" applyBorder="1" applyAlignment="1">
      <alignment vertical="center"/>
    </xf>
    <xf numFmtId="0" fontId="21" fillId="3" borderId="32" xfId="2" applyNumberFormat="1" applyFont="1" applyFill="1" applyBorder="1" applyAlignment="1">
      <alignment vertical="center"/>
    </xf>
    <xf numFmtId="0" fontId="21" fillId="3" borderId="14" xfId="2" applyNumberFormat="1" applyFont="1" applyFill="1" applyBorder="1" applyAlignment="1">
      <alignment vertical="center"/>
    </xf>
    <xf numFmtId="0" fontId="21" fillId="3" borderId="31" xfId="2" applyNumberFormat="1" applyFont="1" applyFill="1" applyBorder="1" applyAlignment="1">
      <alignment vertical="center"/>
    </xf>
    <xf numFmtId="0" fontId="21" fillId="3" borderId="15" xfId="1" applyNumberFormat="1" applyFont="1" applyFill="1" applyBorder="1" applyAlignment="1">
      <alignment horizontal="right" vertical="center"/>
    </xf>
    <xf numFmtId="0" fontId="21" fillId="3" borderId="22" xfId="2" applyNumberFormat="1" applyFont="1" applyFill="1" applyBorder="1" applyAlignment="1">
      <alignment vertical="center"/>
    </xf>
    <xf numFmtId="0" fontId="21" fillId="3" borderId="0" xfId="2" applyNumberFormat="1" applyFont="1" applyFill="1" applyBorder="1" applyAlignment="1">
      <alignment vertical="center"/>
    </xf>
    <xf numFmtId="0" fontId="21" fillId="3" borderId="0" xfId="2" applyNumberFormat="1" applyFont="1" applyFill="1" applyBorder="1" applyAlignment="1">
      <alignment horizontal="center" vertical="center" wrapText="1"/>
    </xf>
    <xf numFmtId="0" fontId="21" fillId="3" borderId="0" xfId="2" applyNumberFormat="1" applyFont="1" applyFill="1" applyBorder="1" applyAlignment="1">
      <alignment horizontal="center" vertical="center"/>
    </xf>
    <xf numFmtId="0" fontId="22" fillId="3" borderId="0" xfId="0" applyNumberFormat="1" applyFont="1" applyFill="1" applyBorder="1" applyAlignment="1">
      <alignment horizontal="left" indent="1"/>
    </xf>
    <xf numFmtId="0" fontId="21" fillId="3" borderId="0" xfId="2" applyNumberFormat="1" applyFont="1" applyFill="1" applyBorder="1" applyAlignment="1">
      <alignment horizontal="left" vertical="center"/>
    </xf>
    <xf numFmtId="0" fontId="21" fillId="3" borderId="22" xfId="2" applyNumberFormat="1" applyFont="1" applyFill="1" applyBorder="1" applyAlignment="1">
      <alignment horizontal="center" vertical="center"/>
    </xf>
    <xf numFmtId="0" fontId="18" fillId="3" borderId="22" xfId="2" applyNumberFormat="1" applyFont="1" applyFill="1" applyBorder="1" applyAlignment="1">
      <alignment vertical="center"/>
    </xf>
    <xf numFmtId="0" fontId="18" fillId="3" borderId="0" xfId="2" applyNumberFormat="1" applyFont="1" applyFill="1" applyBorder="1" applyAlignment="1">
      <alignment vertical="center"/>
    </xf>
    <xf numFmtId="0" fontId="18" fillId="3" borderId="23" xfId="2" applyNumberFormat="1" applyFont="1" applyFill="1" applyBorder="1" applyAlignment="1">
      <alignment vertical="center"/>
    </xf>
    <xf numFmtId="0" fontId="18" fillId="3" borderId="22" xfId="2" applyNumberFormat="1" applyFont="1" applyFill="1" applyBorder="1" applyAlignment="1">
      <alignment vertical="top"/>
    </xf>
    <xf numFmtId="0" fontId="18" fillId="3" borderId="0" xfId="2" applyNumberFormat="1" applyFont="1" applyFill="1" applyBorder="1" applyAlignment="1">
      <alignment vertical="top"/>
    </xf>
    <xf numFmtId="0" fontId="18" fillId="3" borderId="0" xfId="1" applyNumberFormat="1" applyFont="1" applyFill="1" applyBorder="1" applyAlignment="1">
      <alignment vertical="center"/>
    </xf>
    <xf numFmtId="0" fontId="20" fillId="3" borderId="0" xfId="0" applyNumberFormat="1" applyFont="1" applyFill="1" applyBorder="1"/>
    <xf numFmtId="0" fontId="20" fillId="3" borderId="0" xfId="0" applyFont="1" applyFill="1" applyBorder="1" applyAlignment="1">
      <alignment vertical="top"/>
    </xf>
    <xf numFmtId="0" fontId="20" fillId="3" borderId="0" xfId="0" applyNumberFormat="1" applyFont="1" applyFill="1" applyBorder="1" applyAlignment="1">
      <alignment vertical="top"/>
    </xf>
    <xf numFmtId="0" fontId="24" fillId="3" borderId="22" xfId="0" applyNumberFormat="1" applyFont="1" applyFill="1" applyBorder="1"/>
    <xf numFmtId="0" fontId="24" fillId="3" borderId="0" xfId="0" applyNumberFormat="1" applyFont="1" applyFill="1" applyBorder="1"/>
    <xf numFmtId="0" fontId="18" fillId="3" borderId="0" xfId="0" applyNumberFormat="1" applyFont="1" applyFill="1" applyBorder="1"/>
    <xf numFmtId="0" fontId="20" fillId="3" borderId="0" xfId="1" applyFont="1" applyFill="1" applyBorder="1" applyAlignment="1">
      <alignment vertical="center"/>
    </xf>
    <xf numFmtId="0" fontId="18" fillId="3" borderId="23" xfId="2" applyNumberFormat="1" applyFont="1" applyFill="1" applyBorder="1" applyAlignment="1">
      <alignment vertical="center" wrapText="1"/>
    </xf>
    <xf numFmtId="0" fontId="20" fillId="3" borderId="24" xfId="0" applyNumberFormat="1" applyFont="1" applyFill="1" applyBorder="1" applyAlignment="1">
      <alignment horizontal="left"/>
    </xf>
    <xf numFmtId="0" fontId="20" fillId="3" borderId="25" xfId="0" applyNumberFormat="1" applyFont="1" applyFill="1" applyBorder="1" applyAlignment="1">
      <alignment horizontal="left"/>
    </xf>
    <xf numFmtId="0" fontId="18" fillId="3" borderId="25" xfId="0" applyNumberFormat="1" applyFont="1" applyFill="1" applyBorder="1" applyAlignment="1">
      <alignment horizontal="left" wrapText="1"/>
    </xf>
    <xf numFmtId="0" fontId="20" fillId="3" borderId="25" xfId="0" applyNumberFormat="1" applyFont="1" applyFill="1" applyBorder="1" applyAlignment="1">
      <alignment horizontal="left" indent="1"/>
    </xf>
    <xf numFmtId="0" fontId="18" fillId="3" borderId="45" xfId="0" applyNumberFormat="1" applyFont="1" applyFill="1" applyBorder="1" applyAlignment="1">
      <alignment wrapText="1"/>
    </xf>
    <xf numFmtId="0" fontId="24" fillId="3" borderId="22" xfId="0" applyNumberFormat="1" applyFont="1" applyFill="1" applyBorder="1" applyAlignment="1">
      <alignment horizontal="left" indent="1"/>
    </xf>
    <xf numFmtId="0" fontId="18" fillId="3" borderId="23" xfId="1" applyNumberFormat="1" applyFont="1" applyFill="1" applyBorder="1" applyAlignment="1">
      <alignment vertical="center"/>
    </xf>
    <xf numFmtId="0" fontId="25" fillId="3" borderId="24" xfId="0" applyNumberFormat="1" applyFont="1" applyFill="1" applyBorder="1" applyAlignment="1">
      <alignment horizontal="left" indent="1"/>
    </xf>
    <xf numFmtId="0" fontId="25" fillId="3" borderId="25" xfId="1" applyNumberFormat="1" applyFont="1" applyFill="1" applyBorder="1" applyAlignment="1">
      <alignment vertical="center"/>
    </xf>
    <xf numFmtId="0" fontId="25" fillId="3" borderId="45" xfId="1" applyNumberFormat="1" applyFont="1" applyFill="1" applyBorder="1" applyAlignment="1">
      <alignment vertical="center"/>
    </xf>
    <xf numFmtId="0" fontId="25" fillId="0" borderId="0" xfId="1" applyNumberFormat="1" applyFont="1" applyFill="1" applyBorder="1" applyAlignment="1">
      <alignment vertical="center"/>
    </xf>
    <xf numFmtId="0" fontId="21" fillId="3" borderId="37" xfId="2" applyNumberFormat="1" applyFont="1" applyFill="1" applyBorder="1" applyAlignment="1">
      <alignment horizontal="center" vertical="center"/>
    </xf>
    <xf numFmtId="0" fontId="21" fillId="3" borderId="38" xfId="2" applyNumberFormat="1" applyFont="1" applyFill="1" applyBorder="1" applyAlignment="1">
      <alignment horizontal="center" vertical="center"/>
    </xf>
    <xf numFmtId="0" fontId="21" fillId="3" borderId="38" xfId="2" applyNumberFormat="1" applyFont="1" applyFill="1" applyBorder="1" applyAlignment="1">
      <alignment horizontal="left" vertical="center"/>
    </xf>
    <xf numFmtId="0" fontId="22" fillId="3" borderId="38" xfId="2" applyNumberFormat="1" applyFont="1" applyFill="1" applyBorder="1" applyAlignment="1">
      <alignment horizontal="left" vertical="center"/>
    </xf>
    <xf numFmtId="164" fontId="21" fillId="3" borderId="47" xfId="1" applyNumberFormat="1" applyFont="1" applyFill="1" applyBorder="1" applyAlignment="1">
      <alignment vertical="center"/>
    </xf>
    <xf numFmtId="0" fontId="23" fillId="3" borderId="31" xfId="2" applyNumberFormat="1" applyFont="1" applyFill="1" applyBorder="1" applyAlignment="1">
      <alignment horizontal="left" vertical="top"/>
    </xf>
    <xf numFmtId="0" fontId="23" fillId="3" borderId="29" xfId="2" applyNumberFormat="1" applyFont="1" applyFill="1" applyBorder="1" applyAlignment="1">
      <alignment horizontal="left" vertical="top"/>
    </xf>
    <xf numFmtId="0" fontId="16" fillId="0" borderId="22" xfId="0" applyFont="1" applyFill="1" applyBorder="1" applyAlignment="1">
      <alignment vertical="center" wrapText="1"/>
    </xf>
    <xf numFmtId="0" fontId="16" fillId="0" borderId="0" xfId="0" applyFont="1" applyFill="1" applyBorder="1" applyAlignment="1">
      <alignment vertical="center" wrapText="1"/>
    </xf>
    <xf numFmtId="0" fontId="15" fillId="0" borderId="0" xfId="0" applyFont="1" applyAlignment="1">
      <alignment vertical="center"/>
    </xf>
    <xf numFmtId="0" fontId="14" fillId="0" borderId="14" xfId="0" applyFont="1" applyFill="1" applyBorder="1" applyAlignment="1">
      <alignment vertical="center"/>
    </xf>
    <xf numFmtId="0" fontId="6" fillId="0" borderId="11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 wrapText="1"/>
    </xf>
    <xf numFmtId="0" fontId="21" fillId="3" borderId="22" xfId="1" applyNumberFormat="1" applyFont="1" applyFill="1" applyBorder="1" applyAlignment="1">
      <alignment vertical="center"/>
    </xf>
    <xf numFmtId="0" fontId="21" fillId="3" borderId="0" xfId="1" applyNumberFormat="1" applyFont="1" applyFill="1" applyBorder="1" applyAlignment="1">
      <alignment vertical="center"/>
    </xf>
    <xf numFmtId="0" fontId="20" fillId="3" borderId="1" xfId="2" applyNumberFormat="1" applyFont="1" applyFill="1" applyBorder="1" applyAlignment="1">
      <alignment horizontal="center" vertical="center" wrapText="1"/>
    </xf>
    <xf numFmtId="0" fontId="20" fillId="3" borderId="2" xfId="2" applyNumberFormat="1" applyFont="1" applyFill="1" applyBorder="1" applyAlignment="1">
      <alignment horizontal="center" vertical="center" wrapText="1"/>
    </xf>
    <xf numFmtId="0" fontId="20" fillId="3" borderId="3" xfId="1" applyNumberFormat="1" applyFont="1" applyFill="1" applyBorder="1" applyAlignment="1">
      <alignment horizontal="right" vertical="center" wrapText="1"/>
    </xf>
    <xf numFmtId="0" fontId="23" fillId="3" borderId="9" xfId="1" applyNumberFormat="1" applyFont="1" applyFill="1" applyBorder="1" applyAlignment="1">
      <alignment vertical="center"/>
    </xf>
    <xf numFmtId="164" fontId="25" fillId="3" borderId="10" xfId="20" applyNumberFormat="1" applyFont="1" applyFill="1" applyBorder="1" applyAlignment="1">
      <alignment horizontal="center" vertical="center"/>
    </xf>
    <xf numFmtId="164" fontId="25" fillId="3" borderId="15" xfId="20" applyNumberFormat="1" applyFont="1" applyFill="1" applyBorder="1" applyAlignment="1">
      <alignment horizontal="right" vertical="center"/>
    </xf>
    <xf numFmtId="164" fontId="25" fillId="3" borderId="47" xfId="1" applyNumberFormat="1" applyFont="1" applyFill="1" applyBorder="1" applyAlignment="1">
      <alignment horizontal="right" vertical="center"/>
    </xf>
    <xf numFmtId="164" fontId="23" fillId="3" borderId="15" xfId="20" applyNumberFormat="1" applyFont="1" applyFill="1" applyBorder="1" applyAlignment="1">
      <alignment horizontal="right" vertical="center"/>
    </xf>
    <xf numFmtId="164" fontId="23" fillId="3" borderId="47" xfId="1" applyNumberFormat="1" applyFont="1" applyFill="1" applyBorder="1" applyAlignment="1">
      <alignment horizontal="right" vertical="center"/>
    </xf>
    <xf numFmtId="0" fontId="27" fillId="3" borderId="40" xfId="1" applyNumberFormat="1" applyFont="1" applyFill="1" applyBorder="1" applyAlignment="1">
      <alignment vertical="center" wrapText="1"/>
    </xf>
    <xf numFmtId="0" fontId="25" fillId="3" borderId="49" xfId="1" applyNumberFormat="1" applyFont="1" applyFill="1" applyBorder="1" applyAlignment="1">
      <alignment horizontal="center" vertical="center"/>
    </xf>
    <xf numFmtId="0" fontId="25" fillId="3" borderId="20" xfId="1" applyNumberFormat="1" applyFont="1" applyFill="1" applyBorder="1" applyAlignment="1">
      <alignment vertical="center"/>
    </xf>
    <xf numFmtId="0" fontId="25" fillId="3" borderId="20" xfId="1" applyNumberFormat="1" applyFont="1" applyFill="1" applyBorder="1" applyAlignment="1">
      <alignment horizontal="center" vertical="center"/>
    </xf>
    <xf numFmtId="9" fontId="25" fillId="3" borderId="20" xfId="1" applyNumberFormat="1" applyFont="1" applyFill="1" applyBorder="1" applyAlignment="1">
      <alignment horizontal="center" vertical="center"/>
    </xf>
    <xf numFmtId="164" fontId="13" fillId="0" borderId="21" xfId="20" applyFont="1" applyBorder="1"/>
    <xf numFmtId="0" fontId="25" fillId="3" borderId="13" xfId="1" applyNumberFormat="1" applyFont="1" applyFill="1" applyBorder="1" applyAlignment="1">
      <alignment horizontal="center" vertical="center"/>
    </xf>
    <xf numFmtId="0" fontId="25" fillId="3" borderId="11" xfId="1" applyNumberFormat="1" applyFont="1" applyFill="1" applyBorder="1" applyAlignment="1">
      <alignment vertical="center"/>
    </xf>
    <xf numFmtId="0" fontId="25" fillId="3" borderId="11" xfId="1" applyNumberFormat="1" applyFont="1" applyFill="1" applyBorder="1" applyAlignment="1">
      <alignment horizontal="center" vertical="center"/>
    </xf>
    <xf numFmtId="9" fontId="25" fillId="3" borderId="11" xfId="1" applyNumberFormat="1" applyFont="1" applyFill="1" applyBorder="1" applyAlignment="1">
      <alignment horizontal="center" vertical="center"/>
    </xf>
    <xf numFmtId="0" fontId="7" fillId="3" borderId="13" xfId="0" applyFont="1" applyFill="1" applyBorder="1" applyAlignment="1">
      <alignment horizontal="center" vertical="center"/>
    </xf>
    <xf numFmtId="0" fontId="7" fillId="3" borderId="11" xfId="0" applyFont="1" applyFill="1" applyBorder="1" applyAlignment="1">
      <alignment horizontal="center" vertical="center" wrapText="1"/>
    </xf>
    <xf numFmtId="0" fontId="7" fillId="3" borderId="11" xfId="0" quotePrefix="1" applyFont="1" applyFill="1" applyBorder="1" applyAlignment="1">
      <alignment horizontal="center" vertical="center"/>
    </xf>
    <xf numFmtId="0" fontId="6" fillId="3" borderId="11" xfId="0" applyFont="1" applyFill="1" applyBorder="1" applyAlignment="1">
      <alignment horizontal="center" vertical="center" wrapText="1"/>
    </xf>
    <xf numFmtId="1" fontId="7" fillId="3" borderId="11" xfId="0" applyNumberFormat="1" applyFont="1" applyFill="1" applyBorder="1" applyAlignment="1">
      <alignment horizontal="center" vertical="center" wrapText="1"/>
    </xf>
    <xf numFmtId="14" fontId="7" fillId="3" borderId="11" xfId="0" applyNumberFormat="1" applyFont="1" applyFill="1" applyBorder="1" applyAlignment="1">
      <alignment horizontal="center" vertical="center" wrapText="1"/>
    </xf>
    <xf numFmtId="0" fontId="8" fillId="3" borderId="11" xfId="0" applyFont="1" applyFill="1" applyBorder="1" applyAlignment="1">
      <alignment horizontal="center" vertical="center" wrapText="1"/>
    </xf>
    <xf numFmtId="0" fontId="6" fillId="0" borderId="13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 wrapText="1"/>
    </xf>
    <xf numFmtId="0" fontId="7" fillId="0" borderId="0" xfId="0" applyFont="1"/>
    <xf numFmtId="0" fontId="6" fillId="3" borderId="13" xfId="0" applyFont="1" applyFill="1" applyBorder="1" applyAlignment="1">
      <alignment vertical="center"/>
    </xf>
    <xf numFmtId="0" fontId="6" fillId="3" borderId="11" xfId="0" applyFont="1" applyFill="1" applyBorder="1" applyAlignment="1">
      <alignment vertical="center"/>
    </xf>
    <xf numFmtId="1" fontId="6" fillId="3" borderId="11" xfId="0" applyNumberFormat="1" applyFont="1" applyFill="1" applyBorder="1" applyAlignment="1">
      <alignment horizontal="center" vertical="center" wrapText="1"/>
    </xf>
    <xf numFmtId="0" fontId="7" fillId="3" borderId="11" xfId="0" applyFont="1" applyFill="1" applyBorder="1" applyAlignment="1">
      <alignment wrapText="1"/>
    </xf>
    <xf numFmtId="0" fontId="16" fillId="0" borderId="0" xfId="0" applyFont="1" applyBorder="1" applyAlignment="1">
      <alignment vertical="center"/>
    </xf>
    <xf numFmtId="0" fontId="13" fillId="0" borderId="0" xfId="0" applyFont="1" applyBorder="1" applyAlignment="1">
      <alignment horizontal="center" wrapText="1"/>
    </xf>
    <xf numFmtId="0" fontId="10" fillId="0" borderId="11" xfId="0" applyFont="1" applyBorder="1" applyAlignment="1">
      <alignment horizontal="center" vertical="center" wrapText="1"/>
    </xf>
    <xf numFmtId="0" fontId="15" fillId="0" borderId="0" xfId="0" applyFont="1" applyBorder="1" applyAlignment="1">
      <alignment vertical="center"/>
    </xf>
    <xf numFmtId="14" fontId="16" fillId="0" borderId="0" xfId="0" applyNumberFormat="1" applyFont="1" applyBorder="1" applyAlignment="1">
      <alignment horizontal="center" vertical="center"/>
    </xf>
    <xf numFmtId="0" fontId="16" fillId="0" borderId="0" xfId="0" applyFont="1" applyBorder="1" applyAlignment="1">
      <alignment horizontal="left" vertical="center"/>
    </xf>
    <xf numFmtId="0" fontId="7" fillId="0" borderId="0" xfId="0" applyFont="1" applyAlignment="1">
      <alignment wrapText="1"/>
    </xf>
    <xf numFmtId="0" fontId="7" fillId="0" borderId="11" xfId="0" applyFont="1" applyBorder="1" applyAlignment="1">
      <alignment horizontal="center" vertical="center"/>
    </xf>
    <xf numFmtId="0" fontId="9" fillId="0" borderId="0" xfId="0" applyFont="1" applyAlignment="1"/>
    <xf numFmtId="0" fontId="14" fillId="0" borderId="11" xfId="0" applyFont="1" applyFill="1" applyBorder="1" applyAlignment="1">
      <alignment horizontal="center" vertical="center"/>
    </xf>
    <xf numFmtId="14" fontId="9" fillId="0" borderId="0" xfId="0" applyNumberFormat="1" applyFont="1" applyAlignment="1">
      <alignment horizontal="center"/>
    </xf>
    <xf numFmtId="0" fontId="28" fillId="0" borderId="0" xfId="0" applyFont="1" applyAlignment="1">
      <alignment vertical="center"/>
    </xf>
    <xf numFmtId="0" fontId="9" fillId="0" borderId="0" xfId="0" applyFont="1"/>
    <xf numFmtId="0" fontId="12" fillId="0" borderId="0" xfId="0" applyFont="1" applyBorder="1" applyAlignment="1">
      <alignment horizontal="center"/>
    </xf>
    <xf numFmtId="0" fontId="11" fillId="3" borderId="0" xfId="0" applyFont="1" applyFill="1" applyBorder="1" applyAlignment="1">
      <alignment horizontal="center" wrapText="1"/>
    </xf>
    <xf numFmtId="0" fontId="11" fillId="3" borderId="0" xfId="0" applyFont="1" applyFill="1" applyBorder="1" applyAlignment="1">
      <alignment horizontal="left" wrapText="1"/>
    </xf>
    <xf numFmtId="0" fontId="11" fillId="0" borderId="0" xfId="0" applyFont="1"/>
    <xf numFmtId="0" fontId="11" fillId="0" borderId="0" xfId="0" applyFont="1" applyAlignment="1">
      <alignment horizontal="left"/>
    </xf>
    <xf numFmtId="0" fontId="7" fillId="0" borderId="0" xfId="0" applyFont="1"/>
    <xf numFmtId="2" fontId="14" fillId="0" borderId="11" xfId="0" applyNumberFormat="1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7" fillId="0" borderId="0" xfId="0" applyFont="1" applyBorder="1" applyAlignment="1">
      <alignment horizontal="center"/>
    </xf>
    <xf numFmtId="0" fontId="7" fillId="0" borderId="0" xfId="0" applyFont="1" applyFill="1" applyBorder="1" applyAlignment="1">
      <alignment horizontal="center" vertical="center" wrapText="1"/>
    </xf>
    <xf numFmtId="0" fontId="7" fillId="0" borderId="0" xfId="0" applyFont="1" applyFill="1" applyBorder="1"/>
    <xf numFmtId="0" fontId="29" fillId="0" borderId="0" xfId="0" applyFont="1" applyFill="1" applyBorder="1" applyAlignment="1">
      <alignment horizontal="center" vertical="center" wrapText="1"/>
    </xf>
    <xf numFmtId="165" fontId="7" fillId="0" borderId="0" xfId="0" applyNumberFormat="1" applyFont="1" applyBorder="1" applyAlignment="1">
      <alignment horizontal="left" vertical="center"/>
    </xf>
    <xf numFmtId="0" fontId="14" fillId="0" borderId="9" xfId="0" applyFont="1" applyBorder="1"/>
    <xf numFmtId="0" fontId="13" fillId="0" borderId="0" xfId="0" applyFont="1"/>
    <xf numFmtId="0" fontId="14" fillId="0" borderId="0" xfId="0" applyFont="1" applyBorder="1"/>
    <xf numFmtId="0" fontId="14" fillId="0" borderId="0" xfId="0" applyFont="1" applyBorder="1" applyAlignment="1">
      <alignment horizontal="center"/>
    </xf>
    <xf numFmtId="0" fontId="14" fillId="0" borderId="10" xfId="0" applyFont="1" applyBorder="1"/>
    <xf numFmtId="0" fontId="12" fillId="0" borderId="0" xfId="0" applyFont="1" applyFill="1" applyBorder="1"/>
    <xf numFmtId="0" fontId="9" fillId="0" borderId="0" xfId="0" applyFont="1" applyFill="1" applyBorder="1"/>
    <xf numFmtId="0" fontId="13" fillId="0" borderId="0" xfId="0" applyFont="1" applyFill="1" applyBorder="1"/>
    <xf numFmtId="0" fontId="6" fillId="0" borderId="14" xfId="0" applyFont="1" applyFill="1" applyBorder="1" applyAlignment="1">
      <alignment vertical="center"/>
    </xf>
    <xf numFmtId="0" fontId="6" fillId="0" borderId="32" xfId="0" applyFont="1" applyFill="1" applyBorder="1" applyAlignment="1">
      <alignment vertical="center"/>
    </xf>
    <xf numFmtId="1" fontId="6" fillId="0" borderId="32" xfId="0" applyNumberFormat="1" applyFont="1" applyBorder="1" applyAlignment="1">
      <alignment horizontal="center" vertical="center" wrapText="1"/>
    </xf>
    <xf numFmtId="0" fontId="7" fillId="0" borderId="32" xfId="0" applyFont="1" applyBorder="1" applyAlignment="1">
      <alignment wrapText="1"/>
    </xf>
    <xf numFmtId="0" fontId="15" fillId="0" borderId="0" xfId="0" applyFont="1"/>
    <xf numFmtId="0" fontId="6" fillId="0" borderId="0" xfId="0" applyFont="1" applyAlignment="1">
      <alignment vertical="center"/>
    </xf>
    <xf numFmtId="0" fontId="6" fillId="0" borderId="0" xfId="0" applyFont="1" applyAlignment="1">
      <alignment vertical="center" wrapText="1"/>
    </xf>
    <xf numFmtId="0" fontId="7" fillId="0" borderId="0" xfId="0" applyFont="1" applyAlignment="1">
      <alignment vertical="center"/>
    </xf>
    <xf numFmtId="14" fontId="6" fillId="0" borderId="11" xfId="0" applyNumberFormat="1" applyFont="1" applyBorder="1" applyAlignment="1">
      <alignment horizontal="center" vertical="center" wrapText="1"/>
    </xf>
    <xf numFmtId="14" fontId="7" fillId="0" borderId="11" xfId="0" applyNumberFormat="1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 wrapText="1"/>
    </xf>
    <xf numFmtId="0" fontId="7" fillId="3" borderId="5" xfId="0" applyFont="1" applyFill="1" applyBorder="1" applyAlignment="1">
      <alignment horizontal="center" vertical="center"/>
    </xf>
    <xf numFmtId="0" fontId="11" fillId="0" borderId="14" xfId="0" applyFont="1" applyBorder="1" applyAlignment="1">
      <alignment vertical="center"/>
    </xf>
    <xf numFmtId="0" fontId="11" fillId="0" borderId="32" xfId="0" applyFont="1" applyBorder="1" applyAlignment="1">
      <alignment vertical="center"/>
    </xf>
    <xf numFmtId="0" fontId="14" fillId="0" borderId="32" xfId="0" applyFont="1" applyBorder="1" applyAlignment="1">
      <alignment horizontal="center" vertical="center"/>
    </xf>
    <xf numFmtId="0" fontId="14" fillId="0" borderId="31" xfId="0" applyFont="1" applyBorder="1" applyAlignment="1">
      <alignment horizontal="center" vertical="center"/>
    </xf>
    <xf numFmtId="0" fontId="9" fillId="0" borderId="0" xfId="0" applyFont="1" applyAlignment="1">
      <alignment horizontal="left" vertical="center"/>
    </xf>
    <xf numFmtId="43" fontId="9" fillId="0" borderId="0" xfId="0" applyNumberFormat="1" applyFont="1" applyBorder="1" applyAlignment="1">
      <alignment horizontal="left" vertical="center"/>
    </xf>
    <xf numFmtId="0" fontId="14" fillId="0" borderId="11" xfId="0" applyFont="1" applyFill="1" applyBorder="1" applyAlignment="1">
      <alignment horizontal="center" vertical="center" wrapText="1"/>
    </xf>
    <xf numFmtId="0" fontId="11" fillId="0" borderId="0" xfId="0" applyFont="1" applyAlignment="1"/>
    <xf numFmtId="0" fontId="14" fillId="0" borderId="0" xfId="0" applyFont="1" applyBorder="1" applyAlignment="1"/>
    <xf numFmtId="0" fontId="6" fillId="0" borderId="11" xfId="0" applyFont="1" applyBorder="1" applyAlignment="1"/>
    <xf numFmtId="0" fontId="9" fillId="0" borderId="11" xfId="0" applyFont="1" applyBorder="1" applyAlignment="1">
      <alignment horizontal="left" wrapText="1"/>
    </xf>
    <xf numFmtId="0" fontId="6" fillId="0" borderId="14" xfId="0" applyFont="1" applyBorder="1" applyAlignment="1"/>
    <xf numFmtId="0" fontId="7" fillId="0" borderId="31" xfId="0" applyFont="1" applyBorder="1" applyAlignment="1">
      <alignment wrapText="1"/>
    </xf>
    <xf numFmtId="14" fontId="9" fillId="0" borderId="11" xfId="0" applyNumberFormat="1" applyFont="1" applyBorder="1" applyAlignment="1">
      <alignment horizontal="left" wrapText="1"/>
    </xf>
    <xf numFmtId="0" fontId="6" fillId="0" borderId="11" xfId="0" applyFont="1" applyBorder="1" applyAlignment="1">
      <alignment vertical="center"/>
    </xf>
    <xf numFmtId="0" fontId="9" fillId="0" borderId="11" xfId="0" applyFont="1" applyBorder="1" applyAlignment="1">
      <alignment horizontal="left" vertical="center"/>
    </xf>
    <xf numFmtId="0" fontId="11" fillId="0" borderId="0" xfId="0" applyFont="1" applyFill="1" applyBorder="1" applyAlignment="1">
      <alignment horizontal="center" vertical="center"/>
    </xf>
    <xf numFmtId="49" fontId="11" fillId="0" borderId="0" xfId="0" applyNumberFormat="1" applyFont="1" applyFill="1" applyBorder="1" applyAlignment="1">
      <alignment horizontal="center" vertical="center"/>
    </xf>
    <xf numFmtId="9" fontId="7" fillId="0" borderId="11" xfId="0" applyNumberFormat="1" applyFont="1" applyBorder="1" applyAlignment="1">
      <alignment horizontal="center" vertical="center"/>
    </xf>
    <xf numFmtId="0" fontId="7" fillId="0" borderId="11" xfId="0" applyNumberFormat="1" applyFont="1" applyBorder="1" applyAlignment="1">
      <alignment horizontal="center" vertical="center"/>
    </xf>
    <xf numFmtId="14" fontId="9" fillId="0" borderId="0" xfId="0" applyNumberFormat="1" applyFont="1" applyAlignment="1">
      <alignment horizontal="left" vertical="center"/>
    </xf>
    <xf numFmtId="1" fontId="6" fillId="0" borderId="0" xfId="0" applyNumberFormat="1" applyFont="1" applyFill="1" applyBorder="1" applyAlignment="1">
      <alignment horizontal="center" vertical="center" wrapText="1"/>
    </xf>
    <xf numFmtId="0" fontId="34" fillId="0" borderId="35" xfId="0" applyFont="1" applyFill="1" applyBorder="1"/>
    <xf numFmtId="0" fontId="34" fillId="0" borderId="30" xfId="0" applyFont="1" applyFill="1" applyBorder="1"/>
    <xf numFmtId="0" fontId="34" fillId="0" borderId="44" xfId="0" applyFont="1" applyFill="1" applyBorder="1"/>
    <xf numFmtId="0" fontId="34" fillId="0" borderId="0" xfId="0" applyFont="1" applyFill="1"/>
    <xf numFmtId="0" fontId="35" fillId="0" borderId="22" xfId="0" applyFont="1" applyFill="1" applyBorder="1"/>
    <xf numFmtId="0" fontId="35" fillId="0" borderId="0" xfId="0" applyFont="1" applyFill="1" applyBorder="1"/>
    <xf numFmtId="0" fontId="35" fillId="0" borderId="23" xfId="0" applyFont="1" applyFill="1" applyBorder="1"/>
    <xf numFmtId="0" fontId="36" fillId="0" borderId="0" xfId="0" applyFont="1" applyFill="1"/>
    <xf numFmtId="0" fontId="38" fillId="0" borderId="0" xfId="0" applyFont="1" applyFill="1" applyAlignment="1">
      <alignment vertical="center" wrapText="1"/>
    </xf>
    <xf numFmtId="0" fontId="39" fillId="0" borderId="0" xfId="0" applyFont="1" applyFill="1" applyBorder="1" applyAlignment="1">
      <alignment vertical="center"/>
    </xf>
    <xf numFmtId="0" fontId="40" fillId="0" borderId="0" xfId="0" applyFont="1" applyFill="1" applyBorder="1" applyAlignment="1">
      <alignment horizontal="left" vertical="center"/>
    </xf>
    <xf numFmtId="0" fontId="41" fillId="0" borderId="0" xfId="0" applyFont="1" applyFill="1" applyBorder="1" applyAlignment="1">
      <alignment horizontal="center" vertical="center" wrapText="1"/>
    </xf>
    <xf numFmtId="0" fontId="41" fillId="0" borderId="23" xfId="0" applyFont="1" applyFill="1" applyBorder="1" applyAlignment="1">
      <alignment horizontal="center" vertical="center" wrapText="1"/>
    </xf>
    <xf numFmtId="0" fontId="42" fillId="0" borderId="0" xfId="0" applyFont="1" applyFill="1" applyAlignment="1">
      <alignment vertical="center" wrapText="1"/>
    </xf>
    <xf numFmtId="0" fontId="43" fillId="0" borderId="0" xfId="0" applyFont="1" applyFill="1"/>
    <xf numFmtId="0" fontId="41" fillId="0" borderId="22" xfId="0" applyFont="1" applyFill="1" applyBorder="1" applyAlignment="1">
      <alignment vertical="center"/>
    </xf>
    <xf numFmtId="0" fontId="41" fillId="0" borderId="0" xfId="0" applyFont="1" applyFill="1" applyBorder="1" applyAlignment="1">
      <alignment vertical="center" wrapText="1"/>
    </xf>
    <xf numFmtId="0" fontId="41" fillId="0" borderId="0" xfId="0" applyFont="1" applyFill="1" applyBorder="1" applyAlignment="1">
      <alignment horizontal="left" vertical="center" wrapText="1"/>
    </xf>
    <xf numFmtId="0" fontId="36" fillId="0" borderId="0" xfId="0" applyFont="1" applyFill="1" applyBorder="1"/>
    <xf numFmtId="0" fontId="37" fillId="0" borderId="23" xfId="0" applyFont="1" applyFill="1" applyBorder="1" applyAlignment="1">
      <alignment horizontal="left" vertical="center" wrapText="1"/>
    </xf>
    <xf numFmtId="14" fontId="41" fillId="0" borderId="0" xfId="0" applyNumberFormat="1" applyFont="1" applyFill="1" applyBorder="1" applyAlignment="1">
      <alignment vertical="center" wrapText="1"/>
    </xf>
    <xf numFmtId="0" fontId="41" fillId="0" borderId="22" xfId="0" applyFont="1" applyFill="1" applyBorder="1" applyAlignment="1">
      <alignment horizontal="left" vertical="center" wrapText="1"/>
    </xf>
    <xf numFmtId="0" fontId="36" fillId="0" borderId="23" xfId="0" applyFont="1" applyFill="1" applyBorder="1"/>
    <xf numFmtId="0" fontId="44" fillId="0" borderId="46" xfId="0" applyFont="1" applyFill="1" applyBorder="1" applyAlignment="1">
      <alignment horizontal="center" vertical="center" wrapText="1"/>
    </xf>
    <xf numFmtId="0" fontId="44" fillId="0" borderId="41" xfId="0" applyFont="1" applyFill="1" applyBorder="1" applyAlignment="1">
      <alignment horizontal="center" vertical="center" wrapText="1"/>
    </xf>
    <xf numFmtId="0" fontId="44" fillId="0" borderId="7" xfId="0" applyFont="1" applyFill="1" applyBorder="1" applyAlignment="1">
      <alignment horizontal="center" vertical="center" wrapText="1"/>
    </xf>
    <xf numFmtId="0" fontId="45" fillId="0" borderId="7" xfId="0" applyFont="1" applyFill="1" applyBorder="1" applyAlignment="1">
      <alignment horizontal="center" vertical="center" wrapText="1"/>
    </xf>
    <xf numFmtId="0" fontId="44" fillId="0" borderId="8" xfId="0" applyFont="1" applyFill="1" applyBorder="1" applyAlignment="1">
      <alignment horizontal="center" vertical="center" wrapText="1"/>
    </xf>
    <xf numFmtId="0" fontId="46" fillId="0" borderId="0" xfId="0" applyFont="1" applyFill="1" applyAlignment="1">
      <alignment horizontal="center"/>
    </xf>
    <xf numFmtId="0" fontId="47" fillId="0" borderId="13" xfId="0" applyFont="1" applyFill="1" applyBorder="1" applyAlignment="1">
      <alignment horizontal="center" vertical="center" wrapText="1"/>
    </xf>
    <xf numFmtId="0" fontId="48" fillId="0" borderId="31" xfId="0" applyFont="1" applyFill="1" applyBorder="1" applyAlignment="1">
      <alignment horizontal="center" vertical="center" wrapText="1"/>
    </xf>
    <xf numFmtId="0" fontId="47" fillId="0" borderId="11" xfId="0" applyFont="1" applyFill="1" applyBorder="1" applyAlignment="1">
      <alignment horizontal="left" vertical="center" wrapText="1"/>
    </xf>
    <xf numFmtId="0" fontId="34" fillId="0" borderId="11" xfId="0" applyFont="1" applyFill="1" applyBorder="1" applyAlignment="1">
      <alignment horizontal="center" vertical="center" wrapText="1"/>
    </xf>
    <xf numFmtId="166" fontId="34" fillId="0" borderId="11" xfId="0" applyNumberFormat="1" applyFont="1" applyFill="1" applyBorder="1" applyAlignment="1">
      <alignment horizontal="center" vertical="center" wrapText="1"/>
    </xf>
    <xf numFmtId="166" fontId="45" fillId="0" borderId="12" xfId="0" applyNumberFormat="1" applyFont="1" applyFill="1" applyBorder="1" applyAlignment="1">
      <alignment horizontal="left" vertical="center" wrapText="1"/>
    </xf>
    <xf numFmtId="164" fontId="36" fillId="0" borderId="0" xfId="0" applyNumberFormat="1" applyFont="1" applyFill="1"/>
    <xf numFmtId="167" fontId="34" fillId="0" borderId="11" xfId="0" applyNumberFormat="1" applyFont="1" applyFill="1" applyBorder="1" applyAlignment="1">
      <alignment horizontal="center" vertical="center" wrapText="1"/>
    </xf>
    <xf numFmtId="164" fontId="45" fillId="0" borderId="12" xfId="0" applyNumberFormat="1" applyFont="1" applyFill="1" applyBorder="1" applyAlignment="1">
      <alignment horizontal="left" vertical="center" wrapText="1"/>
    </xf>
    <xf numFmtId="167" fontId="45" fillId="0" borderId="12" xfId="0" applyNumberFormat="1" applyFont="1" applyFill="1" applyBorder="1" applyAlignment="1">
      <alignment horizontal="left" vertical="center" wrapText="1"/>
    </xf>
    <xf numFmtId="0" fontId="48" fillId="0" borderId="34" xfId="0" applyFont="1" applyFill="1" applyBorder="1" applyAlignment="1">
      <alignment horizontal="center" vertical="center" wrapText="1"/>
    </xf>
    <xf numFmtId="0" fontId="47" fillId="0" borderId="20" xfId="0" applyFont="1" applyFill="1" applyBorder="1" applyAlignment="1">
      <alignment horizontal="left" vertical="center" wrapText="1"/>
    </xf>
    <xf numFmtId="0" fontId="48" fillId="0" borderId="29" xfId="0" applyFont="1" applyFill="1" applyBorder="1" applyAlignment="1">
      <alignment horizontal="center" vertical="center" wrapText="1"/>
    </xf>
    <xf numFmtId="0" fontId="47" fillId="0" borderId="5" xfId="0" applyFont="1" applyFill="1" applyBorder="1" applyAlignment="1">
      <alignment horizontal="left" vertical="center" wrapText="1"/>
    </xf>
    <xf numFmtId="0" fontId="48" fillId="0" borderId="17" xfId="0" applyFont="1" applyFill="1" applyBorder="1" applyAlignment="1">
      <alignment horizontal="center" vertical="center" wrapText="1"/>
    </xf>
    <xf numFmtId="0" fontId="48" fillId="0" borderId="33" xfId="0" applyFont="1" applyFill="1" applyBorder="1" applyAlignment="1">
      <alignment horizontal="center" vertical="center" wrapText="1"/>
    </xf>
    <xf numFmtId="164" fontId="48" fillId="0" borderId="18" xfId="0" applyNumberFormat="1" applyFont="1" applyFill="1" applyBorder="1" applyAlignment="1">
      <alignment horizontal="left" vertical="center" wrapText="1"/>
    </xf>
    <xf numFmtId="0" fontId="48" fillId="0" borderId="18" xfId="0" applyFont="1" applyFill="1" applyBorder="1" applyAlignment="1">
      <alignment horizontal="center" vertical="center" wrapText="1"/>
    </xf>
    <xf numFmtId="166" fontId="49" fillId="0" borderId="18" xfId="0" applyNumberFormat="1" applyFont="1" applyFill="1" applyBorder="1" applyAlignment="1">
      <alignment horizontal="center" vertical="center" wrapText="1"/>
    </xf>
    <xf numFmtId="164" fontId="44" fillId="0" borderId="19" xfId="0" applyNumberFormat="1" applyFont="1" applyFill="1" applyBorder="1" applyAlignment="1">
      <alignment horizontal="left" vertical="center" wrapText="1"/>
    </xf>
    <xf numFmtId="0" fontId="50" fillId="0" borderId="0" xfId="0" applyFont="1" applyFill="1"/>
    <xf numFmtId="0" fontId="13" fillId="0" borderId="0" xfId="0" applyFont="1" applyBorder="1" applyAlignment="1">
      <alignment horizontal="center" wrapText="1"/>
    </xf>
    <xf numFmtId="0" fontId="6" fillId="0" borderId="11" xfId="0" applyFont="1" applyFill="1" applyBorder="1" applyAlignment="1">
      <alignment horizontal="center" vertical="center" wrapText="1"/>
    </xf>
    <xf numFmtId="0" fontId="46" fillId="0" borderId="22" xfId="0" applyFont="1" applyFill="1" applyBorder="1" applyAlignment="1">
      <alignment vertical="center"/>
    </xf>
    <xf numFmtId="1" fontId="8" fillId="3" borderId="11" xfId="0" applyNumberFormat="1" applyFont="1" applyFill="1" applyBorder="1" applyAlignment="1">
      <alignment horizontal="center" vertical="center"/>
    </xf>
    <xf numFmtId="0" fontId="52" fillId="0" borderId="0" xfId="0" applyFont="1"/>
    <xf numFmtId="0" fontId="51" fillId="0" borderId="0" xfId="0" applyFont="1" applyFill="1"/>
    <xf numFmtId="0" fontId="3" fillId="0" borderId="0" xfId="0" applyFont="1" applyAlignment="1">
      <alignment horizontal="center" vertical="center"/>
    </xf>
    <xf numFmtId="0" fontId="52" fillId="0" borderId="0" xfId="0" applyFont="1" applyFill="1" applyAlignment="1">
      <alignment horizontal="left" vertical="center"/>
    </xf>
    <xf numFmtId="0" fontId="52" fillId="0" borderId="0" xfId="0" applyFont="1" applyFill="1" applyAlignment="1">
      <alignment wrapText="1"/>
    </xf>
    <xf numFmtId="0" fontId="52" fillId="0" borderId="0" xfId="0" applyFont="1" applyFill="1" applyAlignment="1">
      <alignment horizontal="center" vertical="center"/>
    </xf>
    <xf numFmtId="0" fontId="52" fillId="0" borderId="0" xfId="0" applyFont="1" applyFill="1" applyAlignment="1">
      <alignment horizontal="center"/>
    </xf>
    <xf numFmtId="0" fontId="51" fillId="0" borderId="0" xfId="0" applyFont="1" applyFill="1" applyBorder="1"/>
    <xf numFmtId="0" fontId="3" fillId="0" borderId="0" xfId="0" applyFont="1" applyFill="1" applyAlignment="1">
      <alignment horizontal="center" vertical="center"/>
    </xf>
    <xf numFmtId="0" fontId="54" fillId="0" borderId="0" xfId="0" applyFont="1" applyFill="1" applyBorder="1"/>
    <xf numFmtId="0" fontId="54" fillId="0" borderId="0" xfId="0" quotePrefix="1" applyFont="1" applyFill="1" applyAlignment="1">
      <alignment horizontal="center"/>
    </xf>
    <xf numFmtId="0" fontId="55" fillId="0" borderId="0" xfId="0" applyFont="1" applyFill="1" applyAlignment="1">
      <alignment horizontal="center"/>
    </xf>
    <xf numFmtId="0" fontId="54" fillId="0" borderId="0" xfId="0" applyFont="1" applyFill="1" applyBorder="1" applyAlignment="1"/>
    <xf numFmtId="0" fontId="55" fillId="0" borderId="0" xfId="0" applyFont="1" applyFill="1" applyBorder="1"/>
    <xf numFmtId="0" fontId="56" fillId="0" borderId="14" xfId="0" applyFont="1" applyFill="1" applyBorder="1" applyAlignment="1">
      <alignment horizontal="center" vertical="center"/>
    </xf>
    <xf numFmtId="0" fontId="57" fillId="0" borderId="31" xfId="0" applyFont="1" applyFill="1" applyBorder="1" applyAlignment="1">
      <alignment horizontal="center" vertical="center" wrapText="1"/>
    </xf>
    <xf numFmtId="0" fontId="57" fillId="0" borderId="11" xfId="0" applyFont="1" applyFill="1" applyBorder="1" applyAlignment="1">
      <alignment horizontal="center" vertical="center" wrapText="1"/>
    </xf>
    <xf numFmtId="0" fontId="3" fillId="0" borderId="0" xfId="0" applyFont="1"/>
    <xf numFmtId="0" fontId="58" fillId="0" borderId="11" xfId="0" applyFont="1" applyFill="1" applyBorder="1" applyAlignment="1">
      <alignment horizontal="center" vertical="center" wrapText="1"/>
    </xf>
    <xf numFmtId="0" fontId="56" fillId="0" borderId="11" xfId="0" applyFont="1" applyFill="1" applyBorder="1" applyAlignment="1">
      <alignment horizontal="center" vertical="center"/>
    </xf>
    <xf numFmtId="0" fontId="56" fillId="0" borderId="31" xfId="0" applyFont="1" applyFill="1" applyBorder="1" applyAlignment="1">
      <alignment horizontal="center" vertical="center"/>
    </xf>
    <xf numFmtId="0" fontId="56" fillId="0" borderId="20" xfId="0" applyFont="1" applyFill="1" applyBorder="1" applyAlignment="1">
      <alignment horizontal="center" vertical="center" wrapText="1"/>
    </xf>
    <xf numFmtId="0" fontId="56" fillId="0" borderId="20" xfId="0" applyFont="1" applyFill="1" applyBorder="1" applyAlignment="1">
      <alignment horizontal="center" vertical="center"/>
    </xf>
    <xf numFmtId="0" fontId="59" fillId="0" borderId="52" xfId="0" applyFont="1" applyBorder="1" applyAlignment="1">
      <alignment horizontal="center"/>
    </xf>
    <xf numFmtId="0" fontId="60" fillId="0" borderId="11" xfId="0" applyFont="1" applyBorder="1" applyAlignment="1">
      <alignment horizontal="center" vertical="center"/>
    </xf>
    <xf numFmtId="14" fontId="60" fillId="0" borderId="11" xfId="0" applyNumberFormat="1" applyFont="1" applyBorder="1" applyAlignment="1">
      <alignment horizontal="center" vertical="center"/>
    </xf>
    <xf numFmtId="0" fontId="60" fillId="0" borderId="11" xfId="0" applyFont="1" applyBorder="1" applyAlignment="1">
      <alignment horizontal="center" vertical="center" wrapText="1"/>
    </xf>
    <xf numFmtId="1" fontId="60" fillId="0" borderId="11" xfId="0" applyNumberFormat="1" applyFont="1" applyFill="1" applyBorder="1" applyAlignment="1">
      <alignment horizontal="center" vertical="center"/>
    </xf>
    <xf numFmtId="0" fontId="60" fillId="0" borderId="11" xfId="0" applyFont="1" applyFill="1" applyBorder="1" applyAlignment="1">
      <alignment horizontal="center" vertical="center" wrapText="1"/>
    </xf>
    <xf numFmtId="1" fontId="60" fillId="0" borderId="11" xfId="0" quotePrefix="1" applyNumberFormat="1" applyFont="1" applyFill="1" applyBorder="1" applyAlignment="1">
      <alignment horizontal="center" vertical="center" wrapText="1"/>
    </xf>
    <xf numFmtId="1" fontId="57" fillId="0" borderId="11" xfId="0" applyNumberFormat="1" applyFont="1" applyFill="1" applyBorder="1" applyAlignment="1">
      <alignment horizontal="center" vertical="center"/>
    </xf>
    <xf numFmtId="0" fontId="61" fillId="0" borderId="11" xfId="0" applyFont="1" applyFill="1" applyBorder="1" applyAlignment="1">
      <alignment horizontal="center" vertical="center"/>
    </xf>
    <xf numFmtId="0" fontId="60" fillId="3" borderId="11" xfId="0" applyFont="1" applyFill="1" applyBorder="1" applyAlignment="1">
      <alignment horizontal="center" vertical="center"/>
    </xf>
    <xf numFmtId="0" fontId="60" fillId="0" borderId="0" xfId="0" applyFont="1"/>
    <xf numFmtId="0" fontId="57" fillId="0" borderId="14" xfId="0" applyFont="1" applyFill="1" applyBorder="1" applyAlignment="1">
      <alignment vertical="center"/>
    </xf>
    <xf numFmtId="0" fontId="57" fillId="0" borderId="11" xfId="0" applyFont="1" applyBorder="1" applyAlignment="1">
      <alignment horizontal="center" vertical="center"/>
    </xf>
    <xf numFmtId="0" fontId="57" fillId="0" borderId="31" xfId="0" applyFont="1" applyFill="1" applyBorder="1" applyAlignment="1">
      <alignment vertical="center"/>
    </xf>
    <xf numFmtId="1" fontId="60" fillId="3" borderId="11" xfId="0" applyNumberFormat="1" applyFont="1" applyFill="1" applyBorder="1" applyAlignment="1">
      <alignment horizontal="center" vertical="center"/>
    </xf>
    <xf numFmtId="0" fontId="57" fillId="3" borderId="14" xfId="0" applyFont="1" applyFill="1" applyBorder="1" applyAlignment="1">
      <alignment horizontal="center" vertical="center"/>
    </xf>
    <xf numFmtId="0" fontId="60" fillId="0" borderId="32" xfId="0" applyFont="1" applyBorder="1" applyAlignment="1"/>
    <xf numFmtId="0" fontId="62" fillId="0" borderId="31" xfId="0" applyFont="1" applyFill="1" applyBorder="1" applyAlignment="1">
      <alignment vertical="center"/>
    </xf>
    <xf numFmtId="0" fontId="62" fillId="0" borderId="11" xfId="0" applyFont="1" applyFill="1" applyBorder="1" applyAlignment="1">
      <alignment horizontal="center" vertical="center"/>
    </xf>
    <xf numFmtId="0" fontId="62" fillId="2" borderId="11" xfId="0" applyFont="1" applyFill="1" applyBorder="1" applyAlignment="1">
      <alignment horizontal="center" vertical="center"/>
    </xf>
    <xf numFmtId="0" fontId="52" fillId="0" borderId="0" xfId="0" applyFont="1" applyAlignment="1">
      <alignment horizontal="center" vertical="center"/>
    </xf>
    <xf numFmtId="0" fontId="52" fillId="0" borderId="0" xfId="0" applyFont="1" applyAlignment="1"/>
    <xf numFmtId="0" fontId="52" fillId="0" borderId="0" xfId="0" applyFont="1" applyAlignment="1">
      <alignment horizontal="center"/>
    </xf>
    <xf numFmtId="1" fontId="52" fillId="0" borderId="0" xfId="0" applyNumberFormat="1" applyFont="1" applyAlignment="1">
      <alignment horizontal="center"/>
    </xf>
    <xf numFmtId="0" fontId="63" fillId="0" borderId="0" xfId="0" applyFont="1" applyFill="1" applyAlignment="1">
      <alignment horizontal="center" vertical="center"/>
    </xf>
    <xf numFmtId="0" fontId="64" fillId="0" borderId="11" xfId="0" applyFont="1" applyFill="1" applyBorder="1" applyAlignment="1">
      <alignment horizontal="center" vertical="center"/>
    </xf>
    <xf numFmtId="0" fontId="63" fillId="0" borderId="0" xfId="0" applyFont="1" applyFill="1" applyAlignment="1"/>
    <xf numFmtId="0" fontId="63" fillId="0" borderId="0" xfId="0" applyFont="1" applyFill="1" applyAlignment="1">
      <alignment horizontal="center"/>
    </xf>
    <xf numFmtId="0" fontId="63" fillId="0" borderId="0" xfId="0" applyFont="1" applyFill="1"/>
    <xf numFmtId="0" fontId="3" fillId="0" borderId="0" xfId="0" applyFont="1" applyFill="1"/>
    <xf numFmtId="0" fontId="63" fillId="0" borderId="9" xfId="0" applyFont="1" applyFill="1" applyBorder="1" applyAlignment="1">
      <alignment horizontal="center"/>
    </xf>
    <xf numFmtId="0" fontId="65" fillId="0" borderId="35" xfId="0" applyFont="1" applyBorder="1" applyAlignment="1">
      <alignment vertical="center"/>
    </xf>
    <xf numFmtId="0" fontId="65" fillId="0" borderId="30" xfId="0" applyFont="1" applyBorder="1" applyAlignment="1"/>
    <xf numFmtId="0" fontId="13" fillId="0" borderId="30" xfId="0" applyFont="1" applyBorder="1" applyAlignment="1">
      <alignment horizontal="center" wrapText="1"/>
    </xf>
    <xf numFmtId="0" fontId="13" fillId="0" borderId="30" xfId="0" applyFont="1" applyBorder="1"/>
    <xf numFmtId="0" fontId="13" fillId="0" borderId="30" xfId="0" applyFont="1" applyBorder="1" applyAlignment="1">
      <alignment horizontal="center"/>
    </xf>
    <xf numFmtId="0" fontId="13" fillId="0" borderId="44" xfId="0" applyFont="1" applyBorder="1"/>
    <xf numFmtId="0" fontId="65" fillId="0" borderId="22" xfId="0" applyFont="1" applyBorder="1" applyAlignment="1">
      <alignment horizontal="left" vertical="center"/>
    </xf>
    <xf numFmtId="0" fontId="13" fillId="0" borderId="0" xfId="0" applyFont="1" applyBorder="1" applyAlignment="1">
      <alignment horizontal="left"/>
    </xf>
    <xf numFmtId="0" fontId="14" fillId="0" borderId="23" xfId="0" applyFont="1" applyBorder="1" applyAlignment="1">
      <alignment vertical="center"/>
    </xf>
    <xf numFmtId="0" fontId="13" fillId="0" borderId="0" xfId="0" applyFont="1" applyBorder="1"/>
    <xf numFmtId="0" fontId="13" fillId="0" borderId="0" xfId="0" applyFont="1" applyBorder="1" applyAlignment="1">
      <alignment horizontal="center"/>
    </xf>
    <xf numFmtId="0" fontId="13" fillId="0" borderId="23" xfId="0" applyFont="1" applyBorder="1"/>
    <xf numFmtId="0" fontId="13" fillId="0" borderId="22" xfId="0" applyFont="1" applyBorder="1"/>
    <xf numFmtId="0" fontId="65" fillId="0" borderId="0" xfId="0" applyFont="1" applyBorder="1" applyAlignment="1">
      <alignment horizontal="left"/>
    </xf>
    <xf numFmtId="0" fontId="13" fillId="0" borderId="0" xfId="0" applyFont="1" applyBorder="1" applyAlignment="1">
      <alignment horizontal="center" vertical="center"/>
    </xf>
    <xf numFmtId="0" fontId="51" fillId="0" borderId="49" xfId="0" applyFont="1" applyBorder="1" applyAlignment="1">
      <alignment horizontal="center" vertical="center"/>
    </xf>
    <xf numFmtId="0" fontId="51" fillId="0" borderId="20" xfId="0" applyFont="1" applyBorder="1" applyAlignment="1">
      <alignment horizontal="center" vertical="center"/>
    </xf>
    <xf numFmtId="0" fontId="51" fillId="0" borderId="20" xfId="0" applyFont="1" applyBorder="1" applyAlignment="1">
      <alignment horizontal="center" vertical="center" wrapText="1"/>
    </xf>
    <xf numFmtId="0" fontId="51" fillId="0" borderId="11" xfId="0" applyFont="1" applyBorder="1" applyAlignment="1">
      <alignment horizontal="center" vertical="center"/>
    </xf>
    <xf numFmtId="0" fontId="64" fillId="0" borderId="20" xfId="0" applyFont="1" applyBorder="1" applyAlignment="1">
      <alignment horizontal="center" vertical="center" wrapText="1"/>
    </xf>
    <xf numFmtId="0" fontId="51" fillId="0" borderId="21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10" fillId="0" borderId="11" xfId="0" applyFont="1" applyFill="1" applyBorder="1" applyAlignment="1">
      <alignment horizontal="center" vertical="center"/>
    </xf>
    <xf numFmtId="14" fontId="8" fillId="0" borderId="11" xfId="0" applyNumberFormat="1" applyFont="1" applyFill="1" applyBorder="1" applyAlignment="1">
      <alignment horizontal="center" vertical="center"/>
    </xf>
    <xf numFmtId="0" fontId="8" fillId="0" borderId="11" xfId="0" applyFont="1" applyFill="1" applyBorder="1" applyAlignment="1">
      <alignment vertical="center" wrapText="1"/>
    </xf>
    <xf numFmtId="0" fontId="8" fillId="0" borderId="11" xfId="0" applyFont="1" applyFill="1" applyBorder="1" applyAlignment="1">
      <alignment horizontal="center" vertical="center" wrapText="1"/>
    </xf>
    <xf numFmtId="0" fontId="8" fillId="0" borderId="11" xfId="0" applyFont="1" applyFill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/>
    </xf>
    <xf numFmtId="0" fontId="8" fillId="0" borderId="12" xfId="0" applyFont="1" applyBorder="1" applyAlignment="1">
      <alignment horizontal="center" vertical="center"/>
    </xf>
    <xf numFmtId="0" fontId="14" fillId="0" borderId="16" xfId="0" applyFont="1" applyBorder="1" applyAlignment="1">
      <alignment vertical="center"/>
    </xf>
    <xf numFmtId="0" fontId="14" fillId="0" borderId="32" xfId="0" applyFont="1" applyBorder="1" applyAlignment="1">
      <alignment vertical="center"/>
    </xf>
    <xf numFmtId="0" fontId="14" fillId="0" borderId="32" xfId="0" applyFont="1" applyFill="1" applyBorder="1" applyAlignment="1">
      <alignment vertical="center"/>
    </xf>
    <xf numFmtId="0" fontId="14" fillId="0" borderId="11" xfId="0" applyFont="1" applyBorder="1" applyAlignment="1">
      <alignment horizontal="center" vertical="center"/>
    </xf>
    <xf numFmtId="0" fontId="13" fillId="0" borderId="15" xfId="0" quotePrefix="1" applyFont="1" applyBorder="1" applyAlignment="1">
      <alignment horizontal="center" vertical="center"/>
    </xf>
    <xf numFmtId="0" fontId="15" fillId="0" borderId="22" xfId="0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15" fillId="0" borderId="11" xfId="0" applyFont="1" applyBorder="1" applyAlignment="1">
      <alignment horizontal="center" vertical="center"/>
    </xf>
    <xf numFmtId="0" fontId="9" fillId="0" borderId="23" xfId="0" quotePrefix="1" applyFont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15" fillId="0" borderId="22" xfId="0" applyFont="1" applyBorder="1" applyAlignment="1">
      <alignment vertical="center"/>
    </xf>
    <xf numFmtId="0" fontId="14" fillId="0" borderId="11" xfId="0" applyFont="1" applyBorder="1" applyAlignment="1">
      <alignment vertical="center"/>
    </xf>
    <xf numFmtId="0" fontId="8" fillId="0" borderId="32" xfId="0" applyFont="1" applyBorder="1" applyAlignment="1">
      <alignment vertical="center"/>
    </xf>
    <xf numFmtId="0" fontId="8" fillId="0" borderId="31" xfId="0" applyFont="1" applyBorder="1" applyAlignment="1">
      <alignment vertical="center"/>
    </xf>
    <xf numFmtId="0" fontId="14" fillId="0" borderId="11" xfId="0" applyFont="1" applyFill="1" applyBorder="1" applyAlignment="1">
      <alignment vertical="center"/>
    </xf>
    <xf numFmtId="0" fontId="14" fillId="2" borderId="11" xfId="0" applyFont="1" applyFill="1" applyBorder="1" applyAlignment="1">
      <alignment vertical="center"/>
    </xf>
    <xf numFmtId="0" fontId="9" fillId="0" borderId="22" xfId="0" applyFont="1" applyBorder="1"/>
    <xf numFmtId="0" fontId="9" fillId="0" borderId="0" xfId="0" applyFont="1" applyBorder="1"/>
    <xf numFmtId="0" fontId="9" fillId="0" borderId="23" xfId="0" applyFont="1" applyBorder="1"/>
    <xf numFmtId="0" fontId="15" fillId="0" borderId="23" xfId="0" applyFont="1" applyBorder="1" applyAlignment="1">
      <alignment horizontal="center" vertical="center"/>
    </xf>
    <xf numFmtId="0" fontId="12" fillId="0" borderId="24" xfId="0" applyFont="1" applyBorder="1"/>
    <xf numFmtId="0" fontId="12" fillId="0" borderId="25" xfId="0" applyFont="1" applyBorder="1" applyAlignment="1">
      <alignment horizontal="center" vertical="center"/>
    </xf>
    <xf numFmtId="0" fontId="12" fillId="0" borderId="25" xfId="0" applyFont="1" applyBorder="1"/>
    <xf numFmtId="0" fontId="12" fillId="0" borderId="45" xfId="0" applyFont="1" applyBorder="1"/>
    <xf numFmtId="0" fontId="45" fillId="0" borderId="1" xfId="6" applyFont="1" applyBorder="1" applyAlignment="1">
      <alignment horizontal="center" vertical="center" wrapText="1"/>
    </xf>
    <xf numFmtId="0" fontId="45" fillId="0" borderId="2" xfId="6" applyFont="1" applyBorder="1" applyAlignment="1">
      <alignment horizontal="center" vertical="center" wrapText="1"/>
    </xf>
    <xf numFmtId="0" fontId="45" fillId="0" borderId="3" xfId="6" applyFont="1" applyBorder="1" applyAlignment="1">
      <alignment horizontal="center" vertical="center" wrapText="1"/>
    </xf>
    <xf numFmtId="0" fontId="45" fillId="0" borderId="46" xfId="6" applyFont="1" applyBorder="1" applyAlignment="1">
      <alignment horizontal="center" vertical="center" wrapText="1"/>
    </xf>
    <xf numFmtId="0" fontId="45" fillId="0" borderId="7" xfId="6" applyFont="1" applyBorder="1" applyAlignment="1">
      <alignment horizontal="center" vertical="center" wrapText="1"/>
    </xf>
    <xf numFmtId="0" fontId="45" fillId="0" borderId="8" xfId="6" applyFont="1" applyBorder="1" applyAlignment="1">
      <alignment horizontal="center" vertical="center" wrapText="1"/>
    </xf>
    <xf numFmtId="0" fontId="47" fillId="0" borderId="13" xfId="6" applyFont="1" applyBorder="1" applyAlignment="1">
      <alignment horizontal="center" vertical="center"/>
    </xf>
    <xf numFmtId="0" fontId="47" fillId="0" borderId="11" xfId="6" applyFont="1" applyBorder="1" applyAlignment="1">
      <alignment horizontal="center" vertical="center" wrapText="1"/>
    </xf>
    <xf numFmtId="39" fontId="47" fillId="0" borderId="11" xfId="7" applyNumberFormat="1" applyFont="1" applyBorder="1" applyAlignment="1" applyProtection="1">
      <alignment horizontal="center" vertical="center"/>
    </xf>
    <xf numFmtId="0" fontId="47" fillId="0" borderId="11" xfId="6" applyFont="1" applyBorder="1" applyAlignment="1">
      <alignment horizontal="center" vertical="center"/>
    </xf>
    <xf numFmtId="168" fontId="47" fillId="0" borderId="12" xfId="7" applyNumberFormat="1" applyFont="1" applyBorder="1" applyAlignment="1" applyProtection="1">
      <alignment horizontal="right" vertical="center"/>
    </xf>
    <xf numFmtId="39" fontId="0" fillId="0" borderId="0" xfId="0" applyNumberFormat="1"/>
    <xf numFmtId="169" fontId="0" fillId="0" borderId="0" xfId="0" applyNumberFormat="1"/>
    <xf numFmtId="2" fontId="47" fillId="0" borderId="11" xfId="6" applyNumberFormat="1" applyFont="1" applyBorder="1" applyAlignment="1">
      <alignment horizontal="center" vertical="center"/>
    </xf>
    <xf numFmtId="0" fontId="47" fillId="0" borderId="13" xfId="2" applyFont="1" applyBorder="1" applyAlignment="1">
      <alignment horizontal="center" vertical="center"/>
    </xf>
    <xf numFmtId="0" fontId="45" fillId="0" borderId="11" xfId="2" applyFont="1" applyBorder="1" applyAlignment="1">
      <alignment horizontal="center" vertical="center" wrapText="1"/>
    </xf>
    <xf numFmtId="0" fontId="47" fillId="0" borderId="11" xfId="2" applyFont="1" applyBorder="1" applyAlignment="1">
      <alignment horizontal="center" vertical="center"/>
    </xf>
    <xf numFmtId="164" fontId="47" fillId="0" borderId="12" xfId="7" applyNumberFormat="1" applyFont="1" applyBorder="1" applyAlignment="1">
      <alignment horizontal="right" vertical="center"/>
    </xf>
    <xf numFmtId="0" fontId="47" fillId="0" borderId="4" xfId="2" applyFont="1" applyBorder="1" applyAlignment="1">
      <alignment horizontal="center" vertical="center"/>
    </xf>
    <xf numFmtId="0" fontId="45" fillId="0" borderId="5" xfId="2" applyFont="1" applyBorder="1" applyAlignment="1">
      <alignment horizontal="center" vertical="center" wrapText="1"/>
    </xf>
    <xf numFmtId="0" fontId="47" fillId="0" borderId="5" xfId="2" applyFont="1" applyBorder="1" applyAlignment="1">
      <alignment horizontal="center" vertical="center"/>
    </xf>
    <xf numFmtId="164" fontId="47" fillId="0" borderId="6" xfId="7" applyNumberFormat="1" applyFont="1" applyBorder="1" applyAlignment="1">
      <alignment horizontal="right" vertical="center"/>
    </xf>
    <xf numFmtId="0" fontId="47" fillId="0" borderId="0" xfId="2" applyFont="1" applyBorder="1" applyAlignment="1">
      <alignment vertical="center" wrapText="1"/>
    </xf>
    <xf numFmtId="0" fontId="47" fillId="0" borderId="0" xfId="2" applyFont="1" applyBorder="1" applyAlignment="1">
      <alignment vertical="center"/>
    </xf>
    <xf numFmtId="0" fontId="47" fillId="0" borderId="0" xfId="1" applyFont="1" applyBorder="1" applyAlignment="1">
      <alignment vertical="center"/>
    </xf>
    <xf numFmtId="0" fontId="45" fillId="0" borderId="0" xfId="0" applyFont="1" applyBorder="1" applyAlignment="1">
      <alignment horizontal="right" vertical="center"/>
    </xf>
    <xf numFmtId="0" fontId="45" fillId="0" borderId="0" xfId="2" applyFont="1" applyBorder="1" applyAlignment="1">
      <alignment vertical="center"/>
    </xf>
    <xf numFmtId="0" fontId="45" fillId="0" borderId="0" xfId="2" applyFont="1" applyBorder="1" applyAlignment="1">
      <alignment horizontal="right" vertical="center"/>
    </xf>
    <xf numFmtId="0" fontId="47" fillId="0" borderId="0" xfId="1" applyFont="1" applyAlignment="1">
      <alignment vertical="center"/>
    </xf>
    <xf numFmtId="0" fontId="67" fillId="0" borderId="0" xfId="0" applyFont="1"/>
    <xf numFmtId="0" fontId="56" fillId="0" borderId="11" xfId="0" applyFont="1" applyBorder="1" applyAlignment="1">
      <alignment horizontal="center" vertical="center" wrapText="1"/>
    </xf>
    <xf numFmtId="0" fontId="32" fillId="0" borderId="0" xfId="0" applyFont="1" applyAlignment="1">
      <alignment wrapText="1"/>
    </xf>
    <xf numFmtId="0" fontId="52" fillId="0" borderId="11" xfId="0" applyFont="1" applyBorder="1" applyAlignment="1">
      <alignment horizontal="center" vertical="center"/>
    </xf>
    <xf numFmtId="43" fontId="52" fillId="0" borderId="11" xfId="9" applyFont="1" applyBorder="1" applyAlignment="1">
      <alignment vertical="center"/>
    </xf>
    <xf numFmtId="164" fontId="63" fillId="0" borderId="11" xfId="5" applyFont="1" applyBorder="1" applyAlignment="1">
      <alignment horizontal="center" vertical="center"/>
    </xf>
    <xf numFmtId="43" fontId="0" fillId="0" borderId="0" xfId="0" applyNumberFormat="1"/>
    <xf numFmtId="0" fontId="52" fillId="0" borderId="5" xfId="0" applyFont="1" applyBorder="1" applyAlignment="1">
      <alignment horizontal="center" vertical="center"/>
    </xf>
    <xf numFmtId="0" fontId="52" fillId="0" borderId="42" xfId="0" applyFont="1" applyBorder="1"/>
    <xf numFmtId="0" fontId="52" fillId="0" borderId="38" xfId="0" applyFont="1" applyBorder="1"/>
    <xf numFmtId="0" fontId="51" fillId="0" borderId="38" xfId="0" applyFont="1" applyBorder="1" applyAlignment="1">
      <alignment horizontal="right" vertical="center"/>
    </xf>
    <xf numFmtId="0" fontId="51" fillId="0" borderId="38" xfId="0" applyFont="1" applyBorder="1"/>
    <xf numFmtId="0" fontId="52" fillId="0" borderId="29" xfId="0" applyFont="1" applyBorder="1" applyAlignment="1">
      <alignment horizontal="center" vertical="center"/>
    </xf>
    <xf numFmtId="0" fontId="52" fillId="0" borderId="5" xfId="0" applyFont="1" applyBorder="1"/>
    <xf numFmtId="164" fontId="63" fillId="0" borderId="11" xfId="5" applyFont="1" applyBorder="1"/>
    <xf numFmtId="0" fontId="52" fillId="0" borderId="14" xfId="0" applyFont="1" applyBorder="1"/>
    <xf numFmtId="0" fontId="52" fillId="0" borderId="32" xfId="0" applyFont="1" applyBorder="1"/>
    <xf numFmtId="0" fontId="51" fillId="0" borderId="31" xfId="0" applyFont="1" applyBorder="1" applyAlignment="1">
      <alignment horizontal="center" vertical="center"/>
    </xf>
    <xf numFmtId="0" fontId="51" fillId="0" borderId="32" xfId="0" applyFont="1" applyBorder="1" applyAlignment="1">
      <alignment horizontal="center" vertical="center"/>
    </xf>
    <xf numFmtId="164" fontId="64" fillId="0" borderId="31" xfId="5" applyFont="1" applyBorder="1" applyAlignment="1">
      <alignment horizontal="center" vertical="center"/>
    </xf>
    <xf numFmtId="0" fontId="53" fillId="0" borderId="0" xfId="0" applyFont="1" applyFill="1" applyAlignment="1">
      <alignment vertical="center"/>
    </xf>
    <xf numFmtId="0" fontId="45" fillId="0" borderId="17" xfId="2" applyFont="1" applyBorder="1" applyAlignment="1">
      <alignment vertical="center" wrapText="1"/>
    </xf>
    <xf numFmtId="0" fontId="45" fillId="0" borderId="18" xfId="2" applyFont="1" applyBorder="1" applyAlignment="1">
      <alignment vertical="center" wrapText="1"/>
    </xf>
    <xf numFmtId="0" fontId="47" fillId="0" borderId="18" xfId="2" applyFont="1" applyBorder="1" applyAlignment="1">
      <alignment vertical="center"/>
    </xf>
    <xf numFmtId="0" fontId="47" fillId="0" borderId="19" xfId="2" applyFont="1" applyBorder="1" applyAlignment="1">
      <alignment vertical="center"/>
    </xf>
    <xf numFmtId="0" fontId="45" fillId="0" borderId="18" xfId="2" applyFont="1" applyBorder="1" applyAlignment="1">
      <alignment vertical="center"/>
    </xf>
    <xf numFmtId="0" fontId="40" fillId="0" borderId="4" xfId="2" applyFont="1" applyBorder="1" applyAlignment="1">
      <alignment vertical="center" wrapText="1"/>
    </xf>
    <xf numFmtId="0" fontId="40" fillId="0" borderId="5" xfId="2" applyFont="1" applyBorder="1" applyAlignment="1">
      <alignment vertical="center" wrapText="1"/>
    </xf>
    <xf numFmtId="0" fontId="39" fillId="0" borderId="5" xfId="2" applyFont="1" applyBorder="1" applyAlignment="1">
      <alignment vertical="center"/>
    </xf>
    <xf numFmtId="0" fontId="39" fillId="0" borderId="6" xfId="2" applyFont="1" applyBorder="1" applyAlignment="1">
      <alignment vertical="center"/>
    </xf>
    <xf numFmtId="0" fontId="60" fillId="0" borderId="14" xfId="0" applyFont="1" applyBorder="1" applyAlignment="1">
      <alignment horizontal="center" vertical="center"/>
    </xf>
    <xf numFmtId="1" fontId="60" fillId="0" borderId="31" xfId="0" applyNumberFormat="1" applyFont="1" applyFill="1" applyBorder="1" applyAlignment="1">
      <alignment horizontal="center" vertical="center"/>
    </xf>
    <xf numFmtId="0" fontId="15" fillId="0" borderId="22" xfId="0" applyFont="1" applyFill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4" fillId="0" borderId="0" xfId="0" applyFont="1" applyFill="1" applyBorder="1" applyAlignment="1">
      <alignment vertical="center"/>
    </xf>
    <xf numFmtId="0" fontId="8" fillId="0" borderId="0" xfId="0" applyFont="1" applyFill="1" applyBorder="1" applyAlignment="1">
      <alignment vertical="center"/>
    </xf>
    <xf numFmtId="0" fontId="15" fillId="0" borderId="0" xfId="0" applyFont="1" applyFill="1" applyBorder="1" applyAlignment="1">
      <alignment horizontal="center" vertical="center"/>
    </xf>
    <xf numFmtId="0" fontId="9" fillId="0" borderId="23" xfId="0" quotePrefix="1" applyFont="1" applyFill="1" applyBorder="1" applyAlignment="1">
      <alignment horizontal="center" vertical="center"/>
    </xf>
    <xf numFmtId="0" fontId="9" fillId="0" borderId="0" xfId="0" applyFont="1" applyFill="1"/>
    <xf numFmtId="0" fontId="13" fillId="0" borderId="0" xfId="0" applyFont="1" applyBorder="1" applyAlignment="1">
      <alignment horizontal="center" wrapText="1"/>
    </xf>
    <xf numFmtId="0" fontId="44" fillId="0" borderId="5" xfId="2" applyFont="1" applyBorder="1" applyAlignment="1">
      <alignment vertical="center"/>
    </xf>
    <xf numFmtId="0" fontId="7" fillId="3" borderId="11" xfId="0" applyFont="1" applyFill="1" applyBorder="1" applyAlignment="1">
      <alignment horizontal="left" vertical="center" wrapText="1"/>
    </xf>
    <xf numFmtId="0" fontId="9" fillId="0" borderId="11" xfId="0" applyFont="1" applyBorder="1" applyAlignment="1">
      <alignment vertical="center"/>
    </xf>
    <xf numFmtId="164" fontId="13" fillId="0" borderId="21" xfId="20" applyFont="1" applyBorder="1" applyAlignment="1">
      <alignment vertical="center"/>
    </xf>
    <xf numFmtId="0" fontId="48" fillId="0" borderId="11" xfId="0" applyFont="1" applyFill="1" applyBorder="1" applyAlignment="1">
      <alignment horizontal="center" vertical="center" wrapText="1"/>
    </xf>
    <xf numFmtId="0" fontId="13" fillId="0" borderId="0" xfId="0" applyFont="1" applyBorder="1" applyAlignment="1">
      <alignment horizontal="center" wrapText="1"/>
    </xf>
    <xf numFmtId="0" fontId="8" fillId="0" borderId="11" xfId="0" applyFont="1" applyBorder="1" applyAlignment="1">
      <alignment horizontal="center" vertical="center" wrapText="1"/>
    </xf>
    <xf numFmtId="0" fontId="34" fillId="0" borderId="0" xfId="0" applyFont="1"/>
    <xf numFmtId="0" fontId="46" fillId="0" borderId="22" xfId="0" applyFont="1" applyBorder="1" applyAlignment="1">
      <alignment horizontal="left"/>
    </xf>
    <xf numFmtId="0" fontId="46" fillId="0" borderId="0" xfId="0" applyFont="1" applyBorder="1" applyAlignment="1">
      <alignment horizontal="left"/>
    </xf>
    <xf numFmtId="0" fontId="46" fillId="0" borderId="23" xfId="0" applyFont="1" applyBorder="1" applyAlignment="1">
      <alignment horizontal="left"/>
    </xf>
    <xf numFmtId="0" fontId="46" fillId="0" borderId="22" xfId="0" applyFont="1" applyBorder="1" applyAlignment="1">
      <alignment vertical="center"/>
    </xf>
    <xf numFmtId="0" fontId="46" fillId="0" borderId="0" xfId="0" applyFont="1" applyAlignment="1">
      <alignment vertical="center"/>
    </xf>
    <xf numFmtId="0" fontId="46" fillId="0" borderId="23" xfId="0" applyFont="1" applyBorder="1" applyAlignment="1">
      <alignment vertical="center"/>
    </xf>
    <xf numFmtId="0" fontId="46" fillId="0" borderId="0" xfId="0" applyFont="1" applyAlignment="1">
      <alignment horizontal="right" vertical="center"/>
    </xf>
    <xf numFmtId="0" fontId="46" fillId="0" borderId="0" xfId="0" applyFont="1" applyAlignment="1">
      <alignment horizontal="center" vertical="center"/>
    </xf>
    <xf numFmtId="0" fontId="68" fillId="0" borderId="0" xfId="0" applyFont="1" applyAlignment="1">
      <alignment horizontal="center" vertical="center"/>
    </xf>
    <xf numFmtId="0" fontId="46" fillId="0" borderId="23" xfId="0" applyFont="1" applyBorder="1" applyAlignment="1">
      <alignment horizontal="center" vertical="center"/>
    </xf>
    <xf numFmtId="0" fontId="34" fillId="0" borderId="22" xfId="0" applyFont="1" applyBorder="1"/>
    <xf numFmtId="0" fontId="34" fillId="0" borderId="0" xfId="0" applyFont="1" applyAlignment="1">
      <alignment vertical="center"/>
    </xf>
    <xf numFmtId="0" fontId="34" fillId="0" borderId="0" xfId="0" applyFont="1" applyAlignment="1">
      <alignment horizontal="center"/>
    </xf>
    <xf numFmtId="0" fontId="47" fillId="0" borderId="0" xfId="0" applyFont="1" applyAlignment="1">
      <alignment horizontal="center"/>
    </xf>
    <xf numFmtId="0" fontId="34" fillId="0" borderId="23" xfId="0" applyFont="1" applyBorder="1" applyAlignment="1">
      <alignment horizontal="center"/>
    </xf>
    <xf numFmtId="0" fontId="50" fillId="0" borderId="0" xfId="0" applyFont="1"/>
    <xf numFmtId="0" fontId="69" fillId="0" borderId="11" xfId="0" applyFont="1" applyBorder="1" applyAlignment="1">
      <alignment horizontal="center" vertical="center"/>
    </xf>
    <xf numFmtId="0" fontId="71" fillId="0" borderId="11" xfId="0" applyFont="1" applyBorder="1" applyAlignment="1">
      <alignment horizontal="center" vertical="center"/>
    </xf>
    <xf numFmtId="0" fontId="70" fillId="0" borderId="13" xfId="0" applyFont="1" applyBorder="1" applyAlignment="1">
      <alignment horizontal="center" vertical="center"/>
    </xf>
    <xf numFmtId="0" fontId="50" fillId="0" borderId="11" xfId="0" applyFont="1" applyBorder="1" applyAlignment="1">
      <alignment horizontal="right" vertical="center"/>
    </xf>
    <xf numFmtId="171" fontId="69" fillId="0" borderId="11" xfId="0" applyNumberFormat="1" applyFont="1" applyBorder="1" applyAlignment="1">
      <alignment horizontal="center" vertical="center"/>
    </xf>
    <xf numFmtId="164" fontId="69" fillId="0" borderId="11" xfId="0" applyNumberFormat="1" applyFont="1" applyBorder="1" applyAlignment="1">
      <alignment horizontal="center" vertical="center"/>
    </xf>
    <xf numFmtId="164" fontId="71" fillId="0" borderId="11" xfId="0" applyNumberFormat="1" applyFont="1" applyBorder="1" applyAlignment="1">
      <alignment horizontal="center" vertical="center"/>
    </xf>
    <xf numFmtId="164" fontId="69" fillId="0" borderId="5" xfId="0" applyNumberFormat="1" applyFont="1" applyBorder="1" applyAlignment="1">
      <alignment horizontal="center" vertical="center"/>
    </xf>
    <xf numFmtId="0" fontId="69" fillId="0" borderId="12" xfId="0" applyFont="1" applyBorder="1" applyAlignment="1">
      <alignment horizontal="center" vertical="center" wrapText="1"/>
    </xf>
    <xf numFmtId="0" fontId="70" fillId="0" borderId="0" xfId="0" applyFont="1" applyAlignment="1">
      <alignment horizontal="center" vertical="center"/>
    </xf>
    <xf numFmtId="0" fontId="49" fillId="0" borderId="13" xfId="0" applyFont="1" applyBorder="1" applyAlignment="1">
      <alignment horizontal="center" vertical="center"/>
    </xf>
    <xf numFmtId="0" fontId="49" fillId="0" borderId="11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/>
    </xf>
    <xf numFmtId="171" fontId="72" fillId="0" borderId="11" xfId="0" applyNumberFormat="1" applyFont="1" applyBorder="1" applyAlignment="1">
      <alignment horizontal="center" vertical="center"/>
    </xf>
    <xf numFmtId="164" fontId="72" fillId="0" borderId="11" xfId="0" applyNumberFormat="1" applyFont="1" applyBorder="1" applyAlignment="1">
      <alignment horizontal="center" vertical="center"/>
    </xf>
    <xf numFmtId="164" fontId="73" fillId="0" borderId="14" xfId="0" applyNumberFormat="1" applyFont="1" applyBorder="1" applyAlignment="1">
      <alignment horizontal="center" vertical="center"/>
    </xf>
    <xf numFmtId="164" fontId="71" fillId="0" borderId="11" xfId="0" applyNumberFormat="1" applyFont="1" applyFill="1" applyBorder="1" applyAlignment="1">
      <alignment horizontal="center" vertical="center"/>
    </xf>
    <xf numFmtId="164" fontId="72" fillId="0" borderId="31" xfId="0" applyNumberFormat="1" applyFont="1" applyBorder="1" applyAlignment="1">
      <alignment horizontal="center" vertical="center"/>
    </xf>
    <xf numFmtId="0" fontId="72" fillId="0" borderId="12" xfId="0" applyFont="1" applyBorder="1" applyAlignment="1">
      <alignment horizontal="center" vertical="center" wrapText="1"/>
    </xf>
    <xf numFmtId="0" fontId="49" fillId="0" borderId="0" xfId="0" applyFont="1" applyAlignment="1">
      <alignment horizontal="center" vertical="center"/>
    </xf>
    <xf numFmtId="164" fontId="73" fillId="0" borderId="11" xfId="0" applyNumberFormat="1" applyFont="1" applyBorder="1" applyAlignment="1">
      <alignment horizontal="center" vertical="center"/>
    </xf>
    <xf numFmtId="0" fontId="70" fillId="0" borderId="11" xfId="0" applyFont="1" applyBorder="1" applyAlignment="1">
      <alignment horizontal="center" vertical="center" wrapText="1"/>
    </xf>
    <xf numFmtId="0" fontId="34" fillId="0" borderId="0" xfId="0" applyFont="1" applyAlignment="1">
      <alignment horizontal="left"/>
    </xf>
    <xf numFmtId="0" fontId="50" fillId="0" borderId="0" xfId="0" applyFont="1" applyAlignment="1">
      <alignment horizontal="left"/>
    </xf>
    <xf numFmtId="171" fontId="69" fillId="0" borderId="11" xfId="0" applyNumberFormat="1" applyFont="1" applyBorder="1" applyAlignment="1">
      <alignment vertical="center"/>
    </xf>
    <xf numFmtId="0" fontId="74" fillId="0" borderId="0" xfId="0" applyFont="1" applyAlignment="1">
      <alignment horizontal="center" vertical="center"/>
    </xf>
    <xf numFmtId="14" fontId="46" fillId="0" borderId="0" xfId="0" applyNumberFormat="1" applyFont="1" applyAlignment="1">
      <alignment horizontal="right" vertical="center"/>
    </xf>
    <xf numFmtId="170" fontId="7" fillId="0" borderId="11" xfId="0" applyNumberFormat="1" applyFont="1" applyBorder="1" applyAlignment="1">
      <alignment horizontal="center" vertical="center"/>
    </xf>
    <xf numFmtId="2" fontId="23" fillId="3" borderId="48" xfId="2" applyNumberFormat="1" applyFont="1" applyFill="1" applyBorder="1" applyAlignment="1">
      <alignment horizontal="right" vertical="center"/>
    </xf>
    <xf numFmtId="0" fontId="75" fillId="0" borderId="22" xfId="0" applyFont="1" applyFill="1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/>
    </xf>
    <xf numFmtId="0" fontId="10" fillId="0" borderId="0" xfId="0" applyFont="1" applyAlignment="1">
      <alignment vertical="center" wrapText="1"/>
    </xf>
    <xf numFmtId="0" fontId="19" fillId="3" borderId="1" xfId="0" applyNumberFormat="1" applyFont="1" applyFill="1" applyBorder="1" applyAlignment="1">
      <alignment horizontal="center" vertical="top" wrapText="1"/>
    </xf>
    <xf numFmtId="0" fontId="19" fillId="3" borderId="28" xfId="0" applyNumberFormat="1" applyFont="1" applyFill="1" applyBorder="1" applyAlignment="1">
      <alignment horizontal="center" vertical="top" wrapText="1"/>
    </xf>
    <xf numFmtId="0" fontId="19" fillId="3" borderId="2" xfId="0" applyNumberFormat="1" applyFont="1" applyFill="1" applyBorder="1" applyAlignment="1">
      <alignment horizontal="center" vertical="top" wrapText="1"/>
    </xf>
    <xf numFmtId="0" fontId="19" fillId="3" borderId="3" xfId="0" applyNumberFormat="1" applyFont="1" applyFill="1" applyBorder="1" applyAlignment="1">
      <alignment horizontal="center" vertical="top" wrapText="1"/>
    </xf>
    <xf numFmtId="0" fontId="18" fillId="3" borderId="4" xfId="2" applyNumberFormat="1" applyFont="1" applyFill="1" applyBorder="1" applyAlignment="1">
      <alignment horizontal="center" vertical="center" wrapText="1"/>
    </xf>
    <xf numFmtId="0" fontId="18" fillId="3" borderId="29" xfId="2" applyNumberFormat="1" applyFont="1" applyFill="1" applyBorder="1" applyAlignment="1">
      <alignment horizontal="center" vertical="center" wrapText="1"/>
    </xf>
    <xf numFmtId="0" fontId="18" fillId="3" borderId="5" xfId="2" applyNumberFormat="1" applyFont="1" applyFill="1" applyBorder="1" applyAlignment="1">
      <alignment horizontal="center" vertical="center" wrapText="1"/>
    </xf>
    <xf numFmtId="0" fontId="18" fillId="3" borderId="6" xfId="2" applyNumberFormat="1" applyFont="1" applyFill="1" applyBorder="1" applyAlignment="1">
      <alignment horizontal="center" vertical="center" wrapText="1"/>
    </xf>
    <xf numFmtId="0" fontId="20" fillId="3" borderId="41" xfId="2" applyNumberFormat="1" applyFont="1" applyFill="1" applyBorder="1" applyAlignment="1">
      <alignment horizontal="left" vertical="center" shrinkToFit="1"/>
    </xf>
    <xf numFmtId="0" fontId="20" fillId="3" borderId="31" xfId="2" applyNumberFormat="1" applyFont="1" applyFill="1" applyBorder="1" applyAlignment="1">
      <alignment horizontal="left" vertical="center" shrinkToFit="1"/>
    </xf>
    <xf numFmtId="0" fontId="25" fillId="3" borderId="7" xfId="2" applyFont="1" applyFill="1" applyBorder="1" applyAlignment="1" applyProtection="1">
      <alignment vertical="center" wrapText="1" shrinkToFit="1"/>
      <protection locked="0"/>
    </xf>
    <xf numFmtId="0" fontId="25" fillId="3" borderId="8" xfId="2" applyFont="1" applyFill="1" applyBorder="1" applyAlignment="1" applyProtection="1">
      <alignment vertical="center" shrinkToFit="1"/>
      <protection locked="0"/>
    </xf>
    <xf numFmtId="0" fontId="25" fillId="3" borderId="11" xfId="2" applyFont="1" applyFill="1" applyBorder="1" applyAlignment="1" applyProtection="1">
      <alignment vertical="center" shrinkToFit="1"/>
      <protection locked="0"/>
    </xf>
    <xf numFmtId="0" fontId="25" fillId="3" borderId="12" xfId="2" applyFont="1" applyFill="1" applyBorder="1" applyAlignment="1" applyProtection="1">
      <alignment vertical="center" shrinkToFit="1"/>
      <protection locked="0"/>
    </xf>
    <xf numFmtId="0" fontId="22" fillId="3" borderId="16" xfId="3" applyNumberFormat="1" applyFont="1" applyFill="1" applyBorder="1" applyAlignment="1">
      <alignment horizontal="left" vertical="center"/>
    </xf>
    <xf numFmtId="0" fontId="22" fillId="3" borderId="31" xfId="3" applyNumberFormat="1" applyFont="1" applyFill="1" applyBorder="1" applyAlignment="1">
      <alignment horizontal="left" vertical="center"/>
    </xf>
    <xf numFmtId="0" fontId="21" fillId="3" borderId="5" xfId="2" applyNumberFormat="1" applyFont="1" applyFill="1" applyBorder="1" applyAlignment="1">
      <alignment horizontal="left" vertical="center"/>
    </xf>
    <xf numFmtId="0" fontId="21" fillId="3" borderId="6" xfId="2" applyNumberFormat="1" applyFont="1" applyFill="1" applyBorder="1" applyAlignment="1">
      <alignment horizontal="left" vertical="center"/>
    </xf>
    <xf numFmtId="0" fontId="18" fillId="3" borderId="0" xfId="0" applyNumberFormat="1" applyFont="1" applyFill="1" applyBorder="1" applyAlignment="1">
      <alignment horizontal="center" vertical="top"/>
    </xf>
    <xf numFmtId="0" fontId="18" fillId="3" borderId="23" xfId="0" applyNumberFormat="1" applyFont="1" applyFill="1" applyBorder="1" applyAlignment="1">
      <alignment horizontal="center" vertical="top"/>
    </xf>
    <xf numFmtId="14" fontId="25" fillId="3" borderId="11" xfId="2" applyNumberFormat="1" applyFont="1" applyFill="1" applyBorder="1" applyAlignment="1">
      <alignment horizontal="left" vertical="center"/>
    </xf>
    <xf numFmtId="14" fontId="25" fillId="3" borderId="12" xfId="2" applyNumberFormat="1" applyFont="1" applyFill="1" applyBorder="1" applyAlignment="1">
      <alignment horizontal="left" vertical="center"/>
    </xf>
    <xf numFmtId="0" fontId="20" fillId="3" borderId="37" xfId="2" applyFont="1" applyFill="1" applyBorder="1" applyAlignment="1">
      <alignment horizontal="left" vertical="center"/>
    </xf>
    <xf numFmtId="0" fontId="20" fillId="3" borderId="38" xfId="2" applyFont="1" applyFill="1" applyBorder="1" applyAlignment="1">
      <alignment horizontal="left" vertical="center"/>
    </xf>
    <xf numFmtId="0" fontId="18" fillId="3" borderId="38" xfId="2" applyFont="1" applyFill="1" applyBorder="1" applyAlignment="1">
      <alignment horizontal="center" vertical="center"/>
    </xf>
    <xf numFmtId="0" fontId="18" fillId="3" borderId="47" xfId="2" applyFont="1" applyFill="1" applyBorder="1" applyAlignment="1">
      <alignment horizontal="center" vertical="center"/>
    </xf>
    <xf numFmtId="0" fontId="25" fillId="3" borderId="11" xfId="4" applyNumberFormat="1" applyFont="1" applyFill="1" applyBorder="1" applyAlignment="1" applyProtection="1">
      <alignment horizontal="left" vertical="center" shrinkToFit="1"/>
      <protection locked="0"/>
    </xf>
    <xf numFmtId="0" fontId="25" fillId="3" borderId="12" xfId="4" applyNumberFormat="1" applyFont="1" applyFill="1" applyBorder="1" applyAlignment="1" applyProtection="1">
      <alignment horizontal="left" vertical="center" shrinkToFit="1"/>
      <protection locked="0"/>
    </xf>
    <xf numFmtId="0" fontId="20" fillId="3" borderId="0" xfId="1" applyFont="1" applyFill="1" applyBorder="1" applyAlignment="1">
      <alignment horizontal="left" vertical="center"/>
    </xf>
    <xf numFmtId="0" fontId="18" fillId="3" borderId="0" xfId="1" applyFont="1" applyFill="1" applyBorder="1" applyAlignment="1">
      <alignment horizontal="left" vertical="center"/>
    </xf>
    <xf numFmtId="0" fontId="18" fillId="3" borderId="23" xfId="1" applyFont="1" applyFill="1" applyBorder="1" applyAlignment="1">
      <alignment horizontal="left" vertical="center"/>
    </xf>
    <xf numFmtId="14" fontId="25" fillId="3" borderId="11" xfId="4" applyNumberFormat="1" applyFont="1" applyFill="1" applyBorder="1" applyAlignment="1" applyProtection="1">
      <alignment horizontal="left" vertical="center" shrinkToFit="1"/>
      <protection locked="0"/>
    </xf>
    <xf numFmtId="0" fontId="25" fillId="3" borderId="11" xfId="2" applyNumberFormat="1" applyFont="1" applyFill="1" applyBorder="1" applyAlignment="1">
      <alignment horizontal="left" vertical="center"/>
    </xf>
    <xf numFmtId="0" fontId="25" fillId="3" borderId="12" xfId="2" applyNumberFormat="1" applyFont="1" applyFill="1" applyBorder="1" applyAlignment="1">
      <alignment horizontal="left" vertical="center"/>
    </xf>
    <xf numFmtId="0" fontId="18" fillId="3" borderId="39" xfId="1" applyFont="1" applyFill="1" applyBorder="1" applyAlignment="1">
      <alignment horizontal="left" vertical="center"/>
    </xf>
    <xf numFmtId="0" fontId="18" fillId="3" borderId="48" xfId="1" applyFont="1" applyFill="1" applyBorder="1" applyAlignment="1">
      <alignment horizontal="left" vertical="center"/>
    </xf>
    <xf numFmtId="172" fontId="25" fillId="3" borderId="11" xfId="2" applyNumberFormat="1" applyFont="1" applyFill="1" applyBorder="1" applyAlignment="1">
      <alignment horizontal="left" vertical="center"/>
    </xf>
    <xf numFmtId="172" fontId="25" fillId="3" borderId="12" xfId="2" applyNumberFormat="1" applyFont="1" applyFill="1" applyBorder="1" applyAlignment="1">
      <alignment horizontal="left" vertical="center"/>
    </xf>
    <xf numFmtId="0" fontId="20" fillId="3" borderId="16" xfId="3" applyNumberFormat="1" applyFont="1" applyFill="1" applyBorder="1" applyAlignment="1">
      <alignment horizontal="left" vertical="center" wrapText="1"/>
    </xf>
    <xf numFmtId="0" fontId="20" fillId="3" borderId="31" xfId="3" applyNumberFormat="1" applyFont="1" applyFill="1" applyBorder="1" applyAlignment="1">
      <alignment horizontal="left" vertical="center" wrapText="1"/>
    </xf>
    <xf numFmtId="0" fontId="18" fillId="3" borderId="32" xfId="0" applyNumberFormat="1" applyFont="1" applyFill="1" applyBorder="1" applyAlignment="1">
      <alignment horizontal="center" vertical="top" wrapText="1"/>
    </xf>
    <xf numFmtId="0" fontId="18" fillId="3" borderId="15" xfId="0" applyNumberFormat="1" applyFont="1" applyFill="1" applyBorder="1" applyAlignment="1">
      <alignment horizontal="center" vertical="top" wrapText="1"/>
    </xf>
    <xf numFmtId="0" fontId="20" fillId="3" borderId="16" xfId="0" applyNumberFormat="1" applyFont="1" applyFill="1" applyBorder="1" applyAlignment="1">
      <alignment horizontal="left" vertical="top" wrapText="1"/>
    </xf>
    <xf numFmtId="0" fontId="20" fillId="3" borderId="31" xfId="0" applyNumberFormat="1" applyFont="1" applyFill="1" applyBorder="1" applyAlignment="1">
      <alignment horizontal="left" vertical="top" wrapText="1"/>
    </xf>
    <xf numFmtId="0" fontId="22" fillId="3" borderId="50" xfId="1" applyNumberFormat="1" applyFont="1" applyFill="1" applyBorder="1" applyAlignment="1">
      <alignment horizontal="left" vertical="center" wrapText="1"/>
    </xf>
    <xf numFmtId="0" fontId="22" fillId="3" borderId="26" xfId="1" applyNumberFormat="1" applyFont="1" applyFill="1" applyBorder="1" applyAlignment="1">
      <alignment horizontal="left" vertical="center" wrapText="1"/>
    </xf>
    <xf numFmtId="0" fontId="22" fillId="3" borderId="27" xfId="1" applyNumberFormat="1" applyFont="1" applyFill="1" applyBorder="1" applyAlignment="1">
      <alignment horizontal="left" vertical="center" wrapText="1"/>
    </xf>
    <xf numFmtId="0" fontId="20" fillId="3" borderId="35" xfId="2" applyNumberFormat="1" applyFont="1" applyFill="1" applyBorder="1" applyAlignment="1">
      <alignment horizontal="center" vertical="center" wrapText="1" shrinkToFit="1"/>
    </xf>
    <xf numFmtId="0" fontId="20" fillId="3" borderId="36" xfId="2" applyNumberFormat="1" applyFont="1" applyFill="1" applyBorder="1" applyAlignment="1">
      <alignment horizontal="center" vertical="center" wrapText="1" shrinkToFit="1"/>
    </xf>
    <xf numFmtId="0" fontId="26" fillId="3" borderId="30" xfId="2" applyNumberFormat="1" applyFont="1" applyFill="1" applyBorder="1" applyAlignment="1">
      <alignment horizontal="center" vertical="center" wrapText="1"/>
    </xf>
    <xf numFmtId="0" fontId="26" fillId="3" borderId="44" xfId="2" applyNumberFormat="1" applyFont="1" applyFill="1" applyBorder="1" applyAlignment="1">
      <alignment horizontal="center" vertical="center" wrapText="1"/>
    </xf>
    <xf numFmtId="0" fontId="26" fillId="3" borderId="39" xfId="2" applyNumberFormat="1" applyFont="1" applyFill="1" applyBorder="1" applyAlignment="1">
      <alignment horizontal="center" vertical="center" wrapText="1"/>
    </xf>
    <xf numFmtId="0" fontId="26" fillId="3" borderId="48" xfId="2" applyNumberFormat="1" applyFont="1" applyFill="1" applyBorder="1" applyAlignment="1">
      <alignment horizontal="center" vertical="center" wrapText="1"/>
    </xf>
    <xf numFmtId="0" fontId="23" fillId="3" borderId="11" xfId="0" applyNumberFormat="1" applyFont="1" applyFill="1" applyBorder="1" applyAlignment="1">
      <alignment horizontal="left"/>
    </xf>
    <xf numFmtId="0" fontId="21" fillId="3" borderId="22" xfId="2" applyNumberFormat="1" applyFont="1" applyFill="1" applyBorder="1" applyAlignment="1">
      <alignment horizontal="center" vertical="center"/>
    </xf>
    <xf numFmtId="0" fontId="21" fillId="3" borderId="0" xfId="2" applyNumberFormat="1" applyFont="1" applyFill="1" applyBorder="1" applyAlignment="1">
      <alignment horizontal="center" vertical="center"/>
    </xf>
    <xf numFmtId="0" fontId="23" fillId="3" borderId="5" xfId="2" applyNumberFormat="1" applyFont="1" applyFill="1" applyBorder="1" applyAlignment="1">
      <alignment horizontal="left" vertical="center"/>
    </xf>
    <xf numFmtId="0" fontId="25" fillId="3" borderId="14" xfId="2" applyNumberFormat="1" applyFont="1" applyFill="1" applyBorder="1" applyAlignment="1">
      <alignment horizontal="left" vertical="center" wrapText="1"/>
    </xf>
    <xf numFmtId="0" fontId="25" fillId="3" borderId="15" xfId="2" applyNumberFormat="1" applyFont="1" applyFill="1" applyBorder="1" applyAlignment="1">
      <alignment horizontal="left" vertical="center" wrapText="1"/>
    </xf>
    <xf numFmtId="0" fontId="25" fillId="3" borderId="5" xfId="2" applyNumberFormat="1" applyFont="1" applyFill="1" applyBorder="1" applyAlignment="1">
      <alignment horizontal="left" vertical="center"/>
    </xf>
    <xf numFmtId="0" fontId="25" fillId="3" borderId="6" xfId="2" applyNumberFormat="1" applyFont="1" applyFill="1" applyBorder="1" applyAlignment="1">
      <alignment horizontal="left" vertical="center"/>
    </xf>
    <xf numFmtId="0" fontId="20" fillId="3" borderId="32" xfId="3" applyNumberFormat="1" applyFont="1" applyFill="1" applyBorder="1" applyAlignment="1">
      <alignment horizontal="left" vertical="center" wrapText="1"/>
    </xf>
    <xf numFmtId="0" fontId="33" fillId="0" borderId="0" xfId="0" applyFont="1" applyAlignment="1">
      <alignment horizontal="center"/>
    </xf>
    <xf numFmtId="0" fontId="15" fillId="0" borderId="0" xfId="0" applyFont="1" applyAlignment="1">
      <alignment horizontal="left" vertical="center"/>
    </xf>
    <xf numFmtId="0" fontId="11" fillId="0" borderId="0" xfId="0" applyFont="1" applyAlignment="1">
      <alignment horizontal="left"/>
    </xf>
    <xf numFmtId="0" fontId="9" fillId="0" borderId="39" xfId="0" applyFont="1" applyBorder="1" applyAlignment="1">
      <alignment vertical="center" wrapText="1"/>
    </xf>
    <xf numFmtId="0" fontId="11" fillId="0" borderId="35" xfId="0" applyFont="1" applyBorder="1" applyAlignment="1">
      <alignment horizontal="center"/>
    </xf>
    <xf numFmtId="0" fontId="11" fillId="0" borderId="30" xfId="0" applyFont="1" applyBorder="1" applyAlignment="1">
      <alignment horizontal="center"/>
    </xf>
    <xf numFmtId="0" fontId="13" fillId="0" borderId="22" xfId="0" applyFont="1" applyBorder="1" applyAlignment="1">
      <alignment horizontal="center" wrapText="1"/>
    </xf>
    <xf numFmtId="0" fontId="13" fillId="0" borderId="0" xfId="0" applyFont="1" applyBorder="1" applyAlignment="1">
      <alignment horizontal="center" wrapText="1"/>
    </xf>
    <xf numFmtId="0" fontId="6" fillId="0" borderId="11" xfId="0" applyFont="1" applyFill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center" vertical="center" wrapText="1"/>
    </xf>
    <xf numFmtId="0" fontId="6" fillId="0" borderId="14" xfId="0" applyFont="1" applyFill="1" applyBorder="1" applyAlignment="1">
      <alignment horizontal="center" vertical="center" wrapText="1"/>
    </xf>
    <xf numFmtId="0" fontId="6" fillId="0" borderId="31" xfId="0" applyFont="1" applyFill="1" applyBorder="1" applyAlignment="1">
      <alignment horizontal="center" vertical="center" wrapText="1"/>
    </xf>
    <xf numFmtId="0" fontId="69" fillId="0" borderId="7" xfId="0" applyFont="1" applyBorder="1" applyAlignment="1">
      <alignment horizontal="center" vertical="center" wrapText="1"/>
    </xf>
    <xf numFmtId="0" fontId="69" fillId="0" borderId="11" xfId="0" applyFont="1" applyBorder="1" applyAlignment="1">
      <alignment horizontal="center" vertical="center" wrapText="1"/>
    </xf>
    <xf numFmtId="0" fontId="69" fillId="0" borderId="8" xfId="0" applyFont="1" applyBorder="1" applyAlignment="1">
      <alignment horizontal="center" vertical="center"/>
    </xf>
    <xf numFmtId="0" fontId="69" fillId="0" borderId="12" xfId="0" applyFont="1" applyBorder="1" applyAlignment="1">
      <alignment horizontal="center" vertical="center"/>
    </xf>
    <xf numFmtId="0" fontId="50" fillId="0" borderId="46" xfId="0" applyFont="1" applyBorder="1" applyAlignment="1">
      <alignment horizontal="center" vertical="center"/>
    </xf>
    <xf numFmtId="0" fontId="50" fillId="0" borderId="13" xfId="0" applyFont="1" applyBorder="1" applyAlignment="1">
      <alignment horizontal="center" vertical="center"/>
    </xf>
    <xf numFmtId="0" fontId="50" fillId="0" borderId="7" xfId="0" applyFont="1" applyBorder="1" applyAlignment="1">
      <alignment horizontal="center" vertical="center"/>
    </xf>
    <xf numFmtId="0" fontId="50" fillId="0" borderId="11" xfId="0" applyFont="1" applyBorder="1" applyAlignment="1">
      <alignment horizontal="center" vertical="center"/>
    </xf>
    <xf numFmtId="0" fontId="69" fillId="0" borderId="7" xfId="0" applyFont="1" applyBorder="1" applyAlignment="1">
      <alignment horizontal="center" vertical="center"/>
    </xf>
    <xf numFmtId="0" fontId="69" fillId="0" borderId="11" xfId="0" applyFont="1" applyBorder="1" applyAlignment="1">
      <alignment horizontal="center" vertical="center"/>
    </xf>
    <xf numFmtId="0" fontId="50" fillId="0" borderId="51" xfId="0" applyFont="1" applyBorder="1" applyAlignment="1">
      <alignment horizontal="center" vertical="center" wrapText="1"/>
    </xf>
    <xf numFmtId="0" fontId="50" fillId="0" borderId="20" xfId="0" applyFont="1" applyBorder="1" applyAlignment="1">
      <alignment horizontal="center" vertical="center" wrapText="1"/>
    </xf>
    <xf numFmtId="14" fontId="9" fillId="0" borderId="14" xfId="0" applyNumberFormat="1" applyFont="1" applyFill="1" applyBorder="1" applyAlignment="1">
      <alignment horizontal="left" vertical="center"/>
    </xf>
    <xf numFmtId="0" fontId="0" fillId="0" borderId="32" xfId="0" applyFont="1" applyBorder="1" applyAlignment="1">
      <alignment horizontal="left" vertical="center"/>
    </xf>
    <xf numFmtId="0" fontId="0" fillId="0" borderId="31" xfId="0" applyFont="1" applyBorder="1" applyAlignment="1">
      <alignment horizontal="left" vertical="center"/>
    </xf>
    <xf numFmtId="0" fontId="14" fillId="0" borderId="14" xfId="0" applyFont="1" applyFill="1" applyBorder="1" applyAlignment="1">
      <alignment vertical="center" wrapText="1"/>
    </xf>
    <xf numFmtId="0" fontId="14" fillId="0" borderId="31" xfId="0" applyFont="1" applyFill="1" applyBorder="1" applyAlignment="1">
      <alignment vertical="center" wrapText="1"/>
    </xf>
    <xf numFmtId="0" fontId="9" fillId="0" borderId="14" xfId="0" applyFont="1" applyBorder="1" applyAlignment="1">
      <alignment horizontal="left" vertical="center"/>
    </xf>
    <xf numFmtId="0" fontId="9" fillId="0" borderId="32" xfId="0" applyFont="1" applyBorder="1" applyAlignment="1">
      <alignment horizontal="left" vertical="center"/>
    </xf>
    <xf numFmtId="0" fontId="9" fillId="0" borderId="31" xfId="0" applyFont="1" applyBorder="1" applyAlignment="1">
      <alignment horizontal="left" vertical="center"/>
    </xf>
    <xf numFmtId="14" fontId="9" fillId="0" borderId="14" xfId="0" applyNumberFormat="1" applyFont="1" applyBorder="1" applyAlignment="1">
      <alignment horizontal="left" vertical="center"/>
    </xf>
    <xf numFmtId="0" fontId="0" fillId="0" borderId="32" xfId="0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9" fillId="0" borderId="14" xfId="0" applyFont="1" applyFill="1" applyBorder="1" applyAlignment="1">
      <alignment horizontal="left" vertical="center"/>
    </xf>
    <xf numFmtId="0" fontId="64" fillId="0" borderId="14" xfId="0" applyFont="1" applyFill="1" applyBorder="1" applyAlignment="1">
      <alignment horizontal="center" vertical="center"/>
    </xf>
    <xf numFmtId="0" fontId="64" fillId="0" borderId="31" xfId="0" applyFont="1" applyFill="1" applyBorder="1" applyAlignment="1">
      <alignment horizontal="center" vertical="center"/>
    </xf>
    <xf numFmtId="0" fontId="9" fillId="0" borderId="14" xfId="0" applyFont="1" applyBorder="1" applyAlignment="1">
      <alignment vertical="center"/>
    </xf>
    <xf numFmtId="0" fontId="9" fillId="0" borderId="32" xfId="0" applyFont="1" applyBorder="1" applyAlignment="1">
      <alignment vertical="center"/>
    </xf>
    <xf numFmtId="0" fontId="9" fillId="0" borderId="31" xfId="0" applyFont="1" applyBorder="1" applyAlignment="1">
      <alignment vertical="center"/>
    </xf>
    <xf numFmtId="0" fontId="6" fillId="0" borderId="14" xfId="0" applyFont="1" applyFill="1" applyBorder="1" applyAlignment="1">
      <alignment vertical="center" wrapText="1"/>
    </xf>
    <xf numFmtId="0" fontId="6" fillId="0" borderId="31" xfId="0" applyFont="1" applyFill="1" applyBorder="1" applyAlignment="1">
      <alignment vertical="center" wrapText="1"/>
    </xf>
    <xf numFmtId="0" fontId="51" fillId="0" borderId="0" xfId="0" applyFont="1" applyFill="1" applyAlignment="1">
      <alignment horizontal="center" vertical="center"/>
    </xf>
    <xf numFmtId="0" fontId="52" fillId="0" borderId="0" xfId="0" applyFont="1" applyFill="1" applyBorder="1" applyAlignment="1">
      <alignment horizontal="center"/>
    </xf>
    <xf numFmtId="0" fontId="57" fillId="0" borderId="5" xfId="0" applyFont="1" applyFill="1" applyBorder="1" applyAlignment="1">
      <alignment horizontal="center" vertical="center" wrapText="1"/>
    </xf>
    <xf numFmtId="0" fontId="57" fillId="0" borderId="20" xfId="0" applyFont="1" applyFill="1" applyBorder="1" applyAlignment="1">
      <alignment horizontal="center" vertical="center" wrapText="1"/>
    </xf>
    <xf numFmtId="0" fontId="56" fillId="0" borderId="5" xfId="0" applyFont="1" applyFill="1" applyBorder="1" applyAlignment="1">
      <alignment horizontal="center" vertical="center"/>
    </xf>
    <xf numFmtId="0" fontId="56" fillId="0" borderId="20" xfId="0" applyFont="1" applyFill="1" applyBorder="1" applyAlignment="1">
      <alignment horizontal="center" vertical="center"/>
    </xf>
    <xf numFmtId="0" fontId="56" fillId="0" borderId="11" xfId="0" applyFont="1" applyFill="1" applyBorder="1" applyAlignment="1">
      <alignment horizontal="center" vertical="center"/>
    </xf>
    <xf numFmtId="0" fontId="56" fillId="0" borderId="5" xfId="0" applyFont="1" applyFill="1" applyBorder="1" applyAlignment="1">
      <alignment horizontal="center" vertical="center" wrapText="1"/>
    </xf>
    <xf numFmtId="0" fontId="56" fillId="0" borderId="20" xfId="0" applyFont="1" applyFill="1" applyBorder="1" applyAlignment="1">
      <alignment horizontal="center" vertical="center" wrapText="1"/>
    </xf>
    <xf numFmtId="0" fontId="57" fillId="0" borderId="11" xfId="0" applyFont="1" applyFill="1" applyBorder="1" applyAlignment="1">
      <alignment horizontal="center" vertical="center" wrapText="1"/>
    </xf>
    <xf numFmtId="0" fontId="15" fillId="0" borderId="11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/>
    </xf>
    <xf numFmtId="0" fontId="6" fillId="0" borderId="31" xfId="0" applyFont="1" applyBorder="1" applyAlignment="1">
      <alignment horizontal="center" vertical="center"/>
    </xf>
    <xf numFmtId="0" fontId="6" fillId="0" borderId="42" xfId="0" applyFont="1" applyBorder="1" applyAlignment="1">
      <alignment horizontal="center" vertical="center"/>
    </xf>
    <xf numFmtId="0" fontId="6" fillId="0" borderId="4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 wrapText="1"/>
    </xf>
    <xf numFmtId="0" fontId="6" fillId="0" borderId="49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40" fillId="0" borderId="46" xfId="2" applyFont="1" applyBorder="1" applyAlignment="1">
      <alignment horizontal="center" vertical="center" wrapText="1"/>
    </xf>
    <xf numFmtId="0" fontId="40" fillId="0" borderId="7" xfId="2" applyFont="1" applyBorder="1" applyAlignment="1">
      <alignment horizontal="center" vertical="center" wrapText="1"/>
    </xf>
    <xf numFmtId="0" fontId="39" fillId="0" borderId="7" xfId="2" applyFont="1" applyBorder="1" applyAlignment="1">
      <alignment horizontal="center" vertical="center"/>
    </xf>
    <xf numFmtId="0" fontId="39" fillId="0" borderId="8" xfId="2" applyFont="1" applyBorder="1" applyAlignment="1">
      <alignment horizontal="center" vertical="center"/>
    </xf>
    <xf numFmtId="0" fontId="40" fillId="0" borderId="1" xfId="2" applyFont="1" applyBorder="1" applyAlignment="1">
      <alignment horizontal="center" vertical="center"/>
    </xf>
    <xf numFmtId="0" fontId="40" fillId="0" borderId="2" xfId="2" applyFont="1" applyBorder="1" applyAlignment="1">
      <alignment horizontal="center" vertical="center"/>
    </xf>
    <xf numFmtId="0" fontId="40" fillId="0" borderId="3" xfId="2" applyFont="1" applyBorder="1" applyAlignment="1">
      <alignment horizontal="center" vertical="center"/>
    </xf>
    <xf numFmtId="0" fontId="45" fillId="0" borderId="1" xfId="8" applyFont="1" applyBorder="1" applyAlignment="1">
      <alignment vertical="center"/>
    </xf>
    <xf numFmtId="0" fontId="45" fillId="0" borderId="2" xfId="8" applyFont="1" applyBorder="1" applyAlignment="1">
      <alignment vertical="center"/>
    </xf>
    <xf numFmtId="0" fontId="45" fillId="0" borderId="3" xfId="8" applyFont="1" applyBorder="1" applyAlignment="1">
      <alignment vertical="center"/>
    </xf>
    <xf numFmtId="0" fontId="66" fillId="0" borderId="14" xfId="0" applyFont="1" applyBorder="1" applyAlignment="1">
      <alignment horizontal="center" vertical="center" wrapText="1"/>
    </xf>
    <xf numFmtId="0" fontId="66" fillId="0" borderId="32" xfId="0" applyFont="1" applyBorder="1" applyAlignment="1">
      <alignment horizontal="center" vertical="center" wrapText="1"/>
    </xf>
    <xf numFmtId="0" fontId="66" fillId="0" borderId="31" xfId="0" applyFont="1" applyBorder="1" applyAlignment="1">
      <alignment horizontal="center" vertical="center" wrapText="1"/>
    </xf>
    <xf numFmtId="0" fontId="51" fillId="0" borderId="14" xfId="0" applyFont="1" applyBorder="1" applyAlignment="1">
      <alignment horizontal="center" vertical="center"/>
    </xf>
    <xf numFmtId="0" fontId="51" fillId="0" borderId="31" xfId="0" applyFont="1" applyBorder="1" applyAlignment="1">
      <alignment horizontal="center" vertical="center"/>
    </xf>
    <xf numFmtId="0" fontId="37" fillId="0" borderId="22" xfId="0" applyFont="1" applyFill="1" applyBorder="1" applyAlignment="1">
      <alignment horizontal="center" vertical="center" wrapText="1"/>
    </xf>
    <xf numFmtId="0" fontId="37" fillId="0" borderId="0" xfId="0" applyFont="1" applyFill="1" applyBorder="1" applyAlignment="1">
      <alignment horizontal="center" vertical="center" wrapText="1"/>
    </xf>
    <xf numFmtId="0" fontId="37" fillId="0" borderId="23" xfId="0" applyFont="1" applyFill="1" applyBorder="1" applyAlignment="1">
      <alignment horizontal="center" vertical="center" wrapText="1"/>
    </xf>
  </cellXfs>
  <cellStyles count="23">
    <cellStyle name="_Final Invoice 78 onwards" xfId="10" xr:uid="{00000000-0005-0000-0000-000000000000}"/>
    <cellStyle name="Comma 2" xfId="7" xr:uid="{00000000-0005-0000-0000-000001000000}"/>
    <cellStyle name="Comma 2 2" xfId="11" xr:uid="{00000000-0005-0000-0000-000002000000}"/>
    <cellStyle name="Comma 2 2 2 2" xfId="21" xr:uid="{00000000-0005-0000-0000-000003000000}"/>
    <cellStyle name="Comma 2 3" xfId="12" xr:uid="{00000000-0005-0000-0000-000004000000}"/>
    <cellStyle name="Comma 2 4" xfId="13" xr:uid="{00000000-0005-0000-0000-000005000000}"/>
    <cellStyle name="Comma 2 5" xfId="20" xr:uid="{00000000-0005-0000-0000-000006000000}"/>
    <cellStyle name="Comma 2 6" xfId="22" xr:uid="{00000000-0005-0000-0000-000007000000}"/>
    <cellStyle name="Comma 3" xfId="9" xr:uid="{00000000-0005-0000-0000-000008000000}"/>
    <cellStyle name="Comma 3 2" xfId="14" xr:uid="{00000000-0005-0000-0000-000009000000}"/>
    <cellStyle name="Comma 4" xfId="5" xr:uid="{00000000-0005-0000-0000-00000A000000}"/>
    <cellStyle name="Normal" xfId="0" builtinId="0"/>
    <cellStyle name="Normal 2" xfId="3" xr:uid="{00000000-0005-0000-0000-00000C000000}"/>
    <cellStyle name="Normal 3" xfId="8" xr:uid="{00000000-0005-0000-0000-00000D000000}"/>
    <cellStyle name="Normal 4" xfId="15" xr:uid="{00000000-0005-0000-0000-00000E000000}"/>
    <cellStyle name="Normal_Final Invoice 78 onwards 2 2" xfId="1" xr:uid="{00000000-0005-0000-0000-00000F000000}"/>
    <cellStyle name="Normal_Sheet1 2 2" xfId="2" xr:uid="{00000000-0005-0000-0000-000010000000}"/>
    <cellStyle name="Normal_Sheet2 2 2" xfId="4" xr:uid="{00000000-0005-0000-0000-000011000000}"/>
    <cellStyle name="Style 1" xfId="16" xr:uid="{00000000-0005-0000-0000-000012000000}"/>
    <cellStyle name="Style 1 2" xfId="17" xr:uid="{00000000-0005-0000-0000-000013000000}"/>
    <cellStyle name="Style 1 2 2" xfId="18" xr:uid="{00000000-0005-0000-0000-000014000000}"/>
    <cellStyle name="Style 1 2 3" xfId="19" xr:uid="{00000000-0005-0000-0000-000015000000}"/>
    <cellStyle name="TableStyleLight1" xfId="6" xr:uid="{00000000-0005-0000-0000-00001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3</xdr:row>
      <xdr:rowOff>28575</xdr:rowOff>
    </xdr:from>
    <xdr:to>
      <xdr:col>7</xdr:col>
      <xdr:colOff>1200150</xdr:colOff>
      <xdr:row>5</xdr:row>
      <xdr:rowOff>133350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0A75A19-CC91-4481-AA3A-A9262F4694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1450" y="600075"/>
          <a:ext cx="10344150" cy="48577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worksheets\isolated%20fdn\Isolated%20foundation%20CIVIL-STD-SOFTWARE-002\Isolated%20foundation%20CIVIL-STD-SOFTWARE-00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System%201%20SMNS\Zubair\sabir\BTS%20Mechanical\Leo%20Duct%20BTS%20Navi%20Mumbai\Khar%20Ghar%20Ducting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qbool\f\A_Verma\Bills\Bills%20BTS\BTS_OE%202%20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System%201%20SMNS\Zubair\sabir\Leo%20Duct%20BTS%20Navi%20Mumbai\W.O%2013502373%20Final%20Bill\Main%20Ducting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aghvendra.pandey/Documents/AmtInWords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 sheet"/>
      <sheetName val="Nomenclature"/>
      <sheetName val="IsolatedFdn"/>
      <sheetName val="user notes"/>
      <sheetName val="Sheet2"/>
      <sheetName val="sheet3"/>
      <sheetName val="Splicing-1514"/>
      <sheetName val="96F-1365"/>
    </sheetNames>
    <sheetDataSet>
      <sheetData sheetId="0">
        <row r="40">
          <cell r="H40">
            <v>0.4</v>
          </cell>
        </row>
      </sheetData>
      <sheetData sheetId="1">
        <row r="40">
          <cell r="H40">
            <v>0.4</v>
          </cell>
        </row>
      </sheetData>
      <sheetData sheetId="2">
        <row r="40">
          <cell r="H40">
            <v>0.4</v>
          </cell>
        </row>
      </sheetData>
      <sheetData sheetId="3"/>
      <sheetData sheetId="4"/>
      <sheetData sheetId="5"/>
      <sheetData sheetId="6" refreshError="1"/>
      <sheetData sheetId="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ucting"/>
      <sheetName val="Handhole Quantity"/>
      <sheetName val="Summary"/>
      <sheetName val="Abstract(Kharghar)"/>
      <sheetName val="Material"/>
      <sheetName val="Lab.Bill"/>
      <sheetName val="Material Bill 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igna Ganesh"/>
      <sheetName val="Maniyar"/>
      <sheetName val="BPL"/>
      <sheetName val="Summary"/>
      <sheetName val="Abstract"/>
      <sheetName val="Abstract (2)"/>
      <sheetName val="Footpath-single"/>
      <sheetName val="Abstract (3)"/>
    </sheetNames>
    <sheetDataSet>
      <sheetData sheetId="0"/>
      <sheetData sheetId="1">
        <row r="99">
          <cell r="A99" t="str">
            <v xml:space="preserve">Breaking of R C Concrete (3040046) </v>
          </cell>
        </row>
        <row r="115">
          <cell r="A115" t="str">
            <v>Laying PCC M10 (3043417)</v>
          </cell>
        </row>
      </sheetData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IDC Rd Crossing-1"/>
      <sheetName val="Dynasty-4"/>
      <sheetName val="Ekta Vihar-10"/>
      <sheetName val="Taloja-12"/>
      <sheetName val="Panvel-13"/>
      <sheetName val="Kalamboli Ducting-14"/>
      <sheetName val="Handhole"/>
      <sheetName val="Summary"/>
      <sheetName val="Abstract(Main Ducting)"/>
      <sheetName val="Material"/>
      <sheetName val="Lab.Bill"/>
      <sheetName val="Material Bill "/>
      <sheetName val="Material Reconcilia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AmtInWords"/>
    </sheetNames>
    <definedNames>
      <definedName name="amtinwords"/>
    </definedNames>
    <sheetDataSet>
      <sheetData sheetId="0"/>
      <sheetData sheetId="1"/>
      <sheetData sheetId="2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6:H53"/>
  <sheetViews>
    <sheetView topLeftCell="A14" workbookViewId="0">
      <selection activeCell="H34" sqref="H34"/>
    </sheetView>
  </sheetViews>
  <sheetFormatPr defaultColWidth="9.1796875" defaultRowHeight="15.5" x14ac:dyDescent="0.35"/>
  <cols>
    <col min="1" max="1" width="2.81640625" style="29" customWidth="1"/>
    <col min="2" max="2" width="14.7265625" style="29" customWidth="1"/>
    <col min="3" max="3" width="52.7265625" style="29" customWidth="1"/>
    <col min="4" max="4" width="10.7265625" style="29" customWidth="1"/>
    <col min="5" max="5" width="12.453125" style="29" customWidth="1"/>
    <col min="6" max="6" width="26.7265625" style="29" customWidth="1"/>
    <col min="7" max="7" width="19.54296875" style="29" customWidth="1"/>
    <col min="8" max="8" width="18.1796875" style="29" bestFit="1" customWidth="1"/>
    <col min="9" max="9" width="10.453125" style="29" customWidth="1"/>
    <col min="10" max="16384" width="9.1796875" style="29"/>
  </cols>
  <sheetData>
    <row r="6" spans="2:8" ht="16" thickBot="1" x14ac:dyDescent="0.4"/>
    <row r="7" spans="2:8" ht="23" thickBot="1" x14ac:dyDescent="0.4">
      <c r="B7" s="488" t="s">
        <v>52</v>
      </c>
      <c r="C7" s="489"/>
      <c r="D7" s="490"/>
      <c r="E7" s="490"/>
      <c r="F7" s="490"/>
      <c r="G7" s="490"/>
      <c r="H7" s="491"/>
    </row>
    <row r="8" spans="2:8" ht="27.75" customHeight="1" thickBot="1" x14ac:dyDescent="0.4">
      <c r="B8" s="492"/>
      <c r="C8" s="493"/>
      <c r="D8" s="494"/>
      <c r="E8" s="494"/>
      <c r="F8" s="494"/>
      <c r="G8" s="494"/>
      <c r="H8" s="495"/>
    </row>
    <row r="9" spans="2:8" ht="30" customHeight="1" x14ac:dyDescent="0.35">
      <c r="B9" s="535" t="s">
        <v>0</v>
      </c>
      <c r="C9" s="537" t="s">
        <v>53</v>
      </c>
      <c r="D9" s="537"/>
      <c r="E9" s="538"/>
      <c r="F9" s="496" t="s">
        <v>1</v>
      </c>
      <c r="G9" s="498" t="s">
        <v>87</v>
      </c>
      <c r="H9" s="499"/>
    </row>
    <row r="10" spans="2:8" ht="30" customHeight="1" x14ac:dyDescent="0.35">
      <c r="B10" s="536"/>
      <c r="C10" s="539"/>
      <c r="D10" s="539"/>
      <c r="E10" s="540"/>
      <c r="F10" s="497"/>
      <c r="G10" s="500"/>
      <c r="H10" s="501"/>
    </row>
    <row r="11" spans="2:8" s="30" customFormat="1" ht="18" customHeight="1" x14ac:dyDescent="0.35">
      <c r="B11" s="502" t="s">
        <v>2</v>
      </c>
      <c r="C11" s="503"/>
      <c r="D11" s="504" t="s">
        <v>54</v>
      </c>
      <c r="E11" s="505" t="s">
        <v>54</v>
      </c>
      <c r="F11" s="497"/>
      <c r="G11" s="500"/>
      <c r="H11" s="501"/>
    </row>
    <row r="12" spans="2:8" x14ac:dyDescent="0.35">
      <c r="B12" s="510" t="s">
        <v>3</v>
      </c>
      <c r="C12" s="511"/>
      <c r="D12" s="512"/>
      <c r="E12" s="513"/>
      <c r="F12" s="85" t="s">
        <v>55</v>
      </c>
      <c r="G12" s="514" t="str">
        <f>+'QCS '!F3</f>
        <v>TNDMNETMP01-3</v>
      </c>
      <c r="H12" s="515"/>
    </row>
    <row r="13" spans="2:8" x14ac:dyDescent="0.35">
      <c r="B13" s="31"/>
      <c r="C13" s="516" t="s">
        <v>56</v>
      </c>
      <c r="D13" s="517" t="s">
        <v>57</v>
      </c>
      <c r="E13" s="518" t="s">
        <v>57</v>
      </c>
      <c r="F13" s="85" t="s">
        <v>58</v>
      </c>
      <c r="G13" s="519">
        <v>44534</v>
      </c>
      <c r="H13" s="515"/>
    </row>
    <row r="14" spans="2:8" x14ac:dyDescent="0.35">
      <c r="B14" s="31"/>
      <c r="C14" s="517" t="s">
        <v>59</v>
      </c>
      <c r="D14" s="517" t="s">
        <v>60</v>
      </c>
      <c r="E14" s="518" t="s">
        <v>60</v>
      </c>
      <c r="F14" s="85" t="s">
        <v>61</v>
      </c>
      <c r="G14" s="520" t="str">
        <f>+'QCS '!D2</f>
        <v>P11/630098168</v>
      </c>
      <c r="H14" s="521"/>
    </row>
    <row r="15" spans="2:8" x14ac:dyDescent="0.35">
      <c r="B15" s="32"/>
      <c r="C15" s="522" t="s">
        <v>62</v>
      </c>
      <c r="D15" s="522" t="s">
        <v>62</v>
      </c>
      <c r="E15" s="523" t="s">
        <v>62</v>
      </c>
      <c r="F15" s="85" t="s">
        <v>63</v>
      </c>
      <c r="G15" s="524">
        <f>+'QCS '!D3</f>
        <v>44417</v>
      </c>
      <c r="H15" s="525"/>
    </row>
    <row r="16" spans="2:8" x14ac:dyDescent="0.35">
      <c r="B16" s="526" t="s">
        <v>64</v>
      </c>
      <c r="C16" s="527"/>
      <c r="D16" s="528" t="s">
        <v>65</v>
      </c>
      <c r="E16" s="529" t="s">
        <v>65</v>
      </c>
      <c r="F16" s="85" t="s">
        <v>91</v>
      </c>
      <c r="G16" s="508" t="str">
        <f>+'OT SUMMARY'!D10</f>
        <v>MUMB0309</v>
      </c>
      <c r="H16" s="509"/>
    </row>
    <row r="17" spans="2:8" x14ac:dyDescent="0.35">
      <c r="B17" s="33"/>
      <c r="C17" s="34"/>
      <c r="D17" s="506"/>
      <c r="E17" s="507"/>
      <c r="F17" s="85" t="s">
        <v>92</v>
      </c>
      <c r="G17" s="508" t="str">
        <f>+'OT SUMMARY'!B10</f>
        <v>KONARK</v>
      </c>
      <c r="H17" s="509"/>
    </row>
    <row r="18" spans="2:8" x14ac:dyDescent="0.35">
      <c r="B18" s="526" t="s">
        <v>4</v>
      </c>
      <c r="C18" s="549"/>
      <c r="D18" s="528" t="s">
        <v>66</v>
      </c>
      <c r="E18" s="529" t="s">
        <v>66</v>
      </c>
      <c r="F18" s="85" t="s">
        <v>67</v>
      </c>
      <c r="G18" s="520" t="s">
        <v>68</v>
      </c>
      <c r="H18" s="521" t="s">
        <v>68</v>
      </c>
    </row>
    <row r="19" spans="2:8" x14ac:dyDescent="0.35">
      <c r="B19" s="33"/>
      <c r="C19" s="34"/>
      <c r="D19" s="35"/>
      <c r="E19" s="36"/>
      <c r="F19" s="85" t="s">
        <v>5</v>
      </c>
      <c r="G19" s="520" t="s">
        <v>69</v>
      </c>
      <c r="H19" s="521" t="s">
        <v>69</v>
      </c>
    </row>
    <row r="20" spans="2:8" x14ac:dyDescent="0.35">
      <c r="B20" s="530" t="s">
        <v>6</v>
      </c>
      <c r="C20" s="531"/>
      <c r="D20" s="528" t="s">
        <v>70</v>
      </c>
      <c r="E20" s="529" t="s">
        <v>70</v>
      </c>
      <c r="F20" s="85" t="s">
        <v>7</v>
      </c>
      <c r="G20" s="520" t="s">
        <v>71</v>
      </c>
      <c r="H20" s="521" t="s">
        <v>71</v>
      </c>
    </row>
    <row r="21" spans="2:8" s="30" customFormat="1" ht="14.5" x14ac:dyDescent="0.35">
      <c r="B21" s="37"/>
      <c r="C21" s="38"/>
      <c r="D21" s="39"/>
      <c r="E21" s="40"/>
      <c r="F21" s="85" t="s">
        <v>72</v>
      </c>
      <c r="G21" s="508" t="str">
        <f>+'QCS '!D4</f>
        <v>12-02-2021 To 12-02-2021</v>
      </c>
      <c r="H21" s="509"/>
    </row>
    <row r="22" spans="2:8" s="30" customFormat="1" ht="14.5" x14ac:dyDescent="0.35">
      <c r="B22" s="37"/>
      <c r="C22" s="38"/>
      <c r="D22" s="39"/>
      <c r="E22" s="40"/>
      <c r="F22" s="86" t="s">
        <v>73</v>
      </c>
      <c r="G22" s="545" t="s">
        <v>74</v>
      </c>
      <c r="H22" s="546" t="s">
        <v>74</v>
      </c>
    </row>
    <row r="23" spans="2:8" s="30" customFormat="1" ht="15" thickBot="1" x14ac:dyDescent="0.4">
      <c r="B23" s="93"/>
      <c r="C23" s="94"/>
      <c r="D23" s="94"/>
      <c r="E23" s="40"/>
      <c r="F23" s="41" t="s">
        <v>75</v>
      </c>
      <c r="G23" s="547" t="s">
        <v>76</v>
      </c>
      <c r="H23" s="548" t="s">
        <v>76</v>
      </c>
    </row>
    <row r="24" spans="2:8" s="42" customFormat="1" ht="32.25" customHeight="1" thickBot="1" x14ac:dyDescent="0.4">
      <c r="B24" s="95" t="s">
        <v>8</v>
      </c>
      <c r="C24" s="96" t="s">
        <v>77</v>
      </c>
      <c r="D24" s="96" t="s">
        <v>78</v>
      </c>
      <c r="E24" s="96" t="s">
        <v>9</v>
      </c>
      <c r="F24" s="96" t="s">
        <v>10</v>
      </c>
      <c r="G24" s="96" t="s">
        <v>18</v>
      </c>
      <c r="H24" s="97" t="s">
        <v>11</v>
      </c>
    </row>
    <row r="25" spans="2:8" s="79" customFormat="1" ht="13" x14ac:dyDescent="0.3">
      <c r="B25" s="105">
        <v>1</v>
      </c>
      <c r="C25" s="106" t="str">
        <f>+'QCS '!C9&amp;"-"&amp;'QCS '!D9</f>
        <v>3343442-LAY OFC-4 DUCTS-OT-T1-CORE/AGG-96F/288F</v>
      </c>
      <c r="D25" s="107">
        <f>+'QCS '!F9</f>
        <v>89</v>
      </c>
      <c r="E25" s="107" t="s">
        <v>272</v>
      </c>
      <c r="F25" s="107">
        <v>535</v>
      </c>
      <c r="G25" s="108">
        <v>0.8</v>
      </c>
      <c r="H25" s="109">
        <f>+G25*F25*D25</f>
        <v>38092</v>
      </c>
    </row>
    <row r="26" spans="2:8" s="79" customFormat="1" ht="13" x14ac:dyDescent="0.3">
      <c r="B26" s="110">
        <v>2</v>
      </c>
      <c r="C26" s="106" t="str">
        <f>+'QCS '!C10&amp;"-"&amp;'QCS '!D10</f>
        <v>3242510-PROVIDING OF END PLUG</v>
      </c>
      <c r="D26" s="107">
        <f>+'QCS '!F10</f>
        <v>28</v>
      </c>
      <c r="E26" s="112" t="s">
        <v>19</v>
      </c>
      <c r="F26" s="112">
        <v>44</v>
      </c>
      <c r="G26" s="108">
        <v>0.8</v>
      </c>
      <c r="H26" s="109">
        <f t="shared" ref="H26:H29" si="0">+G26*F26*D26</f>
        <v>985.60000000000014</v>
      </c>
    </row>
    <row r="27" spans="2:8" s="79" customFormat="1" ht="13" x14ac:dyDescent="0.3">
      <c r="B27" s="110">
        <v>3</v>
      </c>
      <c r="C27" s="106" t="str">
        <f>+'QCS '!C11&amp;"-"&amp;'QCS '!D11</f>
        <v>3319693-S&amp;I COUPLER,F/40MM HDPE DUCT</v>
      </c>
      <c r="D27" s="107">
        <f>+'QCS '!F11</f>
        <v>13</v>
      </c>
      <c r="E27" s="112" t="s">
        <v>19</v>
      </c>
      <c r="F27" s="112">
        <v>120</v>
      </c>
      <c r="G27" s="108">
        <v>0.8</v>
      </c>
      <c r="H27" s="109">
        <f t="shared" si="0"/>
        <v>1248</v>
      </c>
    </row>
    <row r="28" spans="2:8" s="79" customFormat="1" ht="13" x14ac:dyDescent="0.3">
      <c r="B28" s="110">
        <v>4</v>
      </c>
      <c r="C28" s="106" t="str">
        <f>+'QCS '!C12&amp;"-"&amp;'QCS '!D12</f>
        <v>3318198-S&amp;I DBL WALL CORRUGATED DUCT-110NB</v>
      </c>
      <c r="D28" s="107">
        <f>+'QCS '!F12</f>
        <v>96</v>
      </c>
      <c r="E28" s="112" t="s">
        <v>272</v>
      </c>
      <c r="F28" s="112">
        <v>116</v>
      </c>
      <c r="G28" s="108">
        <v>0.8</v>
      </c>
      <c r="H28" s="109">
        <f t="shared" si="0"/>
        <v>8908.8000000000011</v>
      </c>
    </row>
    <row r="29" spans="2:8" s="79" customFormat="1" ht="13" x14ac:dyDescent="0.35">
      <c r="B29" s="110">
        <v>5</v>
      </c>
      <c r="C29" s="106" t="str">
        <f>+'QCS '!C13&amp;"-"&amp;'QCS '!D13</f>
        <v>3143695-PROV &amp;LAYING  PCC M:15-ALL THK</v>
      </c>
      <c r="D29" s="107">
        <f>+'QCS '!F13</f>
        <v>8.01</v>
      </c>
      <c r="E29" s="112" t="s">
        <v>273</v>
      </c>
      <c r="F29" s="112">
        <v>5335</v>
      </c>
      <c r="G29" s="108">
        <v>0.8</v>
      </c>
      <c r="H29" s="434">
        <f t="shared" si="0"/>
        <v>34186.68</v>
      </c>
    </row>
    <row r="30" spans="2:8" s="79" customFormat="1" ht="13" x14ac:dyDescent="0.35">
      <c r="B30" s="110">
        <v>6</v>
      </c>
      <c r="C30" s="106" t="str">
        <f>+'QCS '!C14&amp;"-"&amp;'QCS '!D14</f>
        <v>3253157-S&amp; I OF MANHOLE (BLOCK MH 600*900)</v>
      </c>
      <c r="D30" s="107">
        <f>+'QCS '!F14</f>
        <v>1</v>
      </c>
      <c r="E30" s="112" t="s">
        <v>19</v>
      </c>
      <c r="F30" s="112">
        <v>15423</v>
      </c>
      <c r="G30" s="108">
        <v>0.8</v>
      </c>
      <c r="H30" s="434">
        <f t="shared" ref="H30:H31" si="1">+G30*F30*D30</f>
        <v>12338.400000000001</v>
      </c>
    </row>
    <row r="31" spans="2:8" s="79" customFormat="1" ht="13" x14ac:dyDescent="0.35">
      <c r="B31" s="110">
        <v>7</v>
      </c>
      <c r="C31" s="106" t="str">
        <f>+'QCS '!C15&amp;"-"&amp;'QCS '!D15</f>
        <v>3235737-CHARGS INST FRP MH/HH - 900x600</v>
      </c>
      <c r="D31" s="107">
        <f>+'QCS '!F15</f>
        <v>1</v>
      </c>
      <c r="E31" s="112" t="s">
        <v>19</v>
      </c>
      <c r="F31" s="112">
        <v>4365</v>
      </c>
      <c r="G31" s="108">
        <v>0.8</v>
      </c>
      <c r="H31" s="434">
        <f t="shared" si="1"/>
        <v>3492</v>
      </c>
    </row>
    <row r="32" spans="2:8" s="79" customFormat="1" ht="13" x14ac:dyDescent="0.3">
      <c r="B32" s="110"/>
      <c r="C32" s="111"/>
      <c r="D32" s="111"/>
      <c r="E32" s="112"/>
      <c r="F32" s="112"/>
      <c r="G32" s="113"/>
      <c r="H32" s="109"/>
    </row>
    <row r="33" spans="2:8" s="30" customFormat="1" ht="14.5" x14ac:dyDescent="0.35">
      <c r="B33" s="43"/>
      <c r="C33" s="44"/>
      <c r="D33" s="44"/>
      <c r="E33" s="44"/>
      <c r="F33" s="45"/>
      <c r="G33" s="46"/>
      <c r="H33" s="47"/>
    </row>
    <row r="34" spans="2:8" s="30" customFormat="1" ht="14.5" x14ac:dyDescent="0.35">
      <c r="B34" s="48"/>
      <c r="C34" s="49"/>
      <c r="D34" s="50"/>
      <c r="E34" s="51"/>
      <c r="F34" s="98" t="s">
        <v>79</v>
      </c>
      <c r="G34" s="99"/>
      <c r="H34" s="483">
        <f>SUM(H25:H33)</f>
        <v>99251.48000000001</v>
      </c>
    </row>
    <row r="35" spans="2:8" s="30" customFormat="1" ht="14.5" x14ac:dyDescent="0.3">
      <c r="B35" s="48"/>
      <c r="C35" s="49"/>
      <c r="D35" s="52"/>
      <c r="E35" s="53"/>
      <c r="F35" s="541" t="s">
        <v>80</v>
      </c>
      <c r="G35" s="541"/>
      <c r="H35" s="100">
        <f>H34*9%</f>
        <v>8932.6332000000002</v>
      </c>
    </row>
    <row r="36" spans="2:8" s="30" customFormat="1" ht="14.5" x14ac:dyDescent="0.3">
      <c r="B36" s="48"/>
      <c r="C36" s="49"/>
      <c r="D36" s="52"/>
      <c r="E36" s="53"/>
      <c r="F36" s="541" t="s">
        <v>81</v>
      </c>
      <c r="G36" s="541"/>
      <c r="H36" s="100">
        <f>H34*9%</f>
        <v>8932.6332000000002</v>
      </c>
    </row>
    <row r="37" spans="2:8" s="30" customFormat="1" ht="14.5" x14ac:dyDescent="0.3">
      <c r="B37" s="54"/>
      <c r="C37" s="51"/>
      <c r="D37" s="52"/>
      <c r="E37" s="53"/>
      <c r="F37" s="541" t="s">
        <v>82</v>
      </c>
      <c r="G37" s="541"/>
      <c r="H37" s="102">
        <f>H35+H36</f>
        <v>17865.2664</v>
      </c>
    </row>
    <row r="38" spans="2:8" s="30" customFormat="1" ht="14.5" x14ac:dyDescent="0.3">
      <c r="B38" s="54"/>
      <c r="C38" s="51"/>
      <c r="D38" s="52"/>
      <c r="E38" s="53"/>
      <c r="F38" s="541" t="s">
        <v>83</v>
      </c>
      <c r="G38" s="541"/>
      <c r="H38" s="100">
        <f>H34+H37</f>
        <v>117116.7464</v>
      </c>
    </row>
    <row r="39" spans="2:8" s="30" customFormat="1" ht="14.5" x14ac:dyDescent="0.3">
      <c r="B39" s="54"/>
      <c r="C39" s="51"/>
      <c r="D39" s="52"/>
      <c r="E39" s="53"/>
      <c r="F39" s="541" t="s">
        <v>84</v>
      </c>
      <c r="G39" s="541"/>
      <c r="H39" s="100">
        <v>0</v>
      </c>
    </row>
    <row r="40" spans="2:8" s="30" customFormat="1" ht="14.5" x14ac:dyDescent="0.3">
      <c r="B40" s="54"/>
      <c r="C40" s="51"/>
      <c r="D40" s="52"/>
      <c r="E40" s="53"/>
      <c r="F40" s="541" t="s">
        <v>85</v>
      </c>
      <c r="G40" s="541"/>
      <c r="H40" s="101">
        <f>H38</f>
        <v>117116.7464</v>
      </c>
    </row>
    <row r="41" spans="2:8" s="30" customFormat="1" ht="14.5" x14ac:dyDescent="0.35">
      <c r="B41" s="542"/>
      <c r="C41" s="543"/>
      <c r="D41" s="543"/>
      <c r="E41" s="53"/>
      <c r="F41" s="544" t="s">
        <v>12</v>
      </c>
      <c r="G41" s="544"/>
      <c r="H41" s="103">
        <f>ROUNDUP(H40,0)</f>
        <v>117117</v>
      </c>
    </row>
    <row r="42" spans="2:8" s="30" customFormat="1" ht="15" thickBot="1" x14ac:dyDescent="0.4">
      <c r="B42" s="80"/>
      <c r="C42" s="81"/>
      <c r="D42" s="81"/>
      <c r="E42" s="82"/>
      <c r="F42" s="83"/>
      <c r="G42" s="83"/>
      <c r="H42" s="84"/>
    </row>
    <row r="43" spans="2:8" s="30" customFormat="1" ht="20.5" thickBot="1" x14ac:dyDescent="0.4">
      <c r="B43" s="104" t="s">
        <v>13</v>
      </c>
      <c r="C43" s="532" t="s">
        <v>295</v>
      </c>
      <c r="D43" s="533"/>
      <c r="E43" s="533"/>
      <c r="F43" s="533"/>
      <c r="G43" s="533"/>
      <c r="H43" s="534"/>
    </row>
    <row r="44" spans="2:8" s="30" customFormat="1" ht="21.75" customHeight="1" thickBot="1" x14ac:dyDescent="0.4">
      <c r="B44" s="104" t="s">
        <v>14</v>
      </c>
      <c r="C44" s="532" t="s">
        <v>296</v>
      </c>
      <c r="D44" s="533"/>
      <c r="E44" s="533"/>
      <c r="F44" s="533"/>
      <c r="G44" s="533"/>
      <c r="H44" s="534"/>
    </row>
    <row r="45" spans="2:8" x14ac:dyDescent="0.35">
      <c r="B45" s="55"/>
      <c r="C45" s="56"/>
      <c r="D45" s="56"/>
      <c r="E45" s="56"/>
      <c r="F45" s="56"/>
      <c r="G45" s="56"/>
      <c r="H45" s="57"/>
    </row>
    <row r="46" spans="2:8" x14ac:dyDescent="0.35">
      <c r="B46" s="58"/>
      <c r="C46" s="59"/>
      <c r="D46" s="59"/>
      <c r="E46" s="60"/>
      <c r="F46" s="61"/>
      <c r="G46" s="56"/>
      <c r="H46" s="57"/>
    </row>
    <row r="47" spans="2:8" x14ac:dyDescent="0.35">
      <c r="B47" s="58"/>
      <c r="C47" s="59"/>
      <c r="D47" s="59"/>
      <c r="E47" s="56"/>
      <c r="F47" s="62" t="s">
        <v>86</v>
      </c>
      <c r="G47" s="63"/>
      <c r="H47" s="57"/>
    </row>
    <row r="48" spans="2:8" x14ac:dyDescent="0.35">
      <c r="B48" s="58"/>
      <c r="C48" s="59"/>
      <c r="D48" s="59"/>
      <c r="E48" s="56"/>
      <c r="F48" s="62"/>
      <c r="G48" s="63"/>
      <c r="H48" s="57"/>
    </row>
    <row r="49" spans="2:8" ht="48.75" customHeight="1" x14ac:dyDescent="0.35">
      <c r="B49" s="58"/>
      <c r="C49" s="59"/>
      <c r="D49" s="59"/>
      <c r="E49" s="56"/>
      <c r="F49" s="56"/>
      <c r="G49" s="56"/>
      <c r="H49" s="57"/>
    </row>
    <row r="50" spans="2:8" x14ac:dyDescent="0.35">
      <c r="B50" s="64"/>
      <c r="C50" s="65"/>
      <c r="D50" s="66"/>
      <c r="E50" s="66"/>
      <c r="F50" s="67" t="s">
        <v>15</v>
      </c>
      <c r="G50" s="60"/>
      <c r="H50" s="68"/>
    </row>
    <row r="51" spans="2:8" ht="16" thickBot="1" x14ac:dyDescent="0.4">
      <c r="B51" s="69"/>
      <c r="C51" s="70"/>
      <c r="D51" s="71"/>
      <c r="E51" s="71"/>
      <c r="F51" s="72"/>
      <c r="G51" s="72"/>
      <c r="H51" s="73"/>
    </row>
    <row r="52" spans="2:8" x14ac:dyDescent="0.35">
      <c r="B52" s="74" t="s">
        <v>16</v>
      </c>
      <c r="C52" s="60"/>
      <c r="D52" s="60"/>
      <c r="E52" s="60"/>
      <c r="F52" s="60"/>
      <c r="G52" s="60"/>
      <c r="H52" s="75"/>
    </row>
    <row r="53" spans="2:8" s="79" customFormat="1" ht="13.5" thickBot="1" x14ac:dyDescent="0.35">
      <c r="B53" s="76" t="s">
        <v>17</v>
      </c>
      <c r="C53" s="77"/>
      <c r="D53" s="77"/>
      <c r="E53" s="77"/>
      <c r="F53" s="77"/>
      <c r="G53" s="77"/>
      <c r="H53" s="78"/>
    </row>
  </sheetData>
  <mergeCells count="42">
    <mergeCell ref="C43:H43"/>
    <mergeCell ref="C44:H44"/>
    <mergeCell ref="B9:B10"/>
    <mergeCell ref="C9:E10"/>
    <mergeCell ref="F36:G36"/>
    <mergeCell ref="F37:G37"/>
    <mergeCell ref="F38:G38"/>
    <mergeCell ref="F39:G39"/>
    <mergeCell ref="F40:G40"/>
    <mergeCell ref="B41:D41"/>
    <mergeCell ref="F41:G41"/>
    <mergeCell ref="G21:H21"/>
    <mergeCell ref="G22:H22"/>
    <mergeCell ref="G23:H23"/>
    <mergeCell ref="F35:G35"/>
    <mergeCell ref="B18:C18"/>
    <mergeCell ref="D18:E18"/>
    <mergeCell ref="G18:H18"/>
    <mergeCell ref="G19:H19"/>
    <mergeCell ref="B20:C20"/>
    <mergeCell ref="D20:E20"/>
    <mergeCell ref="G20:H20"/>
    <mergeCell ref="D17:E17"/>
    <mergeCell ref="G17:H17"/>
    <mergeCell ref="B12:C12"/>
    <mergeCell ref="D12:E12"/>
    <mergeCell ref="G12:H12"/>
    <mergeCell ref="C13:E13"/>
    <mergeCell ref="G13:H13"/>
    <mergeCell ref="C14:E14"/>
    <mergeCell ref="G14:H14"/>
    <mergeCell ref="C15:E15"/>
    <mergeCell ref="G15:H15"/>
    <mergeCell ref="B16:C16"/>
    <mergeCell ref="D16:E16"/>
    <mergeCell ref="G16:H16"/>
    <mergeCell ref="B7:H7"/>
    <mergeCell ref="B8:H8"/>
    <mergeCell ref="F9:F11"/>
    <mergeCell ref="G9:H11"/>
    <mergeCell ref="B11:C11"/>
    <mergeCell ref="D11:E11"/>
  </mergeCells>
  <pageMargins left="0.38" right="0.24" top="0.74803149606299213" bottom="0.74803149606299213" header="0.31496062992125984" footer="0.31496062992125984"/>
  <pageSetup scale="63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filterMode="1">
    <pageSetUpPr fitToPage="1"/>
  </sheetPr>
  <dimension ref="A1:IO27"/>
  <sheetViews>
    <sheetView zoomScale="80" zoomScaleNormal="80" zoomScaleSheetLayoutView="70" workbookViewId="0">
      <selection activeCell="C1" sqref="C1"/>
    </sheetView>
  </sheetViews>
  <sheetFormatPr defaultColWidth="9.1796875" defaultRowHeight="14" x14ac:dyDescent="0.3"/>
  <cols>
    <col min="1" max="1" width="11.7265625" style="203" customWidth="1"/>
    <col min="2" max="2" width="13.7265625" style="203" customWidth="1"/>
    <col min="3" max="3" width="47.26953125" style="203" customWidth="1"/>
    <col min="4" max="4" width="9.26953125" style="203" customWidth="1"/>
    <col min="5" max="7" width="15.81640625" style="203" customWidth="1"/>
    <col min="8" max="8" width="9.1796875" style="203"/>
    <col min="9" max="9" width="16.7265625" style="203" bestFit="1" customWidth="1"/>
    <col min="10" max="10" width="15.54296875" style="203" bestFit="1" customWidth="1"/>
    <col min="11" max="11" width="14.26953125" style="203" bestFit="1" customWidth="1"/>
    <col min="12" max="255" width="9.1796875" style="203"/>
    <col min="256" max="256" width="11.7265625" style="203" customWidth="1"/>
    <col min="257" max="257" width="71" style="203" customWidth="1"/>
    <col min="258" max="258" width="9.26953125" style="203" customWidth="1"/>
    <col min="259" max="262" width="19.81640625" style="203" customWidth="1"/>
    <col min="263" max="263" width="20.1796875" style="203" customWidth="1"/>
    <col min="264" max="264" width="9.1796875" style="203"/>
    <col min="265" max="266" width="15.54296875" style="203" bestFit="1" customWidth="1"/>
    <col min="267" max="267" width="14.26953125" style="203" bestFit="1" customWidth="1"/>
    <col min="268" max="511" width="9.1796875" style="203"/>
    <col min="512" max="512" width="11.7265625" style="203" customWidth="1"/>
    <col min="513" max="513" width="71" style="203" customWidth="1"/>
    <col min="514" max="514" width="9.26953125" style="203" customWidth="1"/>
    <col min="515" max="518" width="19.81640625" style="203" customWidth="1"/>
    <col min="519" max="519" width="20.1796875" style="203" customWidth="1"/>
    <col min="520" max="520" width="9.1796875" style="203"/>
    <col min="521" max="522" width="15.54296875" style="203" bestFit="1" customWidth="1"/>
    <col min="523" max="523" width="14.26953125" style="203" bestFit="1" customWidth="1"/>
    <col min="524" max="767" width="9.1796875" style="203"/>
    <col min="768" max="768" width="11.7265625" style="203" customWidth="1"/>
    <col min="769" max="769" width="71" style="203" customWidth="1"/>
    <col min="770" max="770" width="9.26953125" style="203" customWidth="1"/>
    <col min="771" max="774" width="19.81640625" style="203" customWidth="1"/>
    <col min="775" max="775" width="20.1796875" style="203" customWidth="1"/>
    <col min="776" max="776" width="9.1796875" style="203"/>
    <col min="777" max="778" width="15.54296875" style="203" bestFit="1" customWidth="1"/>
    <col min="779" max="779" width="14.26953125" style="203" bestFit="1" customWidth="1"/>
    <col min="780" max="1023" width="9.1796875" style="203"/>
    <col min="1024" max="1024" width="11.7265625" style="203" customWidth="1"/>
    <col min="1025" max="1025" width="71" style="203" customWidth="1"/>
    <col min="1026" max="1026" width="9.26953125" style="203" customWidth="1"/>
    <col min="1027" max="1030" width="19.81640625" style="203" customWidth="1"/>
    <col min="1031" max="1031" width="20.1796875" style="203" customWidth="1"/>
    <col min="1032" max="1032" width="9.1796875" style="203"/>
    <col min="1033" max="1034" width="15.54296875" style="203" bestFit="1" customWidth="1"/>
    <col min="1035" max="1035" width="14.26953125" style="203" bestFit="1" customWidth="1"/>
    <col min="1036" max="1279" width="9.1796875" style="203"/>
    <col min="1280" max="1280" width="11.7265625" style="203" customWidth="1"/>
    <col min="1281" max="1281" width="71" style="203" customWidth="1"/>
    <col min="1282" max="1282" width="9.26953125" style="203" customWidth="1"/>
    <col min="1283" max="1286" width="19.81640625" style="203" customWidth="1"/>
    <col min="1287" max="1287" width="20.1796875" style="203" customWidth="1"/>
    <col min="1288" max="1288" width="9.1796875" style="203"/>
    <col min="1289" max="1290" width="15.54296875" style="203" bestFit="1" customWidth="1"/>
    <col min="1291" max="1291" width="14.26953125" style="203" bestFit="1" customWidth="1"/>
    <col min="1292" max="1535" width="9.1796875" style="203"/>
    <col min="1536" max="1536" width="11.7265625" style="203" customWidth="1"/>
    <col min="1537" max="1537" width="71" style="203" customWidth="1"/>
    <col min="1538" max="1538" width="9.26953125" style="203" customWidth="1"/>
    <col min="1539" max="1542" width="19.81640625" style="203" customWidth="1"/>
    <col min="1543" max="1543" width="20.1796875" style="203" customWidth="1"/>
    <col min="1544" max="1544" width="9.1796875" style="203"/>
    <col min="1545" max="1546" width="15.54296875" style="203" bestFit="1" customWidth="1"/>
    <col min="1547" max="1547" width="14.26953125" style="203" bestFit="1" customWidth="1"/>
    <col min="1548" max="1791" width="9.1796875" style="203"/>
    <col min="1792" max="1792" width="11.7265625" style="203" customWidth="1"/>
    <col min="1793" max="1793" width="71" style="203" customWidth="1"/>
    <col min="1794" max="1794" width="9.26953125" style="203" customWidth="1"/>
    <col min="1795" max="1798" width="19.81640625" style="203" customWidth="1"/>
    <col min="1799" max="1799" width="20.1796875" style="203" customWidth="1"/>
    <col min="1800" max="1800" width="9.1796875" style="203"/>
    <col min="1801" max="1802" width="15.54296875" style="203" bestFit="1" customWidth="1"/>
    <col min="1803" max="1803" width="14.26953125" style="203" bestFit="1" customWidth="1"/>
    <col min="1804" max="2047" width="9.1796875" style="203"/>
    <col min="2048" max="2048" width="11.7265625" style="203" customWidth="1"/>
    <col min="2049" max="2049" width="71" style="203" customWidth="1"/>
    <col min="2050" max="2050" width="9.26953125" style="203" customWidth="1"/>
    <col min="2051" max="2054" width="19.81640625" style="203" customWidth="1"/>
    <col min="2055" max="2055" width="20.1796875" style="203" customWidth="1"/>
    <col min="2056" max="2056" width="9.1796875" style="203"/>
    <col min="2057" max="2058" width="15.54296875" style="203" bestFit="1" customWidth="1"/>
    <col min="2059" max="2059" width="14.26953125" style="203" bestFit="1" customWidth="1"/>
    <col min="2060" max="2303" width="9.1796875" style="203"/>
    <col min="2304" max="2304" width="11.7265625" style="203" customWidth="1"/>
    <col min="2305" max="2305" width="71" style="203" customWidth="1"/>
    <col min="2306" max="2306" width="9.26953125" style="203" customWidth="1"/>
    <col min="2307" max="2310" width="19.81640625" style="203" customWidth="1"/>
    <col min="2311" max="2311" width="20.1796875" style="203" customWidth="1"/>
    <col min="2312" max="2312" width="9.1796875" style="203"/>
    <col min="2313" max="2314" width="15.54296875" style="203" bestFit="1" customWidth="1"/>
    <col min="2315" max="2315" width="14.26953125" style="203" bestFit="1" customWidth="1"/>
    <col min="2316" max="2559" width="9.1796875" style="203"/>
    <col min="2560" max="2560" width="11.7265625" style="203" customWidth="1"/>
    <col min="2561" max="2561" width="71" style="203" customWidth="1"/>
    <col min="2562" max="2562" width="9.26953125" style="203" customWidth="1"/>
    <col min="2563" max="2566" width="19.81640625" style="203" customWidth="1"/>
    <col min="2567" max="2567" width="20.1796875" style="203" customWidth="1"/>
    <col min="2568" max="2568" width="9.1796875" style="203"/>
    <col min="2569" max="2570" width="15.54296875" style="203" bestFit="1" customWidth="1"/>
    <col min="2571" max="2571" width="14.26953125" style="203" bestFit="1" customWidth="1"/>
    <col min="2572" max="2815" width="9.1796875" style="203"/>
    <col min="2816" max="2816" width="11.7265625" style="203" customWidth="1"/>
    <col min="2817" max="2817" width="71" style="203" customWidth="1"/>
    <col min="2818" max="2818" width="9.26953125" style="203" customWidth="1"/>
    <col min="2819" max="2822" width="19.81640625" style="203" customWidth="1"/>
    <col min="2823" max="2823" width="20.1796875" style="203" customWidth="1"/>
    <col min="2824" max="2824" width="9.1796875" style="203"/>
    <col min="2825" max="2826" width="15.54296875" style="203" bestFit="1" customWidth="1"/>
    <col min="2827" max="2827" width="14.26953125" style="203" bestFit="1" customWidth="1"/>
    <col min="2828" max="3071" width="9.1796875" style="203"/>
    <col min="3072" max="3072" width="11.7265625" style="203" customWidth="1"/>
    <col min="3073" max="3073" width="71" style="203" customWidth="1"/>
    <col min="3074" max="3074" width="9.26953125" style="203" customWidth="1"/>
    <col min="3075" max="3078" width="19.81640625" style="203" customWidth="1"/>
    <col min="3079" max="3079" width="20.1796875" style="203" customWidth="1"/>
    <col min="3080" max="3080" width="9.1796875" style="203"/>
    <col min="3081" max="3082" width="15.54296875" style="203" bestFit="1" customWidth="1"/>
    <col min="3083" max="3083" width="14.26953125" style="203" bestFit="1" customWidth="1"/>
    <col min="3084" max="3327" width="9.1796875" style="203"/>
    <col min="3328" max="3328" width="11.7265625" style="203" customWidth="1"/>
    <col min="3329" max="3329" width="71" style="203" customWidth="1"/>
    <col min="3330" max="3330" width="9.26953125" style="203" customWidth="1"/>
    <col min="3331" max="3334" width="19.81640625" style="203" customWidth="1"/>
    <col min="3335" max="3335" width="20.1796875" style="203" customWidth="1"/>
    <col min="3336" max="3336" width="9.1796875" style="203"/>
    <col min="3337" max="3338" width="15.54296875" style="203" bestFit="1" customWidth="1"/>
    <col min="3339" max="3339" width="14.26953125" style="203" bestFit="1" customWidth="1"/>
    <col min="3340" max="3583" width="9.1796875" style="203"/>
    <col min="3584" max="3584" width="11.7265625" style="203" customWidth="1"/>
    <col min="3585" max="3585" width="71" style="203" customWidth="1"/>
    <col min="3586" max="3586" width="9.26953125" style="203" customWidth="1"/>
    <col min="3587" max="3590" width="19.81640625" style="203" customWidth="1"/>
    <col min="3591" max="3591" width="20.1796875" style="203" customWidth="1"/>
    <col min="3592" max="3592" width="9.1796875" style="203"/>
    <col min="3593" max="3594" width="15.54296875" style="203" bestFit="1" customWidth="1"/>
    <col min="3595" max="3595" width="14.26953125" style="203" bestFit="1" customWidth="1"/>
    <col min="3596" max="3839" width="9.1796875" style="203"/>
    <col min="3840" max="3840" width="11.7265625" style="203" customWidth="1"/>
    <col min="3841" max="3841" width="71" style="203" customWidth="1"/>
    <col min="3842" max="3842" width="9.26953125" style="203" customWidth="1"/>
    <col min="3843" max="3846" width="19.81640625" style="203" customWidth="1"/>
    <col min="3847" max="3847" width="20.1796875" style="203" customWidth="1"/>
    <col min="3848" max="3848" width="9.1796875" style="203"/>
    <col min="3849" max="3850" width="15.54296875" style="203" bestFit="1" customWidth="1"/>
    <col min="3851" max="3851" width="14.26953125" style="203" bestFit="1" customWidth="1"/>
    <col min="3852" max="4095" width="9.1796875" style="203"/>
    <col min="4096" max="4096" width="11.7265625" style="203" customWidth="1"/>
    <col min="4097" max="4097" width="71" style="203" customWidth="1"/>
    <col min="4098" max="4098" width="9.26953125" style="203" customWidth="1"/>
    <col min="4099" max="4102" width="19.81640625" style="203" customWidth="1"/>
    <col min="4103" max="4103" width="20.1796875" style="203" customWidth="1"/>
    <col min="4104" max="4104" width="9.1796875" style="203"/>
    <col min="4105" max="4106" width="15.54296875" style="203" bestFit="1" customWidth="1"/>
    <col min="4107" max="4107" width="14.26953125" style="203" bestFit="1" customWidth="1"/>
    <col min="4108" max="4351" width="9.1796875" style="203"/>
    <col min="4352" max="4352" width="11.7265625" style="203" customWidth="1"/>
    <col min="4353" max="4353" width="71" style="203" customWidth="1"/>
    <col min="4354" max="4354" width="9.26953125" style="203" customWidth="1"/>
    <col min="4355" max="4358" width="19.81640625" style="203" customWidth="1"/>
    <col min="4359" max="4359" width="20.1796875" style="203" customWidth="1"/>
    <col min="4360" max="4360" width="9.1796875" style="203"/>
    <col min="4361" max="4362" width="15.54296875" style="203" bestFit="1" customWidth="1"/>
    <col min="4363" max="4363" width="14.26953125" style="203" bestFit="1" customWidth="1"/>
    <col min="4364" max="4607" width="9.1796875" style="203"/>
    <col min="4608" max="4608" width="11.7265625" style="203" customWidth="1"/>
    <col min="4609" max="4609" width="71" style="203" customWidth="1"/>
    <col min="4610" max="4610" width="9.26953125" style="203" customWidth="1"/>
    <col min="4611" max="4614" width="19.81640625" style="203" customWidth="1"/>
    <col min="4615" max="4615" width="20.1796875" style="203" customWidth="1"/>
    <col min="4616" max="4616" width="9.1796875" style="203"/>
    <col min="4617" max="4618" width="15.54296875" style="203" bestFit="1" customWidth="1"/>
    <col min="4619" max="4619" width="14.26953125" style="203" bestFit="1" customWidth="1"/>
    <col min="4620" max="4863" width="9.1796875" style="203"/>
    <col min="4864" max="4864" width="11.7265625" style="203" customWidth="1"/>
    <col min="4865" max="4865" width="71" style="203" customWidth="1"/>
    <col min="4866" max="4866" width="9.26953125" style="203" customWidth="1"/>
    <col min="4867" max="4870" width="19.81640625" style="203" customWidth="1"/>
    <col min="4871" max="4871" width="20.1796875" style="203" customWidth="1"/>
    <col min="4872" max="4872" width="9.1796875" style="203"/>
    <col min="4873" max="4874" width="15.54296875" style="203" bestFit="1" customWidth="1"/>
    <col min="4875" max="4875" width="14.26953125" style="203" bestFit="1" customWidth="1"/>
    <col min="4876" max="5119" width="9.1796875" style="203"/>
    <col min="5120" max="5120" width="11.7265625" style="203" customWidth="1"/>
    <col min="5121" max="5121" width="71" style="203" customWidth="1"/>
    <col min="5122" max="5122" width="9.26953125" style="203" customWidth="1"/>
    <col min="5123" max="5126" width="19.81640625" style="203" customWidth="1"/>
    <col min="5127" max="5127" width="20.1796875" style="203" customWidth="1"/>
    <col min="5128" max="5128" width="9.1796875" style="203"/>
    <col min="5129" max="5130" width="15.54296875" style="203" bestFit="1" customWidth="1"/>
    <col min="5131" max="5131" width="14.26953125" style="203" bestFit="1" customWidth="1"/>
    <col min="5132" max="5375" width="9.1796875" style="203"/>
    <col min="5376" max="5376" width="11.7265625" style="203" customWidth="1"/>
    <col min="5377" max="5377" width="71" style="203" customWidth="1"/>
    <col min="5378" max="5378" width="9.26953125" style="203" customWidth="1"/>
    <col min="5379" max="5382" width="19.81640625" style="203" customWidth="1"/>
    <col min="5383" max="5383" width="20.1796875" style="203" customWidth="1"/>
    <col min="5384" max="5384" width="9.1796875" style="203"/>
    <col min="5385" max="5386" width="15.54296875" style="203" bestFit="1" customWidth="1"/>
    <col min="5387" max="5387" width="14.26953125" style="203" bestFit="1" customWidth="1"/>
    <col min="5388" max="5631" width="9.1796875" style="203"/>
    <col min="5632" max="5632" width="11.7265625" style="203" customWidth="1"/>
    <col min="5633" max="5633" width="71" style="203" customWidth="1"/>
    <col min="5634" max="5634" width="9.26953125" style="203" customWidth="1"/>
    <col min="5635" max="5638" width="19.81640625" style="203" customWidth="1"/>
    <col min="5639" max="5639" width="20.1796875" style="203" customWidth="1"/>
    <col min="5640" max="5640" width="9.1796875" style="203"/>
    <col min="5641" max="5642" width="15.54296875" style="203" bestFit="1" customWidth="1"/>
    <col min="5643" max="5643" width="14.26953125" style="203" bestFit="1" customWidth="1"/>
    <col min="5644" max="5887" width="9.1796875" style="203"/>
    <col min="5888" max="5888" width="11.7265625" style="203" customWidth="1"/>
    <col min="5889" max="5889" width="71" style="203" customWidth="1"/>
    <col min="5890" max="5890" width="9.26953125" style="203" customWidth="1"/>
    <col min="5891" max="5894" width="19.81640625" style="203" customWidth="1"/>
    <col min="5895" max="5895" width="20.1796875" style="203" customWidth="1"/>
    <col min="5896" max="5896" width="9.1796875" style="203"/>
    <col min="5897" max="5898" width="15.54296875" style="203" bestFit="1" customWidth="1"/>
    <col min="5899" max="5899" width="14.26953125" style="203" bestFit="1" customWidth="1"/>
    <col min="5900" max="6143" width="9.1796875" style="203"/>
    <col min="6144" max="6144" width="11.7265625" style="203" customWidth="1"/>
    <col min="6145" max="6145" width="71" style="203" customWidth="1"/>
    <col min="6146" max="6146" width="9.26953125" style="203" customWidth="1"/>
    <col min="6147" max="6150" width="19.81640625" style="203" customWidth="1"/>
    <col min="6151" max="6151" width="20.1796875" style="203" customWidth="1"/>
    <col min="6152" max="6152" width="9.1796875" style="203"/>
    <col min="6153" max="6154" width="15.54296875" style="203" bestFit="1" customWidth="1"/>
    <col min="6155" max="6155" width="14.26953125" style="203" bestFit="1" customWidth="1"/>
    <col min="6156" max="6399" width="9.1796875" style="203"/>
    <col min="6400" max="6400" width="11.7265625" style="203" customWidth="1"/>
    <col min="6401" max="6401" width="71" style="203" customWidth="1"/>
    <col min="6402" max="6402" width="9.26953125" style="203" customWidth="1"/>
    <col min="6403" max="6406" width="19.81640625" style="203" customWidth="1"/>
    <col min="6407" max="6407" width="20.1796875" style="203" customWidth="1"/>
    <col min="6408" max="6408" width="9.1796875" style="203"/>
    <col min="6409" max="6410" width="15.54296875" style="203" bestFit="1" customWidth="1"/>
    <col min="6411" max="6411" width="14.26953125" style="203" bestFit="1" customWidth="1"/>
    <col min="6412" max="6655" width="9.1796875" style="203"/>
    <col min="6656" max="6656" width="11.7265625" style="203" customWidth="1"/>
    <col min="6657" max="6657" width="71" style="203" customWidth="1"/>
    <col min="6658" max="6658" width="9.26953125" style="203" customWidth="1"/>
    <col min="6659" max="6662" width="19.81640625" style="203" customWidth="1"/>
    <col min="6663" max="6663" width="20.1796875" style="203" customWidth="1"/>
    <col min="6664" max="6664" width="9.1796875" style="203"/>
    <col min="6665" max="6666" width="15.54296875" style="203" bestFit="1" customWidth="1"/>
    <col min="6667" max="6667" width="14.26953125" style="203" bestFit="1" customWidth="1"/>
    <col min="6668" max="6911" width="9.1796875" style="203"/>
    <col min="6912" max="6912" width="11.7265625" style="203" customWidth="1"/>
    <col min="6913" max="6913" width="71" style="203" customWidth="1"/>
    <col min="6914" max="6914" width="9.26953125" style="203" customWidth="1"/>
    <col min="6915" max="6918" width="19.81640625" style="203" customWidth="1"/>
    <col min="6919" max="6919" width="20.1796875" style="203" customWidth="1"/>
    <col min="6920" max="6920" width="9.1796875" style="203"/>
    <col min="6921" max="6922" width="15.54296875" style="203" bestFit="1" customWidth="1"/>
    <col min="6923" max="6923" width="14.26953125" style="203" bestFit="1" customWidth="1"/>
    <col min="6924" max="7167" width="9.1796875" style="203"/>
    <col min="7168" max="7168" width="11.7265625" style="203" customWidth="1"/>
    <col min="7169" max="7169" width="71" style="203" customWidth="1"/>
    <col min="7170" max="7170" width="9.26953125" style="203" customWidth="1"/>
    <col min="7171" max="7174" width="19.81640625" style="203" customWidth="1"/>
    <col min="7175" max="7175" width="20.1796875" style="203" customWidth="1"/>
    <col min="7176" max="7176" width="9.1796875" style="203"/>
    <col min="7177" max="7178" width="15.54296875" style="203" bestFit="1" customWidth="1"/>
    <col min="7179" max="7179" width="14.26953125" style="203" bestFit="1" customWidth="1"/>
    <col min="7180" max="7423" width="9.1796875" style="203"/>
    <col min="7424" max="7424" width="11.7265625" style="203" customWidth="1"/>
    <col min="7425" max="7425" width="71" style="203" customWidth="1"/>
    <col min="7426" max="7426" width="9.26953125" style="203" customWidth="1"/>
    <col min="7427" max="7430" width="19.81640625" style="203" customWidth="1"/>
    <col min="7431" max="7431" width="20.1796875" style="203" customWidth="1"/>
    <col min="7432" max="7432" width="9.1796875" style="203"/>
    <col min="7433" max="7434" width="15.54296875" style="203" bestFit="1" customWidth="1"/>
    <col min="7435" max="7435" width="14.26953125" style="203" bestFit="1" customWidth="1"/>
    <col min="7436" max="7679" width="9.1796875" style="203"/>
    <col min="7680" max="7680" width="11.7265625" style="203" customWidth="1"/>
    <col min="7681" max="7681" width="71" style="203" customWidth="1"/>
    <col min="7682" max="7682" width="9.26953125" style="203" customWidth="1"/>
    <col min="7683" max="7686" width="19.81640625" style="203" customWidth="1"/>
    <col min="7687" max="7687" width="20.1796875" style="203" customWidth="1"/>
    <col min="7688" max="7688" width="9.1796875" style="203"/>
    <col min="7689" max="7690" width="15.54296875" style="203" bestFit="1" customWidth="1"/>
    <col min="7691" max="7691" width="14.26953125" style="203" bestFit="1" customWidth="1"/>
    <col min="7692" max="7935" width="9.1796875" style="203"/>
    <col min="7936" max="7936" width="11.7265625" style="203" customWidth="1"/>
    <col min="7937" max="7937" width="71" style="203" customWidth="1"/>
    <col min="7938" max="7938" width="9.26953125" style="203" customWidth="1"/>
    <col min="7939" max="7942" width="19.81640625" style="203" customWidth="1"/>
    <col min="7943" max="7943" width="20.1796875" style="203" customWidth="1"/>
    <col min="7944" max="7944" width="9.1796875" style="203"/>
    <col min="7945" max="7946" width="15.54296875" style="203" bestFit="1" customWidth="1"/>
    <col min="7947" max="7947" width="14.26953125" style="203" bestFit="1" customWidth="1"/>
    <col min="7948" max="8191" width="9.1796875" style="203"/>
    <col min="8192" max="8192" width="11.7265625" style="203" customWidth="1"/>
    <col min="8193" max="8193" width="71" style="203" customWidth="1"/>
    <col min="8194" max="8194" width="9.26953125" style="203" customWidth="1"/>
    <col min="8195" max="8198" width="19.81640625" style="203" customWidth="1"/>
    <col min="8199" max="8199" width="20.1796875" style="203" customWidth="1"/>
    <col min="8200" max="8200" width="9.1796875" style="203"/>
    <col min="8201" max="8202" width="15.54296875" style="203" bestFit="1" customWidth="1"/>
    <col min="8203" max="8203" width="14.26953125" style="203" bestFit="1" customWidth="1"/>
    <col min="8204" max="8447" width="9.1796875" style="203"/>
    <col min="8448" max="8448" width="11.7265625" style="203" customWidth="1"/>
    <col min="8449" max="8449" width="71" style="203" customWidth="1"/>
    <col min="8450" max="8450" width="9.26953125" style="203" customWidth="1"/>
    <col min="8451" max="8454" width="19.81640625" style="203" customWidth="1"/>
    <col min="8455" max="8455" width="20.1796875" style="203" customWidth="1"/>
    <col min="8456" max="8456" width="9.1796875" style="203"/>
    <col min="8457" max="8458" width="15.54296875" style="203" bestFit="1" customWidth="1"/>
    <col min="8459" max="8459" width="14.26953125" style="203" bestFit="1" customWidth="1"/>
    <col min="8460" max="8703" width="9.1796875" style="203"/>
    <col min="8704" max="8704" width="11.7265625" style="203" customWidth="1"/>
    <col min="8705" max="8705" width="71" style="203" customWidth="1"/>
    <col min="8706" max="8706" width="9.26953125" style="203" customWidth="1"/>
    <col min="8707" max="8710" width="19.81640625" style="203" customWidth="1"/>
    <col min="8711" max="8711" width="20.1796875" style="203" customWidth="1"/>
    <col min="8712" max="8712" width="9.1796875" style="203"/>
    <col min="8713" max="8714" width="15.54296875" style="203" bestFit="1" customWidth="1"/>
    <col min="8715" max="8715" width="14.26953125" style="203" bestFit="1" customWidth="1"/>
    <col min="8716" max="8959" width="9.1796875" style="203"/>
    <col min="8960" max="8960" width="11.7265625" style="203" customWidth="1"/>
    <col min="8961" max="8961" width="71" style="203" customWidth="1"/>
    <col min="8962" max="8962" width="9.26953125" style="203" customWidth="1"/>
    <col min="8963" max="8966" width="19.81640625" style="203" customWidth="1"/>
    <col min="8967" max="8967" width="20.1796875" style="203" customWidth="1"/>
    <col min="8968" max="8968" width="9.1796875" style="203"/>
    <col min="8969" max="8970" width="15.54296875" style="203" bestFit="1" customWidth="1"/>
    <col min="8971" max="8971" width="14.26953125" style="203" bestFit="1" customWidth="1"/>
    <col min="8972" max="9215" width="9.1796875" style="203"/>
    <col min="9216" max="9216" width="11.7265625" style="203" customWidth="1"/>
    <col min="9217" max="9217" width="71" style="203" customWidth="1"/>
    <col min="9218" max="9218" width="9.26953125" style="203" customWidth="1"/>
    <col min="9219" max="9222" width="19.81640625" style="203" customWidth="1"/>
    <col min="9223" max="9223" width="20.1796875" style="203" customWidth="1"/>
    <col min="9224" max="9224" width="9.1796875" style="203"/>
    <col min="9225" max="9226" width="15.54296875" style="203" bestFit="1" customWidth="1"/>
    <col min="9227" max="9227" width="14.26953125" style="203" bestFit="1" customWidth="1"/>
    <col min="9228" max="9471" width="9.1796875" style="203"/>
    <col min="9472" max="9472" width="11.7265625" style="203" customWidth="1"/>
    <col min="9473" max="9473" width="71" style="203" customWidth="1"/>
    <col min="9474" max="9474" width="9.26953125" style="203" customWidth="1"/>
    <col min="9475" max="9478" width="19.81640625" style="203" customWidth="1"/>
    <col min="9479" max="9479" width="20.1796875" style="203" customWidth="1"/>
    <col min="9480" max="9480" width="9.1796875" style="203"/>
    <col min="9481" max="9482" width="15.54296875" style="203" bestFit="1" customWidth="1"/>
    <col min="9483" max="9483" width="14.26953125" style="203" bestFit="1" customWidth="1"/>
    <col min="9484" max="9727" width="9.1796875" style="203"/>
    <col min="9728" max="9728" width="11.7265625" style="203" customWidth="1"/>
    <col min="9729" max="9729" width="71" style="203" customWidth="1"/>
    <col min="9730" max="9730" width="9.26953125" style="203" customWidth="1"/>
    <col min="9731" max="9734" width="19.81640625" style="203" customWidth="1"/>
    <col min="9735" max="9735" width="20.1796875" style="203" customWidth="1"/>
    <col min="9736" max="9736" width="9.1796875" style="203"/>
    <col min="9737" max="9738" width="15.54296875" style="203" bestFit="1" customWidth="1"/>
    <col min="9739" max="9739" width="14.26953125" style="203" bestFit="1" customWidth="1"/>
    <col min="9740" max="9983" width="9.1796875" style="203"/>
    <col min="9984" max="9984" width="11.7265625" style="203" customWidth="1"/>
    <col min="9985" max="9985" width="71" style="203" customWidth="1"/>
    <col min="9986" max="9986" width="9.26953125" style="203" customWidth="1"/>
    <col min="9987" max="9990" width="19.81640625" style="203" customWidth="1"/>
    <col min="9991" max="9991" width="20.1796875" style="203" customWidth="1"/>
    <col min="9992" max="9992" width="9.1796875" style="203"/>
    <col min="9993" max="9994" width="15.54296875" style="203" bestFit="1" customWidth="1"/>
    <col min="9995" max="9995" width="14.26953125" style="203" bestFit="1" customWidth="1"/>
    <col min="9996" max="10239" width="9.1796875" style="203"/>
    <col min="10240" max="10240" width="11.7265625" style="203" customWidth="1"/>
    <col min="10241" max="10241" width="71" style="203" customWidth="1"/>
    <col min="10242" max="10242" width="9.26953125" style="203" customWidth="1"/>
    <col min="10243" max="10246" width="19.81640625" style="203" customWidth="1"/>
    <col min="10247" max="10247" width="20.1796875" style="203" customWidth="1"/>
    <col min="10248" max="10248" width="9.1796875" style="203"/>
    <col min="10249" max="10250" width="15.54296875" style="203" bestFit="1" customWidth="1"/>
    <col min="10251" max="10251" width="14.26953125" style="203" bestFit="1" customWidth="1"/>
    <col min="10252" max="10495" width="9.1796875" style="203"/>
    <col min="10496" max="10496" width="11.7265625" style="203" customWidth="1"/>
    <col min="10497" max="10497" width="71" style="203" customWidth="1"/>
    <col min="10498" max="10498" width="9.26953125" style="203" customWidth="1"/>
    <col min="10499" max="10502" width="19.81640625" style="203" customWidth="1"/>
    <col min="10503" max="10503" width="20.1796875" style="203" customWidth="1"/>
    <col min="10504" max="10504" width="9.1796875" style="203"/>
    <col min="10505" max="10506" width="15.54296875" style="203" bestFit="1" customWidth="1"/>
    <col min="10507" max="10507" width="14.26953125" style="203" bestFit="1" customWidth="1"/>
    <col min="10508" max="10751" width="9.1796875" style="203"/>
    <col min="10752" max="10752" width="11.7265625" style="203" customWidth="1"/>
    <col min="10753" max="10753" width="71" style="203" customWidth="1"/>
    <col min="10754" max="10754" width="9.26953125" style="203" customWidth="1"/>
    <col min="10755" max="10758" width="19.81640625" style="203" customWidth="1"/>
    <col min="10759" max="10759" width="20.1796875" style="203" customWidth="1"/>
    <col min="10760" max="10760" width="9.1796875" style="203"/>
    <col min="10761" max="10762" width="15.54296875" style="203" bestFit="1" customWidth="1"/>
    <col min="10763" max="10763" width="14.26953125" style="203" bestFit="1" customWidth="1"/>
    <col min="10764" max="11007" width="9.1796875" style="203"/>
    <col min="11008" max="11008" width="11.7265625" style="203" customWidth="1"/>
    <col min="11009" max="11009" width="71" style="203" customWidth="1"/>
    <col min="11010" max="11010" width="9.26953125" style="203" customWidth="1"/>
    <col min="11011" max="11014" width="19.81640625" style="203" customWidth="1"/>
    <col min="11015" max="11015" width="20.1796875" style="203" customWidth="1"/>
    <col min="11016" max="11016" width="9.1796875" style="203"/>
    <col min="11017" max="11018" width="15.54296875" style="203" bestFit="1" customWidth="1"/>
    <col min="11019" max="11019" width="14.26953125" style="203" bestFit="1" customWidth="1"/>
    <col min="11020" max="11263" width="9.1796875" style="203"/>
    <col min="11264" max="11264" width="11.7265625" style="203" customWidth="1"/>
    <col min="11265" max="11265" width="71" style="203" customWidth="1"/>
    <col min="11266" max="11266" width="9.26953125" style="203" customWidth="1"/>
    <col min="11267" max="11270" width="19.81640625" style="203" customWidth="1"/>
    <col min="11271" max="11271" width="20.1796875" style="203" customWidth="1"/>
    <col min="11272" max="11272" width="9.1796875" style="203"/>
    <col min="11273" max="11274" width="15.54296875" style="203" bestFit="1" customWidth="1"/>
    <col min="11275" max="11275" width="14.26953125" style="203" bestFit="1" customWidth="1"/>
    <col min="11276" max="11519" width="9.1796875" style="203"/>
    <col min="11520" max="11520" width="11.7265625" style="203" customWidth="1"/>
    <col min="11521" max="11521" width="71" style="203" customWidth="1"/>
    <col min="11522" max="11522" width="9.26953125" style="203" customWidth="1"/>
    <col min="11523" max="11526" width="19.81640625" style="203" customWidth="1"/>
    <col min="11527" max="11527" width="20.1796875" style="203" customWidth="1"/>
    <col min="11528" max="11528" width="9.1796875" style="203"/>
    <col min="11529" max="11530" width="15.54296875" style="203" bestFit="1" customWidth="1"/>
    <col min="11531" max="11531" width="14.26953125" style="203" bestFit="1" customWidth="1"/>
    <col min="11532" max="11775" width="9.1796875" style="203"/>
    <col min="11776" max="11776" width="11.7265625" style="203" customWidth="1"/>
    <col min="11777" max="11777" width="71" style="203" customWidth="1"/>
    <col min="11778" max="11778" width="9.26953125" style="203" customWidth="1"/>
    <col min="11779" max="11782" width="19.81640625" style="203" customWidth="1"/>
    <col min="11783" max="11783" width="20.1796875" style="203" customWidth="1"/>
    <col min="11784" max="11784" width="9.1796875" style="203"/>
    <col min="11785" max="11786" width="15.54296875" style="203" bestFit="1" customWidth="1"/>
    <col min="11787" max="11787" width="14.26953125" style="203" bestFit="1" customWidth="1"/>
    <col min="11788" max="12031" width="9.1796875" style="203"/>
    <col min="12032" max="12032" width="11.7265625" style="203" customWidth="1"/>
    <col min="12033" max="12033" width="71" style="203" customWidth="1"/>
    <col min="12034" max="12034" width="9.26953125" style="203" customWidth="1"/>
    <col min="12035" max="12038" width="19.81640625" style="203" customWidth="1"/>
    <col min="12039" max="12039" width="20.1796875" style="203" customWidth="1"/>
    <col min="12040" max="12040" width="9.1796875" style="203"/>
    <col min="12041" max="12042" width="15.54296875" style="203" bestFit="1" customWidth="1"/>
    <col min="12043" max="12043" width="14.26953125" style="203" bestFit="1" customWidth="1"/>
    <col min="12044" max="12287" width="9.1796875" style="203"/>
    <col min="12288" max="12288" width="11.7265625" style="203" customWidth="1"/>
    <col min="12289" max="12289" width="71" style="203" customWidth="1"/>
    <col min="12290" max="12290" width="9.26953125" style="203" customWidth="1"/>
    <col min="12291" max="12294" width="19.81640625" style="203" customWidth="1"/>
    <col min="12295" max="12295" width="20.1796875" style="203" customWidth="1"/>
    <col min="12296" max="12296" width="9.1796875" style="203"/>
    <col min="12297" max="12298" width="15.54296875" style="203" bestFit="1" customWidth="1"/>
    <col min="12299" max="12299" width="14.26953125" style="203" bestFit="1" customWidth="1"/>
    <col min="12300" max="12543" width="9.1796875" style="203"/>
    <col min="12544" max="12544" width="11.7265625" style="203" customWidth="1"/>
    <col min="12545" max="12545" width="71" style="203" customWidth="1"/>
    <col min="12546" max="12546" width="9.26953125" style="203" customWidth="1"/>
    <col min="12547" max="12550" width="19.81640625" style="203" customWidth="1"/>
    <col min="12551" max="12551" width="20.1796875" style="203" customWidth="1"/>
    <col min="12552" max="12552" width="9.1796875" style="203"/>
    <col min="12553" max="12554" width="15.54296875" style="203" bestFit="1" customWidth="1"/>
    <col min="12555" max="12555" width="14.26953125" style="203" bestFit="1" customWidth="1"/>
    <col min="12556" max="12799" width="9.1796875" style="203"/>
    <col min="12800" max="12800" width="11.7265625" style="203" customWidth="1"/>
    <col min="12801" max="12801" width="71" style="203" customWidth="1"/>
    <col min="12802" max="12802" width="9.26953125" style="203" customWidth="1"/>
    <col min="12803" max="12806" width="19.81640625" style="203" customWidth="1"/>
    <col min="12807" max="12807" width="20.1796875" style="203" customWidth="1"/>
    <col min="12808" max="12808" width="9.1796875" style="203"/>
    <col min="12809" max="12810" width="15.54296875" style="203" bestFit="1" customWidth="1"/>
    <col min="12811" max="12811" width="14.26953125" style="203" bestFit="1" customWidth="1"/>
    <col min="12812" max="13055" width="9.1796875" style="203"/>
    <col min="13056" max="13056" width="11.7265625" style="203" customWidth="1"/>
    <col min="13057" max="13057" width="71" style="203" customWidth="1"/>
    <col min="13058" max="13058" width="9.26953125" style="203" customWidth="1"/>
    <col min="13059" max="13062" width="19.81640625" style="203" customWidth="1"/>
    <col min="13063" max="13063" width="20.1796875" style="203" customWidth="1"/>
    <col min="13064" max="13064" width="9.1796875" style="203"/>
    <col min="13065" max="13066" width="15.54296875" style="203" bestFit="1" customWidth="1"/>
    <col min="13067" max="13067" width="14.26953125" style="203" bestFit="1" customWidth="1"/>
    <col min="13068" max="13311" width="9.1796875" style="203"/>
    <col min="13312" max="13312" width="11.7265625" style="203" customWidth="1"/>
    <col min="13313" max="13313" width="71" style="203" customWidth="1"/>
    <col min="13314" max="13314" width="9.26953125" style="203" customWidth="1"/>
    <col min="13315" max="13318" width="19.81640625" style="203" customWidth="1"/>
    <col min="13319" max="13319" width="20.1796875" style="203" customWidth="1"/>
    <col min="13320" max="13320" width="9.1796875" style="203"/>
    <col min="13321" max="13322" width="15.54296875" style="203" bestFit="1" customWidth="1"/>
    <col min="13323" max="13323" width="14.26953125" style="203" bestFit="1" customWidth="1"/>
    <col min="13324" max="13567" width="9.1796875" style="203"/>
    <col min="13568" max="13568" width="11.7265625" style="203" customWidth="1"/>
    <col min="13569" max="13569" width="71" style="203" customWidth="1"/>
    <col min="13570" max="13570" width="9.26953125" style="203" customWidth="1"/>
    <col min="13571" max="13574" width="19.81640625" style="203" customWidth="1"/>
    <col min="13575" max="13575" width="20.1796875" style="203" customWidth="1"/>
    <col min="13576" max="13576" width="9.1796875" style="203"/>
    <col min="13577" max="13578" width="15.54296875" style="203" bestFit="1" customWidth="1"/>
    <col min="13579" max="13579" width="14.26953125" style="203" bestFit="1" customWidth="1"/>
    <col min="13580" max="13823" width="9.1796875" style="203"/>
    <col min="13824" max="13824" width="11.7265625" style="203" customWidth="1"/>
    <col min="13825" max="13825" width="71" style="203" customWidth="1"/>
    <col min="13826" max="13826" width="9.26953125" style="203" customWidth="1"/>
    <col min="13827" max="13830" width="19.81640625" style="203" customWidth="1"/>
    <col min="13831" max="13831" width="20.1796875" style="203" customWidth="1"/>
    <col min="13832" max="13832" width="9.1796875" style="203"/>
    <col min="13833" max="13834" width="15.54296875" style="203" bestFit="1" customWidth="1"/>
    <col min="13835" max="13835" width="14.26953125" style="203" bestFit="1" customWidth="1"/>
    <col min="13836" max="14079" width="9.1796875" style="203"/>
    <col min="14080" max="14080" width="11.7265625" style="203" customWidth="1"/>
    <col min="14081" max="14081" width="71" style="203" customWidth="1"/>
    <col min="14082" max="14082" width="9.26953125" style="203" customWidth="1"/>
    <col min="14083" max="14086" width="19.81640625" style="203" customWidth="1"/>
    <col min="14087" max="14087" width="20.1796875" style="203" customWidth="1"/>
    <col min="14088" max="14088" width="9.1796875" style="203"/>
    <col min="14089" max="14090" width="15.54296875" style="203" bestFit="1" customWidth="1"/>
    <col min="14091" max="14091" width="14.26953125" style="203" bestFit="1" customWidth="1"/>
    <col min="14092" max="14335" width="9.1796875" style="203"/>
    <col min="14336" max="14336" width="11.7265625" style="203" customWidth="1"/>
    <col min="14337" max="14337" width="71" style="203" customWidth="1"/>
    <col min="14338" max="14338" width="9.26953125" style="203" customWidth="1"/>
    <col min="14339" max="14342" width="19.81640625" style="203" customWidth="1"/>
    <col min="14343" max="14343" width="20.1796875" style="203" customWidth="1"/>
    <col min="14344" max="14344" width="9.1796875" style="203"/>
    <col min="14345" max="14346" width="15.54296875" style="203" bestFit="1" customWidth="1"/>
    <col min="14347" max="14347" width="14.26953125" style="203" bestFit="1" customWidth="1"/>
    <col min="14348" max="14591" width="9.1796875" style="203"/>
    <col min="14592" max="14592" width="11.7265625" style="203" customWidth="1"/>
    <col min="14593" max="14593" width="71" style="203" customWidth="1"/>
    <col min="14594" max="14594" width="9.26953125" style="203" customWidth="1"/>
    <col min="14595" max="14598" width="19.81640625" style="203" customWidth="1"/>
    <col min="14599" max="14599" width="20.1796875" style="203" customWidth="1"/>
    <col min="14600" max="14600" width="9.1796875" style="203"/>
    <col min="14601" max="14602" width="15.54296875" style="203" bestFit="1" customWidth="1"/>
    <col min="14603" max="14603" width="14.26953125" style="203" bestFit="1" customWidth="1"/>
    <col min="14604" max="14847" width="9.1796875" style="203"/>
    <col min="14848" max="14848" width="11.7265625" style="203" customWidth="1"/>
    <col min="14849" max="14849" width="71" style="203" customWidth="1"/>
    <col min="14850" max="14850" width="9.26953125" style="203" customWidth="1"/>
    <col min="14851" max="14854" width="19.81640625" style="203" customWidth="1"/>
    <col min="14855" max="14855" width="20.1796875" style="203" customWidth="1"/>
    <col min="14856" max="14856" width="9.1796875" style="203"/>
    <col min="14857" max="14858" width="15.54296875" style="203" bestFit="1" customWidth="1"/>
    <col min="14859" max="14859" width="14.26953125" style="203" bestFit="1" customWidth="1"/>
    <col min="14860" max="15103" width="9.1796875" style="203"/>
    <col min="15104" max="15104" width="11.7265625" style="203" customWidth="1"/>
    <col min="15105" max="15105" width="71" style="203" customWidth="1"/>
    <col min="15106" max="15106" width="9.26953125" style="203" customWidth="1"/>
    <col min="15107" max="15110" width="19.81640625" style="203" customWidth="1"/>
    <col min="15111" max="15111" width="20.1796875" style="203" customWidth="1"/>
    <col min="15112" max="15112" width="9.1796875" style="203"/>
    <col min="15113" max="15114" width="15.54296875" style="203" bestFit="1" customWidth="1"/>
    <col min="15115" max="15115" width="14.26953125" style="203" bestFit="1" customWidth="1"/>
    <col min="15116" max="15359" width="9.1796875" style="203"/>
    <col min="15360" max="15360" width="11.7265625" style="203" customWidth="1"/>
    <col min="15361" max="15361" width="71" style="203" customWidth="1"/>
    <col min="15362" max="15362" width="9.26953125" style="203" customWidth="1"/>
    <col min="15363" max="15366" width="19.81640625" style="203" customWidth="1"/>
    <col min="15367" max="15367" width="20.1796875" style="203" customWidth="1"/>
    <col min="15368" max="15368" width="9.1796875" style="203"/>
    <col min="15369" max="15370" width="15.54296875" style="203" bestFit="1" customWidth="1"/>
    <col min="15371" max="15371" width="14.26953125" style="203" bestFit="1" customWidth="1"/>
    <col min="15372" max="15615" width="9.1796875" style="203"/>
    <col min="15616" max="15616" width="11.7265625" style="203" customWidth="1"/>
    <col min="15617" max="15617" width="71" style="203" customWidth="1"/>
    <col min="15618" max="15618" width="9.26953125" style="203" customWidth="1"/>
    <col min="15619" max="15622" width="19.81640625" style="203" customWidth="1"/>
    <col min="15623" max="15623" width="20.1796875" style="203" customWidth="1"/>
    <col min="15624" max="15624" width="9.1796875" style="203"/>
    <col min="15625" max="15626" width="15.54296875" style="203" bestFit="1" customWidth="1"/>
    <col min="15627" max="15627" width="14.26953125" style="203" bestFit="1" customWidth="1"/>
    <col min="15628" max="15871" width="9.1796875" style="203"/>
    <col min="15872" max="15872" width="11.7265625" style="203" customWidth="1"/>
    <col min="15873" max="15873" width="71" style="203" customWidth="1"/>
    <col min="15874" max="15874" width="9.26953125" style="203" customWidth="1"/>
    <col min="15875" max="15878" width="19.81640625" style="203" customWidth="1"/>
    <col min="15879" max="15879" width="20.1796875" style="203" customWidth="1"/>
    <col min="15880" max="15880" width="9.1796875" style="203"/>
    <col min="15881" max="15882" width="15.54296875" style="203" bestFit="1" customWidth="1"/>
    <col min="15883" max="15883" width="14.26953125" style="203" bestFit="1" customWidth="1"/>
    <col min="15884" max="16127" width="9.1796875" style="203"/>
    <col min="16128" max="16128" width="11.7265625" style="203" customWidth="1"/>
    <col min="16129" max="16129" width="71" style="203" customWidth="1"/>
    <col min="16130" max="16130" width="9.26953125" style="203" customWidth="1"/>
    <col min="16131" max="16134" width="19.81640625" style="203" customWidth="1"/>
    <col min="16135" max="16135" width="20.1796875" style="203" customWidth="1"/>
    <col min="16136" max="16136" width="9.1796875" style="203"/>
    <col min="16137" max="16138" width="15.54296875" style="203" bestFit="1" customWidth="1"/>
    <col min="16139" max="16139" width="14.26953125" style="203" bestFit="1" customWidth="1"/>
    <col min="16140" max="16384" width="9.1796875" style="203"/>
  </cols>
  <sheetData>
    <row r="1" spans="1:249" x14ac:dyDescent="0.3">
      <c r="A1" s="200"/>
      <c r="B1" s="201"/>
      <c r="C1" s="201"/>
      <c r="D1" s="201"/>
      <c r="E1" s="201"/>
      <c r="F1" s="201"/>
      <c r="G1" s="202"/>
    </row>
    <row r="2" spans="1:249" s="207" customFormat="1" ht="1.5" customHeight="1" x14ac:dyDescent="0.35">
      <c r="A2" s="204"/>
      <c r="B2" s="205"/>
      <c r="C2" s="205"/>
      <c r="D2" s="205"/>
      <c r="E2" s="205"/>
      <c r="F2" s="205"/>
      <c r="G2" s="206"/>
    </row>
    <row r="3" spans="1:249" s="207" customFormat="1" ht="24" customHeight="1" x14ac:dyDescent="0.35">
      <c r="A3" s="629" t="s">
        <v>126</v>
      </c>
      <c r="B3" s="630"/>
      <c r="C3" s="630"/>
      <c r="D3" s="630"/>
      <c r="E3" s="630"/>
      <c r="F3" s="630"/>
      <c r="G3" s="631"/>
      <c r="H3" s="208"/>
      <c r="I3" s="208"/>
      <c r="J3" s="208"/>
      <c r="K3" s="208"/>
      <c r="L3" s="208"/>
      <c r="M3" s="208"/>
      <c r="N3" s="208"/>
      <c r="O3" s="208"/>
      <c r="P3" s="208"/>
      <c r="Q3" s="208"/>
      <c r="R3" s="208"/>
      <c r="S3" s="208"/>
      <c r="T3" s="208"/>
      <c r="U3" s="208"/>
      <c r="V3" s="208"/>
      <c r="W3" s="208"/>
      <c r="X3" s="208"/>
      <c r="Y3" s="208"/>
      <c r="Z3" s="208"/>
      <c r="AA3" s="208"/>
      <c r="AB3" s="208"/>
      <c r="AC3" s="208"/>
      <c r="AD3" s="208"/>
      <c r="AE3" s="208"/>
      <c r="AF3" s="208"/>
      <c r="AG3" s="208"/>
      <c r="AH3" s="208"/>
      <c r="AI3" s="208"/>
      <c r="AJ3" s="208"/>
      <c r="AK3" s="208"/>
      <c r="AL3" s="208"/>
      <c r="AM3" s="208"/>
      <c r="AN3" s="208"/>
      <c r="AO3" s="208"/>
      <c r="AP3" s="208"/>
      <c r="AQ3" s="208"/>
      <c r="AR3" s="208"/>
      <c r="AS3" s="208"/>
      <c r="AT3" s="208"/>
      <c r="AU3" s="208"/>
      <c r="AV3" s="208"/>
      <c r="AW3" s="208"/>
      <c r="AX3" s="208"/>
      <c r="AY3" s="208"/>
      <c r="AZ3" s="208"/>
      <c r="BA3" s="208"/>
      <c r="BB3" s="208"/>
      <c r="BC3" s="208"/>
      <c r="BD3" s="208"/>
      <c r="BE3" s="208"/>
      <c r="BF3" s="208"/>
      <c r="BG3" s="208"/>
      <c r="BH3" s="208"/>
      <c r="BI3" s="208"/>
      <c r="BJ3" s="208"/>
      <c r="BK3" s="208"/>
      <c r="BL3" s="208"/>
      <c r="BM3" s="208"/>
      <c r="BN3" s="208"/>
      <c r="BO3" s="208"/>
      <c r="BP3" s="208"/>
      <c r="BQ3" s="208"/>
      <c r="BR3" s="208"/>
      <c r="BS3" s="208"/>
      <c r="BT3" s="208"/>
      <c r="BU3" s="208"/>
      <c r="BV3" s="208"/>
      <c r="BW3" s="208"/>
      <c r="BX3" s="208"/>
      <c r="BY3" s="208"/>
      <c r="BZ3" s="208"/>
      <c r="CA3" s="208"/>
      <c r="CB3" s="208"/>
      <c r="CC3" s="208"/>
      <c r="CD3" s="208"/>
      <c r="CE3" s="208"/>
      <c r="CF3" s="208"/>
      <c r="CG3" s="208"/>
      <c r="CH3" s="208"/>
      <c r="CI3" s="208"/>
      <c r="CJ3" s="208"/>
      <c r="CK3" s="208"/>
      <c r="CL3" s="208"/>
      <c r="CM3" s="208"/>
      <c r="CN3" s="208"/>
      <c r="CO3" s="208"/>
      <c r="CP3" s="208"/>
      <c r="CQ3" s="208"/>
      <c r="CR3" s="208"/>
      <c r="CS3" s="208"/>
      <c r="CT3" s="208"/>
      <c r="CU3" s="208"/>
      <c r="CV3" s="208"/>
      <c r="CW3" s="208"/>
      <c r="CX3" s="208"/>
      <c r="CY3" s="208"/>
      <c r="CZ3" s="208"/>
      <c r="DA3" s="208"/>
      <c r="DB3" s="208"/>
      <c r="DC3" s="208"/>
      <c r="DD3" s="208"/>
      <c r="DE3" s="208"/>
      <c r="DF3" s="208"/>
      <c r="DG3" s="208"/>
      <c r="DH3" s="208"/>
      <c r="DI3" s="208"/>
      <c r="DJ3" s="208"/>
      <c r="DK3" s="208"/>
      <c r="DL3" s="208"/>
      <c r="DM3" s="208"/>
      <c r="DN3" s="208"/>
      <c r="DO3" s="208"/>
      <c r="DP3" s="208"/>
      <c r="DQ3" s="208"/>
      <c r="DR3" s="208"/>
      <c r="DS3" s="208"/>
      <c r="DT3" s="208"/>
      <c r="DU3" s="208"/>
      <c r="DV3" s="208"/>
      <c r="DW3" s="208"/>
      <c r="DX3" s="208"/>
      <c r="DY3" s="208"/>
      <c r="DZ3" s="208"/>
      <c r="EA3" s="208"/>
      <c r="EB3" s="208"/>
      <c r="EC3" s="208"/>
      <c r="ED3" s="208"/>
      <c r="EE3" s="208"/>
      <c r="EF3" s="208"/>
      <c r="EG3" s="208"/>
      <c r="EH3" s="208"/>
      <c r="EI3" s="208"/>
      <c r="EJ3" s="208"/>
      <c r="EK3" s="208"/>
      <c r="EL3" s="208"/>
      <c r="EM3" s="208"/>
      <c r="EN3" s="208"/>
      <c r="EO3" s="208"/>
      <c r="EP3" s="208"/>
      <c r="EQ3" s="208"/>
      <c r="ER3" s="208"/>
      <c r="ES3" s="208"/>
      <c r="ET3" s="208"/>
      <c r="EU3" s="208"/>
      <c r="EV3" s="208"/>
      <c r="EW3" s="208"/>
      <c r="EX3" s="208"/>
      <c r="EY3" s="208"/>
      <c r="EZ3" s="208"/>
      <c r="FA3" s="208"/>
      <c r="FB3" s="208"/>
      <c r="FC3" s="208"/>
      <c r="FD3" s="208"/>
      <c r="FE3" s="208"/>
      <c r="FF3" s="208"/>
      <c r="FG3" s="208"/>
      <c r="FH3" s="208"/>
      <c r="FI3" s="208"/>
      <c r="FJ3" s="208"/>
      <c r="FK3" s="208"/>
      <c r="FL3" s="208"/>
      <c r="FM3" s="208"/>
      <c r="FN3" s="208"/>
      <c r="FO3" s="208"/>
      <c r="FP3" s="208"/>
      <c r="FQ3" s="208"/>
      <c r="FR3" s="208"/>
      <c r="FS3" s="208"/>
      <c r="FT3" s="208"/>
      <c r="FU3" s="208"/>
      <c r="FV3" s="208"/>
      <c r="FW3" s="208"/>
      <c r="FX3" s="208"/>
      <c r="FY3" s="208"/>
      <c r="FZ3" s="208"/>
      <c r="GA3" s="208"/>
      <c r="GB3" s="208"/>
      <c r="GC3" s="208"/>
      <c r="GD3" s="208"/>
      <c r="GE3" s="208"/>
      <c r="GF3" s="208"/>
      <c r="GG3" s="208"/>
      <c r="GH3" s="208"/>
      <c r="GI3" s="208"/>
      <c r="GJ3" s="208"/>
      <c r="GK3" s="208"/>
      <c r="GL3" s="208"/>
      <c r="GM3" s="208"/>
      <c r="GN3" s="208"/>
      <c r="GO3" s="208"/>
      <c r="GP3" s="208"/>
      <c r="GQ3" s="208"/>
      <c r="GR3" s="208"/>
      <c r="GS3" s="208"/>
      <c r="GT3" s="208"/>
      <c r="GU3" s="208"/>
      <c r="GV3" s="208"/>
      <c r="GW3" s="208"/>
      <c r="GX3" s="208"/>
      <c r="GY3" s="208"/>
      <c r="GZ3" s="208"/>
      <c r="HA3" s="208"/>
      <c r="HB3" s="208"/>
      <c r="HC3" s="208"/>
      <c r="HD3" s="208"/>
      <c r="HE3" s="208"/>
      <c r="HF3" s="208"/>
      <c r="HG3" s="208"/>
      <c r="HH3" s="208"/>
      <c r="HI3" s="208"/>
      <c r="HJ3" s="208"/>
      <c r="HK3" s="208"/>
      <c r="HL3" s="208"/>
      <c r="HM3" s="208"/>
      <c r="HN3" s="208"/>
      <c r="HO3" s="208"/>
      <c r="HP3" s="208"/>
      <c r="HQ3" s="208"/>
      <c r="HR3" s="208"/>
      <c r="HS3" s="208"/>
      <c r="HT3" s="208"/>
      <c r="HU3" s="208"/>
      <c r="HV3" s="208"/>
      <c r="HW3" s="208"/>
      <c r="HX3" s="208"/>
      <c r="HY3" s="208"/>
      <c r="HZ3" s="208"/>
      <c r="IA3" s="208"/>
      <c r="IB3" s="208"/>
      <c r="IC3" s="208"/>
      <c r="ID3" s="208"/>
      <c r="IE3" s="208"/>
      <c r="IF3" s="208"/>
      <c r="IG3" s="208"/>
      <c r="IH3" s="208"/>
      <c r="II3" s="208"/>
      <c r="IJ3" s="208"/>
      <c r="IK3" s="208"/>
      <c r="IL3" s="208"/>
      <c r="IM3" s="208"/>
      <c r="IN3" s="208"/>
      <c r="IO3" s="208"/>
    </row>
    <row r="4" spans="1:249" s="214" customFormat="1" ht="24" customHeight="1" x14ac:dyDescent="0.35">
      <c r="A4" s="252" t="s">
        <v>149</v>
      </c>
      <c r="B4" s="209"/>
      <c r="C4" s="210" t="str">
        <f>+Manhole!C5</f>
        <v>TNDMNETMP01-3</v>
      </c>
      <c r="D4" s="211"/>
      <c r="E4" s="211"/>
      <c r="F4" s="211"/>
      <c r="G4" s="212"/>
      <c r="H4" s="213"/>
      <c r="I4" s="213"/>
      <c r="J4" s="213"/>
      <c r="K4" s="213"/>
      <c r="L4" s="213"/>
      <c r="M4" s="213"/>
      <c r="N4" s="213"/>
      <c r="O4" s="213"/>
      <c r="P4" s="213"/>
      <c r="Q4" s="213"/>
      <c r="R4" s="213"/>
      <c r="S4" s="213"/>
      <c r="T4" s="213"/>
      <c r="U4" s="213"/>
      <c r="V4" s="213"/>
      <c r="W4" s="213"/>
      <c r="X4" s="213"/>
      <c r="Y4" s="213"/>
      <c r="Z4" s="213"/>
      <c r="AA4" s="213"/>
      <c r="AB4" s="213"/>
      <c r="AC4" s="213"/>
      <c r="AD4" s="213"/>
      <c r="AE4" s="213"/>
      <c r="AF4" s="213"/>
      <c r="AG4" s="213"/>
      <c r="AH4" s="213"/>
      <c r="AI4" s="213"/>
      <c r="AJ4" s="213"/>
      <c r="AK4" s="213"/>
      <c r="AL4" s="213"/>
      <c r="AM4" s="213"/>
      <c r="AN4" s="213"/>
      <c r="AO4" s="213"/>
      <c r="AP4" s="213"/>
      <c r="AQ4" s="213"/>
      <c r="AR4" s="213"/>
      <c r="AS4" s="213"/>
      <c r="AT4" s="213"/>
      <c r="AU4" s="213"/>
      <c r="AV4" s="213"/>
      <c r="AW4" s="213"/>
      <c r="AX4" s="213"/>
      <c r="AY4" s="213"/>
      <c r="AZ4" s="213"/>
      <c r="BA4" s="213"/>
      <c r="BB4" s="213"/>
      <c r="BC4" s="213"/>
      <c r="BD4" s="213"/>
      <c r="BE4" s="213"/>
      <c r="BF4" s="213"/>
      <c r="BG4" s="213"/>
      <c r="BH4" s="213"/>
      <c r="BI4" s="213"/>
      <c r="BJ4" s="213"/>
      <c r="BK4" s="213"/>
      <c r="BL4" s="213"/>
      <c r="BM4" s="213"/>
      <c r="BN4" s="213"/>
      <c r="BO4" s="213"/>
      <c r="BP4" s="213"/>
      <c r="BQ4" s="213"/>
      <c r="BR4" s="213"/>
      <c r="BS4" s="213"/>
      <c r="BT4" s="213"/>
      <c r="BU4" s="213"/>
      <c r="BV4" s="213"/>
      <c r="BW4" s="213"/>
      <c r="BX4" s="213"/>
      <c r="BY4" s="213"/>
      <c r="BZ4" s="213"/>
      <c r="CA4" s="213"/>
      <c r="CB4" s="213"/>
      <c r="CC4" s="213"/>
      <c r="CD4" s="213"/>
      <c r="CE4" s="213"/>
      <c r="CF4" s="213"/>
      <c r="CG4" s="213"/>
      <c r="CH4" s="213"/>
      <c r="CI4" s="213"/>
      <c r="CJ4" s="213"/>
      <c r="CK4" s="213"/>
      <c r="CL4" s="213"/>
      <c r="CM4" s="213"/>
      <c r="CN4" s="213"/>
      <c r="CO4" s="213"/>
      <c r="CP4" s="213"/>
      <c r="CQ4" s="213"/>
      <c r="CR4" s="213"/>
      <c r="CS4" s="213"/>
      <c r="CT4" s="213"/>
      <c r="CU4" s="213"/>
      <c r="CV4" s="213"/>
      <c r="CW4" s="213"/>
      <c r="CX4" s="213"/>
      <c r="CY4" s="213"/>
      <c r="CZ4" s="213"/>
      <c r="DA4" s="213"/>
      <c r="DB4" s="213"/>
      <c r="DC4" s="213"/>
      <c r="DD4" s="213"/>
      <c r="DE4" s="213"/>
      <c r="DF4" s="213"/>
      <c r="DG4" s="213"/>
      <c r="DH4" s="213"/>
      <c r="DI4" s="213"/>
      <c r="DJ4" s="213"/>
      <c r="DK4" s="213"/>
      <c r="DL4" s="213"/>
      <c r="DM4" s="213"/>
      <c r="DN4" s="213"/>
      <c r="DO4" s="213"/>
      <c r="DP4" s="213"/>
      <c r="DQ4" s="213"/>
      <c r="DR4" s="213"/>
      <c r="DS4" s="213"/>
      <c r="DT4" s="213"/>
      <c r="DU4" s="213"/>
      <c r="DV4" s="213"/>
      <c r="DW4" s="213"/>
      <c r="DX4" s="213"/>
      <c r="DY4" s="213"/>
      <c r="DZ4" s="213"/>
      <c r="EA4" s="213"/>
      <c r="EB4" s="213"/>
      <c r="EC4" s="213"/>
      <c r="ED4" s="213"/>
      <c r="EE4" s="213"/>
      <c r="EF4" s="213"/>
      <c r="EG4" s="213"/>
      <c r="EH4" s="213"/>
      <c r="EI4" s="213"/>
      <c r="EJ4" s="213"/>
      <c r="EK4" s="213"/>
      <c r="EL4" s="213"/>
      <c r="EM4" s="213"/>
      <c r="EN4" s="213"/>
      <c r="EO4" s="213"/>
      <c r="EP4" s="213"/>
      <c r="EQ4" s="213"/>
      <c r="ER4" s="213"/>
      <c r="ES4" s="213"/>
      <c r="ET4" s="213"/>
      <c r="EU4" s="213"/>
      <c r="EV4" s="213"/>
      <c r="EW4" s="213"/>
      <c r="EX4" s="213"/>
      <c r="EY4" s="213"/>
      <c r="EZ4" s="213"/>
      <c r="FA4" s="213"/>
      <c r="FB4" s="213"/>
      <c r="FC4" s="213"/>
      <c r="FD4" s="213"/>
      <c r="FE4" s="213"/>
      <c r="FF4" s="213"/>
      <c r="FG4" s="213"/>
      <c r="FH4" s="213"/>
      <c r="FI4" s="213"/>
      <c r="FJ4" s="213"/>
      <c r="FK4" s="213"/>
      <c r="FL4" s="213"/>
      <c r="FM4" s="213"/>
      <c r="FN4" s="213"/>
      <c r="FO4" s="213"/>
      <c r="FP4" s="213"/>
      <c r="FQ4" s="213"/>
      <c r="FR4" s="213"/>
      <c r="FS4" s="213"/>
      <c r="FT4" s="213"/>
      <c r="FU4" s="213"/>
      <c r="FV4" s="213"/>
      <c r="FW4" s="213"/>
      <c r="FX4" s="213"/>
      <c r="FY4" s="213"/>
      <c r="FZ4" s="213"/>
      <c r="GA4" s="213"/>
      <c r="GB4" s="213"/>
      <c r="GC4" s="213"/>
      <c r="GD4" s="213"/>
      <c r="GE4" s="213"/>
      <c r="GF4" s="213"/>
      <c r="GG4" s="213"/>
      <c r="GH4" s="213"/>
      <c r="GI4" s="213"/>
      <c r="GJ4" s="213"/>
      <c r="GK4" s="213"/>
      <c r="GL4" s="213"/>
      <c r="GM4" s="213"/>
      <c r="GN4" s="213"/>
      <c r="GO4" s="213"/>
      <c r="GP4" s="213"/>
      <c r="GQ4" s="213"/>
      <c r="GR4" s="213"/>
      <c r="GS4" s="213"/>
      <c r="GT4" s="213"/>
      <c r="GU4" s="213"/>
      <c r="GV4" s="213"/>
      <c r="GW4" s="213"/>
      <c r="GX4" s="213"/>
      <c r="GY4" s="213"/>
      <c r="GZ4" s="213"/>
      <c r="HA4" s="213"/>
      <c r="HB4" s="213"/>
      <c r="HC4" s="213"/>
      <c r="HD4" s="213"/>
      <c r="HE4" s="213"/>
      <c r="HF4" s="213"/>
      <c r="HG4" s="213"/>
      <c r="HH4" s="213"/>
      <c r="HI4" s="213"/>
      <c r="HJ4" s="213"/>
      <c r="HK4" s="213"/>
      <c r="HL4" s="213"/>
      <c r="HM4" s="213"/>
      <c r="HN4" s="213"/>
      <c r="HO4" s="213"/>
      <c r="HP4" s="213"/>
      <c r="HQ4" s="213"/>
      <c r="HR4" s="213"/>
      <c r="HS4" s="213"/>
      <c r="HT4" s="213"/>
      <c r="HU4" s="213"/>
      <c r="HV4" s="213"/>
      <c r="HW4" s="213"/>
      <c r="HX4" s="213"/>
      <c r="HY4" s="213"/>
      <c r="HZ4" s="213"/>
      <c r="IA4" s="213"/>
      <c r="IB4" s="213"/>
      <c r="IC4" s="213"/>
      <c r="ID4" s="213"/>
      <c r="IE4" s="213"/>
      <c r="IF4" s="213"/>
      <c r="IG4" s="213"/>
      <c r="IH4" s="213"/>
      <c r="II4" s="213"/>
      <c r="IJ4" s="213"/>
      <c r="IK4" s="213"/>
      <c r="IL4" s="213"/>
      <c r="IM4" s="213"/>
      <c r="IN4" s="213"/>
      <c r="IO4" s="213"/>
    </row>
    <row r="5" spans="1:249" s="207" customFormat="1" ht="20.25" customHeight="1" x14ac:dyDescent="0.35">
      <c r="A5" s="215" t="s">
        <v>127</v>
      </c>
      <c r="B5" s="216"/>
      <c r="C5" s="210" t="str">
        <f>+Manhole!C3</f>
        <v>P11/630098168</v>
      </c>
      <c r="D5" s="216"/>
      <c r="E5" s="218"/>
      <c r="F5" s="218"/>
      <c r="G5" s="219"/>
      <c r="H5" s="208"/>
      <c r="I5" s="208"/>
      <c r="J5" s="208"/>
      <c r="K5" s="208"/>
      <c r="L5" s="208"/>
      <c r="M5" s="208"/>
      <c r="N5" s="208"/>
      <c r="O5" s="208"/>
      <c r="P5" s="208"/>
      <c r="Q5" s="208"/>
      <c r="R5" s="208"/>
      <c r="S5" s="208"/>
      <c r="T5" s="208"/>
      <c r="U5" s="208"/>
      <c r="V5" s="208"/>
      <c r="W5" s="208"/>
      <c r="X5" s="208"/>
      <c r="Y5" s="208"/>
      <c r="Z5" s="208"/>
      <c r="AA5" s="208"/>
      <c r="AB5" s="208"/>
      <c r="AC5" s="208"/>
      <c r="AD5" s="208"/>
      <c r="AE5" s="208"/>
      <c r="AF5" s="208"/>
      <c r="AG5" s="208"/>
      <c r="AH5" s="208"/>
      <c r="AI5" s="208"/>
      <c r="AJ5" s="208"/>
      <c r="AK5" s="208"/>
      <c r="AL5" s="208"/>
      <c r="AM5" s="208"/>
      <c r="AN5" s="208"/>
      <c r="AO5" s="208"/>
      <c r="AP5" s="208"/>
      <c r="AQ5" s="208"/>
      <c r="AR5" s="208"/>
      <c r="AS5" s="208"/>
      <c r="AT5" s="208"/>
      <c r="AU5" s="208"/>
      <c r="AV5" s="208"/>
      <c r="AW5" s="208"/>
      <c r="AX5" s="208"/>
      <c r="AY5" s="208"/>
      <c r="AZ5" s="208"/>
      <c r="BA5" s="208"/>
      <c r="BB5" s="208"/>
      <c r="BC5" s="208"/>
      <c r="BD5" s="208"/>
      <c r="BE5" s="208"/>
      <c r="BF5" s="208"/>
      <c r="BG5" s="208"/>
      <c r="BH5" s="208"/>
      <c r="BI5" s="208"/>
      <c r="BJ5" s="208"/>
      <c r="BK5" s="208"/>
      <c r="BL5" s="208"/>
      <c r="BM5" s="208"/>
      <c r="BN5" s="208"/>
      <c r="BO5" s="208"/>
      <c r="BP5" s="208"/>
      <c r="BQ5" s="208"/>
      <c r="BR5" s="208"/>
      <c r="BS5" s="208"/>
      <c r="BT5" s="208"/>
      <c r="BU5" s="208"/>
      <c r="BV5" s="208"/>
      <c r="BW5" s="208"/>
      <c r="BX5" s="208"/>
      <c r="BY5" s="208"/>
      <c r="BZ5" s="208"/>
      <c r="CA5" s="208"/>
      <c r="CB5" s="208"/>
      <c r="CC5" s="208"/>
      <c r="CD5" s="208"/>
      <c r="CE5" s="208"/>
      <c r="CF5" s="208"/>
      <c r="CG5" s="208"/>
      <c r="CH5" s="208"/>
      <c r="CI5" s="208"/>
      <c r="CJ5" s="208"/>
      <c r="CK5" s="208"/>
      <c r="CL5" s="208"/>
      <c r="CM5" s="208"/>
      <c r="CN5" s="208"/>
      <c r="CO5" s="208"/>
      <c r="CP5" s="208"/>
      <c r="CQ5" s="208"/>
      <c r="CR5" s="208"/>
      <c r="CS5" s="208"/>
      <c r="CT5" s="208"/>
      <c r="CU5" s="208"/>
      <c r="CV5" s="208"/>
      <c r="CW5" s="208"/>
      <c r="CX5" s="208"/>
      <c r="CY5" s="208"/>
      <c r="CZ5" s="208"/>
      <c r="DA5" s="208"/>
      <c r="DB5" s="208"/>
      <c r="DC5" s="208"/>
      <c r="DD5" s="208"/>
      <c r="DE5" s="208"/>
      <c r="DF5" s="208"/>
      <c r="DG5" s="208"/>
      <c r="DH5" s="208"/>
      <c r="DI5" s="208"/>
      <c r="DJ5" s="208"/>
      <c r="DK5" s="208"/>
      <c r="DL5" s="208"/>
      <c r="DM5" s="208"/>
      <c r="DN5" s="208"/>
      <c r="DO5" s="208"/>
      <c r="DP5" s="208"/>
      <c r="DQ5" s="208"/>
      <c r="DR5" s="208"/>
      <c r="DS5" s="208"/>
      <c r="DT5" s="208"/>
      <c r="DU5" s="208"/>
      <c r="DV5" s="208"/>
      <c r="DW5" s="208"/>
      <c r="DX5" s="208"/>
      <c r="DY5" s="208"/>
      <c r="DZ5" s="208"/>
      <c r="EA5" s="208"/>
      <c r="EB5" s="208"/>
      <c r="EC5" s="208"/>
      <c r="ED5" s="208"/>
      <c r="EE5" s="208"/>
      <c r="EF5" s="208"/>
      <c r="EG5" s="208"/>
      <c r="EH5" s="208"/>
      <c r="EI5" s="208"/>
      <c r="EJ5" s="208"/>
      <c r="EK5" s="208"/>
      <c r="EL5" s="208"/>
      <c r="EM5" s="208"/>
      <c r="EN5" s="208"/>
      <c r="EO5" s="208"/>
      <c r="EP5" s="208"/>
      <c r="EQ5" s="208"/>
      <c r="ER5" s="208"/>
      <c r="ES5" s="208"/>
      <c r="ET5" s="208"/>
      <c r="EU5" s="208"/>
      <c r="EV5" s="208"/>
      <c r="EW5" s="208"/>
      <c r="EX5" s="208"/>
      <c r="EY5" s="208"/>
      <c r="EZ5" s="208"/>
      <c r="FA5" s="208"/>
      <c r="FB5" s="208"/>
      <c r="FC5" s="208"/>
      <c r="FD5" s="208"/>
      <c r="FE5" s="208"/>
      <c r="FF5" s="208"/>
      <c r="FG5" s="208"/>
      <c r="FH5" s="208"/>
      <c r="FI5" s="208"/>
      <c r="FJ5" s="208"/>
      <c r="FK5" s="208"/>
      <c r="FL5" s="208"/>
      <c r="FM5" s="208"/>
      <c r="FN5" s="208"/>
      <c r="FO5" s="208"/>
      <c r="FP5" s="208"/>
      <c r="FQ5" s="208"/>
      <c r="FR5" s="208"/>
      <c r="FS5" s="208"/>
      <c r="FT5" s="208"/>
      <c r="FU5" s="208"/>
      <c r="FV5" s="208"/>
      <c r="FW5" s="208"/>
      <c r="FX5" s="208"/>
      <c r="FY5" s="208"/>
      <c r="FZ5" s="208"/>
      <c r="GA5" s="208"/>
      <c r="GB5" s="208"/>
      <c r="GC5" s="208"/>
      <c r="GD5" s="208"/>
      <c r="GE5" s="208"/>
      <c r="GF5" s="208"/>
      <c r="GG5" s="208"/>
      <c r="GH5" s="208"/>
      <c r="GI5" s="208"/>
      <c r="GJ5" s="208"/>
      <c r="GK5" s="208"/>
      <c r="GL5" s="208"/>
      <c r="GM5" s="208"/>
      <c r="GN5" s="208"/>
      <c r="GO5" s="208"/>
      <c r="GP5" s="208"/>
      <c r="GQ5" s="208"/>
      <c r="GR5" s="208"/>
      <c r="GS5" s="208"/>
      <c r="GT5" s="208"/>
      <c r="GU5" s="208"/>
      <c r="GV5" s="208"/>
      <c r="GW5" s="208"/>
      <c r="GX5" s="208"/>
      <c r="GY5" s="208"/>
      <c r="GZ5" s="208"/>
      <c r="HA5" s="208"/>
      <c r="HB5" s="208"/>
      <c r="HC5" s="208"/>
      <c r="HD5" s="208"/>
      <c r="HE5" s="208"/>
      <c r="HF5" s="208"/>
      <c r="HG5" s="208"/>
      <c r="HH5" s="208"/>
      <c r="HI5" s="208"/>
      <c r="HJ5" s="208"/>
      <c r="HK5" s="208"/>
      <c r="HL5" s="208"/>
      <c r="HM5" s="208"/>
      <c r="HN5" s="208"/>
      <c r="HO5" s="208"/>
      <c r="HP5" s="208"/>
      <c r="HQ5" s="208"/>
      <c r="HR5" s="208"/>
      <c r="HS5" s="208"/>
      <c r="HT5" s="208"/>
      <c r="HU5" s="208"/>
      <c r="HV5" s="208"/>
      <c r="HW5" s="208"/>
      <c r="HX5" s="208"/>
      <c r="HY5" s="208"/>
      <c r="HZ5" s="208"/>
      <c r="IA5" s="208"/>
      <c r="IB5" s="208"/>
      <c r="IC5" s="208"/>
      <c r="ID5" s="208"/>
      <c r="IE5" s="208"/>
      <c r="IF5" s="208"/>
      <c r="IG5" s="208"/>
      <c r="IH5" s="208"/>
      <c r="II5" s="208"/>
      <c r="IJ5" s="208"/>
      <c r="IK5" s="208"/>
      <c r="IL5" s="208"/>
      <c r="IM5" s="208"/>
      <c r="IN5" s="208"/>
      <c r="IO5" s="208"/>
    </row>
    <row r="6" spans="1:249" s="207" customFormat="1" ht="20" x14ac:dyDescent="0.35">
      <c r="A6" s="484" t="s">
        <v>278</v>
      </c>
      <c r="B6" s="217"/>
      <c r="C6" s="220" t="str">
        <f>+'QCS '!D4</f>
        <v>12-02-2021 To 12-02-2021</v>
      </c>
      <c r="D6" s="217"/>
      <c r="E6" s="218"/>
      <c r="F6" s="218"/>
      <c r="G6" s="219"/>
      <c r="H6" s="208"/>
      <c r="I6" s="208"/>
      <c r="J6" s="208"/>
      <c r="K6" s="208"/>
      <c r="L6" s="208"/>
      <c r="M6" s="208"/>
      <c r="N6" s="208"/>
      <c r="O6" s="208"/>
      <c r="P6" s="208"/>
      <c r="Q6" s="208"/>
      <c r="R6" s="208"/>
      <c r="S6" s="208"/>
      <c r="T6" s="208"/>
      <c r="U6" s="208"/>
      <c r="V6" s="208"/>
      <c r="W6" s="208"/>
      <c r="X6" s="208"/>
      <c r="Y6" s="208"/>
      <c r="Z6" s="208"/>
      <c r="AA6" s="208"/>
      <c r="AB6" s="208"/>
      <c r="AC6" s="208"/>
      <c r="AD6" s="208"/>
      <c r="AE6" s="208"/>
      <c r="AF6" s="208"/>
      <c r="AG6" s="208"/>
      <c r="AH6" s="208"/>
      <c r="AI6" s="208"/>
      <c r="AJ6" s="208"/>
      <c r="AK6" s="208"/>
      <c r="AL6" s="208"/>
      <c r="AM6" s="208"/>
      <c r="AN6" s="208"/>
      <c r="AO6" s="208"/>
      <c r="AP6" s="208"/>
      <c r="AQ6" s="208"/>
      <c r="AR6" s="208"/>
      <c r="AS6" s="208"/>
      <c r="AT6" s="208"/>
      <c r="AU6" s="208"/>
      <c r="AV6" s="208"/>
      <c r="AW6" s="208"/>
      <c r="AX6" s="208"/>
      <c r="AY6" s="208"/>
      <c r="AZ6" s="208"/>
      <c r="BA6" s="208"/>
      <c r="BB6" s="208"/>
      <c r="BC6" s="208"/>
      <c r="BD6" s="208"/>
      <c r="BE6" s="208"/>
      <c r="BF6" s="208"/>
      <c r="BG6" s="208"/>
      <c r="BH6" s="208"/>
      <c r="BI6" s="208"/>
      <c r="BJ6" s="208"/>
      <c r="BK6" s="208"/>
      <c r="BL6" s="208"/>
      <c r="BM6" s="208"/>
      <c r="BN6" s="208"/>
      <c r="BO6" s="208"/>
      <c r="BP6" s="208"/>
      <c r="BQ6" s="208"/>
      <c r="BR6" s="208"/>
      <c r="BS6" s="208"/>
      <c r="BT6" s="208"/>
      <c r="BU6" s="208"/>
      <c r="BV6" s="208"/>
      <c r="BW6" s="208"/>
      <c r="BX6" s="208"/>
      <c r="BY6" s="208"/>
      <c r="BZ6" s="208"/>
      <c r="CA6" s="208"/>
      <c r="CB6" s="208"/>
      <c r="CC6" s="208"/>
      <c r="CD6" s="208"/>
      <c r="CE6" s="208"/>
      <c r="CF6" s="208"/>
      <c r="CG6" s="208"/>
      <c r="CH6" s="208"/>
      <c r="CI6" s="208"/>
      <c r="CJ6" s="208"/>
      <c r="CK6" s="208"/>
      <c r="CL6" s="208"/>
      <c r="CM6" s="208"/>
      <c r="CN6" s="208"/>
      <c r="CO6" s="208"/>
      <c r="CP6" s="208"/>
      <c r="CQ6" s="208"/>
      <c r="CR6" s="208"/>
      <c r="CS6" s="208"/>
      <c r="CT6" s="208"/>
      <c r="CU6" s="208"/>
      <c r="CV6" s="208"/>
      <c r="CW6" s="208"/>
      <c r="CX6" s="208"/>
      <c r="CY6" s="208"/>
      <c r="CZ6" s="208"/>
      <c r="DA6" s="208"/>
      <c r="DB6" s="208"/>
      <c r="DC6" s="208"/>
      <c r="DD6" s="208"/>
      <c r="DE6" s="208"/>
      <c r="DF6" s="208"/>
      <c r="DG6" s="208"/>
      <c r="DH6" s="208"/>
      <c r="DI6" s="208"/>
      <c r="DJ6" s="208"/>
      <c r="DK6" s="208"/>
      <c r="DL6" s="208"/>
      <c r="DM6" s="208"/>
      <c r="DN6" s="208"/>
      <c r="DO6" s="208"/>
      <c r="DP6" s="208"/>
      <c r="DQ6" s="208"/>
      <c r="DR6" s="208"/>
      <c r="DS6" s="208"/>
      <c r="DT6" s="208"/>
      <c r="DU6" s="208"/>
      <c r="DV6" s="208"/>
      <c r="DW6" s="208"/>
      <c r="DX6" s="208"/>
      <c r="DY6" s="208"/>
      <c r="DZ6" s="208"/>
      <c r="EA6" s="208"/>
      <c r="EB6" s="208"/>
      <c r="EC6" s="208"/>
      <c r="ED6" s="208"/>
      <c r="EE6" s="208"/>
      <c r="EF6" s="208"/>
      <c r="EG6" s="208"/>
      <c r="EH6" s="208"/>
      <c r="EI6" s="208"/>
      <c r="EJ6" s="208"/>
      <c r="EK6" s="208"/>
      <c r="EL6" s="208"/>
      <c r="EM6" s="208"/>
      <c r="EN6" s="208"/>
      <c r="EO6" s="208"/>
      <c r="EP6" s="208"/>
      <c r="EQ6" s="208"/>
      <c r="ER6" s="208"/>
      <c r="ES6" s="208"/>
      <c r="ET6" s="208"/>
      <c r="EU6" s="208"/>
      <c r="EV6" s="208"/>
      <c r="EW6" s="208"/>
      <c r="EX6" s="208"/>
      <c r="EY6" s="208"/>
      <c r="EZ6" s="208"/>
      <c r="FA6" s="208"/>
      <c r="FB6" s="208"/>
      <c r="FC6" s="208"/>
      <c r="FD6" s="208"/>
      <c r="FE6" s="208"/>
      <c r="FF6" s="208"/>
      <c r="FG6" s="208"/>
      <c r="FH6" s="208"/>
      <c r="FI6" s="208"/>
      <c r="FJ6" s="208"/>
      <c r="FK6" s="208"/>
      <c r="FL6" s="208"/>
      <c r="FM6" s="208"/>
      <c r="FN6" s="208"/>
      <c r="FO6" s="208"/>
      <c r="FP6" s="208"/>
      <c r="FQ6" s="208"/>
      <c r="FR6" s="208"/>
      <c r="FS6" s="208"/>
      <c r="FT6" s="208"/>
      <c r="FU6" s="208"/>
      <c r="FV6" s="208"/>
      <c r="FW6" s="208"/>
      <c r="FX6" s="208"/>
      <c r="FY6" s="208"/>
      <c r="FZ6" s="208"/>
      <c r="GA6" s="208"/>
      <c r="GB6" s="208"/>
      <c r="GC6" s="208"/>
      <c r="GD6" s="208"/>
      <c r="GE6" s="208"/>
      <c r="GF6" s="208"/>
      <c r="GG6" s="208"/>
      <c r="GH6" s="208"/>
      <c r="GI6" s="208"/>
      <c r="GJ6" s="208"/>
      <c r="GK6" s="208"/>
      <c r="GL6" s="208"/>
      <c r="GM6" s="208"/>
      <c r="GN6" s="208"/>
      <c r="GO6" s="208"/>
      <c r="GP6" s="208"/>
      <c r="GQ6" s="208"/>
      <c r="GR6" s="208"/>
      <c r="GS6" s="208"/>
      <c r="GT6" s="208"/>
      <c r="GU6" s="208"/>
      <c r="GV6" s="208"/>
      <c r="GW6" s="208"/>
      <c r="GX6" s="208"/>
      <c r="GY6" s="208"/>
      <c r="GZ6" s="208"/>
      <c r="HA6" s="208"/>
      <c r="HB6" s="208"/>
      <c r="HC6" s="208"/>
      <c r="HD6" s="208"/>
      <c r="HE6" s="208"/>
      <c r="HF6" s="208"/>
      <c r="HG6" s="208"/>
      <c r="HH6" s="208"/>
      <c r="HI6" s="208"/>
      <c r="HJ6" s="208"/>
      <c r="HK6" s="208"/>
      <c r="HL6" s="208"/>
      <c r="HM6" s="208"/>
      <c r="HN6" s="208"/>
      <c r="HO6" s="208"/>
      <c r="HP6" s="208"/>
      <c r="HQ6" s="208"/>
      <c r="HR6" s="208"/>
      <c r="HS6" s="208"/>
      <c r="HT6" s="208"/>
      <c r="HU6" s="208"/>
      <c r="HV6" s="208"/>
      <c r="HW6" s="208"/>
      <c r="HX6" s="208"/>
      <c r="HY6" s="208"/>
      <c r="HZ6" s="208"/>
      <c r="IA6" s="208"/>
      <c r="IB6" s="208"/>
      <c r="IC6" s="208"/>
      <c r="ID6" s="208"/>
      <c r="IE6" s="208"/>
      <c r="IF6" s="208"/>
      <c r="IG6" s="208"/>
      <c r="IH6" s="208"/>
      <c r="II6" s="208"/>
      <c r="IJ6" s="208"/>
      <c r="IK6" s="208"/>
      <c r="IL6" s="208"/>
      <c r="IM6" s="208"/>
      <c r="IN6" s="208"/>
      <c r="IO6" s="208"/>
    </row>
    <row r="7" spans="1:249" s="207" customFormat="1" ht="20.25" customHeight="1" x14ac:dyDescent="0.35">
      <c r="A7" s="215" t="s">
        <v>129</v>
      </c>
      <c r="B7" s="216"/>
      <c r="C7" s="216" t="str">
        <f>+Manhole!C2</f>
        <v>MP 01 (MCGM)</v>
      </c>
      <c r="D7" s="216"/>
      <c r="E7" s="218"/>
      <c r="F7" s="218"/>
      <c r="G7" s="219"/>
      <c r="H7" s="208"/>
      <c r="I7" s="208"/>
      <c r="J7" s="208"/>
      <c r="K7" s="208"/>
      <c r="L7" s="208"/>
      <c r="M7" s="208"/>
      <c r="N7" s="208"/>
      <c r="O7" s="208"/>
      <c r="P7" s="208"/>
      <c r="Q7" s="208"/>
      <c r="R7" s="208"/>
      <c r="S7" s="208"/>
      <c r="T7" s="208"/>
      <c r="U7" s="208"/>
      <c r="V7" s="208"/>
      <c r="W7" s="208"/>
      <c r="X7" s="208"/>
      <c r="Y7" s="208"/>
      <c r="Z7" s="208"/>
      <c r="AA7" s="208"/>
      <c r="AB7" s="208"/>
      <c r="AC7" s="208"/>
      <c r="AD7" s="208"/>
      <c r="AE7" s="208"/>
      <c r="AF7" s="208"/>
      <c r="AG7" s="208"/>
      <c r="AH7" s="208"/>
      <c r="AI7" s="208"/>
      <c r="AJ7" s="208"/>
      <c r="AK7" s="208"/>
      <c r="AL7" s="208"/>
      <c r="AM7" s="208"/>
      <c r="AN7" s="208"/>
      <c r="AO7" s="208"/>
      <c r="AP7" s="208"/>
      <c r="AQ7" s="208"/>
      <c r="AR7" s="208"/>
      <c r="AS7" s="208"/>
      <c r="AT7" s="208"/>
      <c r="AU7" s="208"/>
      <c r="AV7" s="208"/>
      <c r="AW7" s="208"/>
      <c r="AX7" s="208"/>
      <c r="AY7" s="208"/>
      <c r="AZ7" s="208"/>
      <c r="BA7" s="208"/>
      <c r="BB7" s="208"/>
      <c r="BC7" s="208"/>
      <c r="BD7" s="208"/>
      <c r="BE7" s="208"/>
      <c r="BF7" s="208"/>
      <c r="BG7" s="208"/>
      <c r="BH7" s="208"/>
      <c r="BI7" s="208"/>
      <c r="BJ7" s="208"/>
      <c r="BK7" s="208"/>
      <c r="BL7" s="208"/>
      <c r="BM7" s="208"/>
      <c r="BN7" s="208"/>
      <c r="BO7" s="208"/>
      <c r="BP7" s="208"/>
      <c r="BQ7" s="208"/>
      <c r="BR7" s="208"/>
      <c r="BS7" s="208"/>
      <c r="BT7" s="208"/>
      <c r="BU7" s="208"/>
      <c r="BV7" s="208"/>
      <c r="BW7" s="208"/>
      <c r="BX7" s="208"/>
      <c r="BY7" s="208"/>
      <c r="BZ7" s="208"/>
      <c r="CA7" s="208"/>
      <c r="CB7" s="208"/>
      <c r="CC7" s="208"/>
      <c r="CD7" s="208"/>
      <c r="CE7" s="208"/>
      <c r="CF7" s="208"/>
      <c r="CG7" s="208"/>
      <c r="CH7" s="208"/>
      <c r="CI7" s="208"/>
      <c r="CJ7" s="208"/>
      <c r="CK7" s="208"/>
      <c r="CL7" s="208"/>
      <c r="CM7" s="208"/>
      <c r="CN7" s="208"/>
      <c r="CO7" s="208"/>
      <c r="CP7" s="208"/>
      <c r="CQ7" s="208"/>
      <c r="CR7" s="208"/>
      <c r="CS7" s="208"/>
      <c r="CT7" s="208"/>
      <c r="CU7" s="208"/>
      <c r="CV7" s="208"/>
      <c r="CW7" s="208"/>
      <c r="CX7" s="208"/>
      <c r="CY7" s="208"/>
      <c r="CZ7" s="208"/>
      <c r="DA7" s="208"/>
      <c r="DB7" s="208"/>
      <c r="DC7" s="208"/>
      <c r="DD7" s="208"/>
      <c r="DE7" s="208"/>
      <c r="DF7" s="208"/>
      <c r="DG7" s="208"/>
      <c r="DH7" s="208"/>
      <c r="DI7" s="208"/>
      <c r="DJ7" s="208"/>
      <c r="DK7" s="208"/>
      <c r="DL7" s="208"/>
      <c r="DM7" s="208"/>
      <c r="DN7" s="208"/>
      <c r="DO7" s="208"/>
      <c r="DP7" s="208"/>
      <c r="DQ7" s="208"/>
      <c r="DR7" s="208"/>
      <c r="DS7" s="208"/>
      <c r="DT7" s="208"/>
      <c r="DU7" s="208"/>
      <c r="DV7" s="208"/>
      <c r="DW7" s="208"/>
      <c r="DX7" s="208"/>
      <c r="DY7" s="208"/>
      <c r="DZ7" s="208"/>
      <c r="EA7" s="208"/>
      <c r="EB7" s="208"/>
      <c r="EC7" s="208"/>
      <c r="ED7" s="208"/>
      <c r="EE7" s="208"/>
      <c r="EF7" s="208"/>
      <c r="EG7" s="208"/>
      <c r="EH7" s="208"/>
      <c r="EI7" s="208"/>
      <c r="EJ7" s="208"/>
      <c r="EK7" s="208"/>
      <c r="EL7" s="208"/>
      <c r="EM7" s="208"/>
      <c r="EN7" s="208"/>
      <c r="EO7" s="208"/>
      <c r="EP7" s="208"/>
      <c r="EQ7" s="208"/>
      <c r="ER7" s="208"/>
      <c r="ES7" s="208"/>
      <c r="ET7" s="208"/>
      <c r="EU7" s="208"/>
      <c r="EV7" s="208"/>
      <c r="EW7" s="208"/>
      <c r="EX7" s="208"/>
      <c r="EY7" s="208"/>
      <c r="EZ7" s="208"/>
      <c r="FA7" s="208"/>
      <c r="FB7" s="208"/>
      <c r="FC7" s="208"/>
      <c r="FD7" s="208"/>
      <c r="FE7" s="208"/>
      <c r="FF7" s="208"/>
      <c r="FG7" s="208"/>
      <c r="FH7" s="208"/>
      <c r="FI7" s="208"/>
      <c r="FJ7" s="208"/>
      <c r="FK7" s="208"/>
      <c r="FL7" s="208"/>
      <c r="FM7" s="208"/>
      <c r="FN7" s="208"/>
      <c r="FO7" s="208"/>
      <c r="FP7" s="208"/>
      <c r="FQ7" s="208"/>
      <c r="FR7" s="208"/>
      <c r="FS7" s="208"/>
      <c r="FT7" s="208"/>
      <c r="FU7" s="208"/>
      <c r="FV7" s="208"/>
      <c r="FW7" s="208"/>
      <c r="FX7" s="208"/>
      <c r="FY7" s="208"/>
      <c r="FZ7" s="208"/>
      <c r="GA7" s="208"/>
      <c r="GB7" s="208"/>
      <c r="GC7" s="208"/>
      <c r="GD7" s="208"/>
      <c r="GE7" s="208"/>
      <c r="GF7" s="208"/>
      <c r="GG7" s="208"/>
      <c r="GH7" s="208"/>
      <c r="GI7" s="208"/>
      <c r="GJ7" s="208"/>
      <c r="GK7" s="208"/>
      <c r="GL7" s="208"/>
      <c r="GM7" s="208"/>
      <c r="GN7" s="208"/>
      <c r="GO7" s="208"/>
      <c r="GP7" s="208"/>
      <c r="GQ7" s="208"/>
      <c r="GR7" s="208"/>
      <c r="GS7" s="208"/>
      <c r="GT7" s="208"/>
      <c r="GU7" s="208"/>
      <c r="GV7" s="208"/>
      <c r="GW7" s="208"/>
      <c r="GX7" s="208"/>
      <c r="GY7" s="208"/>
      <c r="GZ7" s="208"/>
      <c r="HA7" s="208"/>
      <c r="HB7" s="208"/>
      <c r="HC7" s="208"/>
      <c r="HD7" s="208"/>
      <c r="HE7" s="208"/>
      <c r="HF7" s="208"/>
      <c r="HG7" s="208"/>
      <c r="HH7" s="208"/>
      <c r="HI7" s="208"/>
      <c r="HJ7" s="208"/>
      <c r="HK7" s="208"/>
      <c r="HL7" s="208"/>
      <c r="HM7" s="208"/>
      <c r="HN7" s="208"/>
      <c r="HO7" s="208"/>
      <c r="HP7" s="208"/>
      <c r="HQ7" s="208"/>
      <c r="HR7" s="208"/>
      <c r="HS7" s="208"/>
      <c r="HT7" s="208"/>
      <c r="HU7" s="208"/>
      <c r="HV7" s="208"/>
      <c r="HW7" s="208"/>
      <c r="HX7" s="208"/>
      <c r="HY7" s="208"/>
      <c r="HZ7" s="208"/>
      <c r="IA7" s="208"/>
      <c r="IB7" s="208"/>
      <c r="IC7" s="208"/>
      <c r="ID7" s="208"/>
      <c r="IE7" s="208"/>
      <c r="IF7" s="208"/>
      <c r="IG7" s="208"/>
      <c r="IH7" s="208"/>
      <c r="II7" s="208"/>
      <c r="IJ7" s="208"/>
      <c r="IK7" s="208"/>
      <c r="IL7" s="208"/>
      <c r="IM7" s="208"/>
      <c r="IN7" s="208"/>
      <c r="IO7" s="208"/>
    </row>
    <row r="8" spans="1:249" s="207" customFormat="1" ht="18" thickBot="1" x14ac:dyDescent="0.4">
      <c r="A8" s="221"/>
      <c r="B8" s="217"/>
      <c r="C8" s="217"/>
      <c r="D8" s="217"/>
      <c r="E8" s="218"/>
      <c r="F8" s="218"/>
      <c r="G8" s="222"/>
      <c r="H8" s="208"/>
      <c r="I8" s="208"/>
      <c r="J8" s="208"/>
      <c r="K8" s="208"/>
      <c r="L8" s="208"/>
      <c r="M8" s="208"/>
      <c r="N8" s="208"/>
      <c r="O8" s="208"/>
      <c r="P8" s="208"/>
      <c r="Q8" s="208"/>
      <c r="R8" s="208"/>
      <c r="S8" s="208"/>
      <c r="T8" s="208"/>
      <c r="U8" s="208"/>
      <c r="V8" s="208"/>
      <c r="W8" s="208"/>
      <c r="X8" s="208"/>
      <c r="Y8" s="208"/>
      <c r="Z8" s="208"/>
      <c r="AA8" s="208"/>
      <c r="AB8" s="208"/>
      <c r="AC8" s="208"/>
      <c r="AD8" s="208"/>
      <c r="AE8" s="208"/>
      <c r="AF8" s="208"/>
      <c r="AG8" s="208"/>
      <c r="AH8" s="208"/>
      <c r="AI8" s="208"/>
      <c r="AJ8" s="208"/>
      <c r="AK8" s="208"/>
      <c r="AL8" s="208"/>
      <c r="AM8" s="208"/>
      <c r="AN8" s="208"/>
      <c r="AO8" s="208"/>
      <c r="AP8" s="208"/>
      <c r="AQ8" s="208"/>
      <c r="AR8" s="208"/>
      <c r="AS8" s="208"/>
      <c r="AT8" s="208"/>
      <c r="AU8" s="208"/>
      <c r="AV8" s="208"/>
      <c r="AW8" s="208"/>
      <c r="AX8" s="208"/>
      <c r="AY8" s="208"/>
      <c r="AZ8" s="208"/>
      <c r="BA8" s="208"/>
      <c r="BB8" s="208"/>
      <c r="BC8" s="208"/>
      <c r="BD8" s="208"/>
      <c r="BE8" s="208"/>
      <c r="BF8" s="208"/>
      <c r="BG8" s="208"/>
      <c r="BH8" s="208"/>
      <c r="BI8" s="208"/>
      <c r="BJ8" s="208"/>
      <c r="BK8" s="208"/>
      <c r="BL8" s="208"/>
      <c r="BM8" s="208"/>
      <c r="BN8" s="208"/>
      <c r="BO8" s="208"/>
      <c r="BP8" s="208"/>
      <c r="BQ8" s="208"/>
      <c r="BR8" s="208"/>
      <c r="BS8" s="208"/>
      <c r="BT8" s="208"/>
      <c r="BU8" s="208"/>
      <c r="BV8" s="208"/>
      <c r="BW8" s="208"/>
      <c r="BX8" s="208"/>
      <c r="BY8" s="208"/>
      <c r="BZ8" s="208"/>
      <c r="CA8" s="208"/>
      <c r="CB8" s="208"/>
      <c r="CC8" s="208"/>
      <c r="CD8" s="208"/>
      <c r="CE8" s="208"/>
      <c r="CF8" s="208"/>
      <c r="CG8" s="208"/>
      <c r="CH8" s="208"/>
      <c r="CI8" s="208"/>
      <c r="CJ8" s="208"/>
      <c r="CK8" s="208"/>
      <c r="CL8" s="208"/>
      <c r="CM8" s="208"/>
      <c r="CN8" s="208"/>
      <c r="CO8" s="208"/>
      <c r="CP8" s="208"/>
      <c r="CQ8" s="208"/>
      <c r="CR8" s="208"/>
      <c r="CS8" s="208"/>
      <c r="CT8" s="208"/>
      <c r="CU8" s="208"/>
      <c r="CV8" s="208"/>
      <c r="CW8" s="208"/>
      <c r="CX8" s="208"/>
      <c r="CY8" s="208"/>
      <c r="CZ8" s="208"/>
      <c r="DA8" s="208"/>
      <c r="DB8" s="208"/>
      <c r="DC8" s="208"/>
      <c r="DD8" s="208"/>
      <c r="DE8" s="208"/>
      <c r="DF8" s="208"/>
      <c r="DG8" s="208"/>
      <c r="DH8" s="208"/>
      <c r="DI8" s="208"/>
      <c r="DJ8" s="208"/>
      <c r="DK8" s="208"/>
      <c r="DL8" s="208"/>
      <c r="DM8" s="208"/>
      <c r="DN8" s="208"/>
      <c r="DO8" s="208"/>
      <c r="DP8" s="208"/>
      <c r="DQ8" s="208"/>
      <c r="DR8" s="208"/>
      <c r="DS8" s="208"/>
      <c r="DT8" s="208"/>
      <c r="DU8" s="208"/>
      <c r="DV8" s="208"/>
      <c r="DW8" s="208"/>
      <c r="DX8" s="208"/>
      <c r="DY8" s="208"/>
      <c r="DZ8" s="208"/>
      <c r="EA8" s="208"/>
      <c r="EB8" s="208"/>
      <c r="EC8" s="208"/>
      <c r="ED8" s="208"/>
      <c r="EE8" s="208"/>
      <c r="EF8" s="208"/>
      <c r="EG8" s="208"/>
      <c r="EH8" s="208"/>
      <c r="EI8" s="208"/>
      <c r="EJ8" s="208"/>
      <c r="EK8" s="208"/>
      <c r="EL8" s="208"/>
      <c r="EM8" s="208"/>
      <c r="EN8" s="208"/>
      <c r="EO8" s="208"/>
      <c r="EP8" s="208"/>
      <c r="EQ8" s="208"/>
      <c r="ER8" s="208"/>
      <c r="ES8" s="208"/>
      <c r="ET8" s="208"/>
      <c r="EU8" s="208"/>
      <c r="EV8" s="208"/>
      <c r="EW8" s="208"/>
      <c r="EX8" s="208"/>
      <c r="EY8" s="208"/>
      <c r="EZ8" s="208"/>
      <c r="FA8" s="208"/>
      <c r="FB8" s="208"/>
      <c r="FC8" s="208"/>
      <c r="FD8" s="208"/>
      <c r="FE8" s="208"/>
      <c r="FF8" s="208"/>
      <c r="FG8" s="208"/>
      <c r="FH8" s="208"/>
      <c r="FI8" s="208"/>
      <c r="FJ8" s="208"/>
      <c r="FK8" s="208"/>
      <c r="FL8" s="208"/>
      <c r="FM8" s="208"/>
      <c r="FN8" s="208"/>
      <c r="FO8" s="208"/>
      <c r="FP8" s="208"/>
      <c r="FQ8" s="208"/>
      <c r="FR8" s="208"/>
      <c r="FS8" s="208"/>
      <c r="FT8" s="208"/>
      <c r="FU8" s="208"/>
      <c r="FV8" s="208"/>
      <c r="FW8" s="208"/>
      <c r="FX8" s="208"/>
      <c r="FY8" s="208"/>
      <c r="FZ8" s="208"/>
      <c r="GA8" s="208"/>
      <c r="GB8" s="208"/>
      <c r="GC8" s="208"/>
      <c r="GD8" s="208"/>
      <c r="GE8" s="208"/>
      <c r="GF8" s="208"/>
      <c r="GG8" s="208"/>
      <c r="GH8" s="208"/>
      <c r="GI8" s="208"/>
      <c r="GJ8" s="208"/>
      <c r="GK8" s="208"/>
      <c r="GL8" s="208"/>
      <c r="GM8" s="208"/>
      <c r="GN8" s="208"/>
      <c r="GO8" s="208"/>
      <c r="GP8" s="208"/>
      <c r="GQ8" s="208"/>
      <c r="GR8" s="208"/>
      <c r="GS8" s="208"/>
      <c r="GT8" s="208"/>
      <c r="GU8" s="208"/>
      <c r="GV8" s="208"/>
      <c r="GW8" s="208"/>
      <c r="GX8" s="208"/>
      <c r="GY8" s="208"/>
      <c r="GZ8" s="208"/>
      <c r="HA8" s="208"/>
      <c r="HB8" s="208"/>
      <c r="HC8" s="208"/>
      <c r="HD8" s="208"/>
      <c r="HE8" s="208"/>
      <c r="HF8" s="208"/>
      <c r="HG8" s="208"/>
      <c r="HH8" s="208"/>
      <c r="HI8" s="208"/>
      <c r="HJ8" s="208"/>
      <c r="HK8" s="208"/>
      <c r="HL8" s="208"/>
      <c r="HM8" s="208"/>
      <c r="HN8" s="208"/>
      <c r="HO8" s="208"/>
      <c r="HP8" s="208"/>
      <c r="HQ8" s="208"/>
      <c r="HR8" s="208"/>
      <c r="HS8" s="208"/>
      <c r="HT8" s="208"/>
      <c r="HU8" s="208"/>
      <c r="HV8" s="208"/>
      <c r="HW8" s="208"/>
      <c r="HX8" s="208"/>
      <c r="HY8" s="208"/>
      <c r="HZ8" s="208"/>
      <c r="IA8" s="208"/>
      <c r="IB8" s="208"/>
      <c r="IC8" s="208"/>
      <c r="ID8" s="208"/>
      <c r="IE8" s="208"/>
      <c r="IF8" s="208"/>
      <c r="IG8" s="208"/>
      <c r="IH8" s="208"/>
      <c r="II8" s="208"/>
      <c r="IJ8" s="208"/>
      <c r="IK8" s="208"/>
      <c r="IL8" s="208"/>
      <c r="IM8" s="208"/>
      <c r="IN8" s="208"/>
      <c r="IO8" s="208"/>
    </row>
    <row r="9" spans="1:249" s="228" customFormat="1" ht="102" customHeight="1" x14ac:dyDescent="0.35">
      <c r="A9" s="223" t="s">
        <v>40</v>
      </c>
      <c r="B9" s="224" t="s">
        <v>130</v>
      </c>
      <c r="C9" s="225" t="s">
        <v>131</v>
      </c>
      <c r="D9" s="225" t="s">
        <v>9</v>
      </c>
      <c r="E9" s="226" t="s">
        <v>284</v>
      </c>
      <c r="F9" s="225"/>
      <c r="G9" s="227" t="s">
        <v>132</v>
      </c>
    </row>
    <row r="10" spans="1:249" s="207" customFormat="1" ht="52.5" customHeight="1" x14ac:dyDescent="0.35">
      <c r="A10" s="229">
        <v>1</v>
      </c>
      <c r="B10" s="230">
        <v>2001957481</v>
      </c>
      <c r="C10" s="231" t="s">
        <v>285</v>
      </c>
      <c r="D10" s="232" t="s">
        <v>133</v>
      </c>
      <c r="E10" s="233">
        <f>0.089*2</f>
        <v>0.17799999999999999</v>
      </c>
      <c r="F10" s="233"/>
      <c r="G10" s="234">
        <f t="shared" ref="G10:G21" si="0">SUM(D10:F10)</f>
        <v>0.17799999999999999</v>
      </c>
      <c r="I10" s="235"/>
    </row>
    <row r="11" spans="1:249" s="207" customFormat="1" ht="52.5" customHeight="1" x14ac:dyDescent="0.35">
      <c r="A11" s="229">
        <v>2</v>
      </c>
      <c r="B11" s="230">
        <v>2001512960</v>
      </c>
      <c r="C11" s="231" t="s">
        <v>134</v>
      </c>
      <c r="D11" s="232" t="s">
        <v>133</v>
      </c>
      <c r="E11" s="233">
        <f>0.089*2</f>
        <v>0.17799999999999999</v>
      </c>
      <c r="F11" s="233"/>
      <c r="G11" s="234">
        <f t="shared" si="0"/>
        <v>0.17799999999999999</v>
      </c>
      <c r="I11" s="235"/>
    </row>
    <row r="12" spans="1:249" s="207" customFormat="1" ht="52.5" hidden="1" customHeight="1" x14ac:dyDescent="0.35">
      <c r="A12" s="229">
        <v>3</v>
      </c>
      <c r="B12" s="230">
        <v>2001512963</v>
      </c>
      <c r="C12" s="231" t="s">
        <v>240</v>
      </c>
      <c r="D12" s="232" t="s">
        <v>133</v>
      </c>
      <c r="E12" s="233"/>
      <c r="F12" s="233"/>
      <c r="G12" s="234">
        <f t="shared" si="0"/>
        <v>0</v>
      </c>
      <c r="I12" s="235"/>
    </row>
    <row r="13" spans="1:249" s="207" customFormat="1" ht="52.5" hidden="1" customHeight="1" x14ac:dyDescent="0.35">
      <c r="A13" s="229"/>
      <c r="B13" s="230">
        <v>2001980254</v>
      </c>
      <c r="C13" s="231" t="s">
        <v>135</v>
      </c>
      <c r="D13" s="232" t="s">
        <v>133</v>
      </c>
      <c r="E13" s="236"/>
      <c r="F13" s="233"/>
      <c r="G13" s="237">
        <f t="shared" si="0"/>
        <v>0</v>
      </c>
      <c r="I13" s="235"/>
    </row>
    <row r="14" spans="1:249" s="207" customFormat="1" ht="52.5" customHeight="1" x14ac:dyDescent="0.35">
      <c r="A14" s="229">
        <v>4</v>
      </c>
      <c r="B14" s="230">
        <v>5000014404</v>
      </c>
      <c r="C14" s="231" t="s">
        <v>136</v>
      </c>
      <c r="D14" s="232" t="s">
        <v>19</v>
      </c>
      <c r="E14" s="236">
        <v>1</v>
      </c>
      <c r="F14" s="233"/>
      <c r="G14" s="238">
        <f t="shared" si="0"/>
        <v>1</v>
      </c>
      <c r="I14" s="235"/>
    </row>
    <row r="15" spans="1:249" s="207" customFormat="1" ht="52.5" customHeight="1" x14ac:dyDescent="0.35">
      <c r="A15" s="229">
        <v>5</v>
      </c>
      <c r="B15" s="230">
        <v>5000032778</v>
      </c>
      <c r="C15" s="231" t="s">
        <v>241</v>
      </c>
      <c r="D15" s="232" t="s">
        <v>19</v>
      </c>
      <c r="E15" s="236">
        <v>1</v>
      </c>
      <c r="F15" s="233"/>
      <c r="G15" s="238">
        <f t="shared" si="0"/>
        <v>1</v>
      </c>
      <c r="I15" s="235"/>
    </row>
    <row r="16" spans="1:249" s="207" customFormat="1" ht="52.5" hidden="1" customHeight="1" x14ac:dyDescent="0.35">
      <c r="A16" s="229"/>
      <c r="B16" s="230">
        <v>2001611527</v>
      </c>
      <c r="C16" s="231" t="s">
        <v>196</v>
      </c>
      <c r="D16" s="232" t="s">
        <v>19</v>
      </c>
      <c r="E16" s="236"/>
      <c r="F16" s="233"/>
      <c r="G16" s="238">
        <f t="shared" si="0"/>
        <v>0</v>
      </c>
      <c r="I16" s="235"/>
    </row>
    <row r="17" spans="1:9" s="207" customFormat="1" ht="52.5" hidden="1" customHeight="1" x14ac:dyDescent="0.35">
      <c r="A17" s="229"/>
      <c r="B17" s="239">
        <v>2001883667</v>
      </c>
      <c r="C17" s="240" t="s">
        <v>137</v>
      </c>
      <c r="D17" s="232" t="s">
        <v>19</v>
      </c>
      <c r="E17" s="236"/>
      <c r="F17" s="233"/>
      <c r="G17" s="237">
        <f t="shared" si="0"/>
        <v>0</v>
      </c>
      <c r="I17" s="235"/>
    </row>
    <row r="18" spans="1:9" s="207" customFormat="1" ht="52.5" hidden="1" customHeight="1" x14ac:dyDescent="0.35">
      <c r="A18" s="229">
        <v>4</v>
      </c>
      <c r="B18" s="239">
        <v>2001602577</v>
      </c>
      <c r="C18" s="240" t="s">
        <v>138</v>
      </c>
      <c r="D18" s="232" t="s">
        <v>139</v>
      </c>
      <c r="E18" s="236"/>
      <c r="F18" s="233"/>
      <c r="G18" s="238">
        <f t="shared" si="0"/>
        <v>0</v>
      </c>
      <c r="I18" s="235"/>
    </row>
    <row r="19" spans="1:9" s="207" customFormat="1" ht="52.5" hidden="1" customHeight="1" x14ac:dyDescent="0.35">
      <c r="A19" s="229">
        <v>5</v>
      </c>
      <c r="B19" s="241">
        <v>2001620994</v>
      </c>
      <c r="C19" s="242" t="s">
        <v>140</v>
      </c>
      <c r="D19" s="232" t="s">
        <v>19</v>
      </c>
      <c r="E19" s="236"/>
      <c r="F19" s="233"/>
      <c r="G19" s="238">
        <f t="shared" si="0"/>
        <v>0</v>
      </c>
    </row>
    <row r="20" spans="1:9" s="207" customFormat="1" ht="52.5" hidden="1" customHeight="1" x14ac:dyDescent="0.35">
      <c r="A20" s="229">
        <v>6</v>
      </c>
      <c r="B20" s="435">
        <v>2001805201</v>
      </c>
      <c r="C20" s="231" t="s">
        <v>141</v>
      </c>
      <c r="D20" s="232" t="s">
        <v>19</v>
      </c>
      <c r="E20" s="233"/>
      <c r="F20" s="233"/>
      <c r="G20" s="238">
        <f t="shared" si="0"/>
        <v>0</v>
      </c>
    </row>
    <row r="21" spans="1:9" s="207" customFormat="1" ht="52.5" hidden="1" customHeight="1" thickBot="1" x14ac:dyDescent="0.4">
      <c r="A21" s="243"/>
      <c r="B21" s="244">
        <v>2001561088</v>
      </c>
      <c r="C21" s="245" t="s">
        <v>242</v>
      </c>
      <c r="D21" s="246" t="s">
        <v>133</v>
      </c>
      <c r="E21" s="247"/>
      <c r="F21" s="247"/>
      <c r="G21" s="248">
        <f t="shared" si="0"/>
        <v>0</v>
      </c>
    </row>
    <row r="22" spans="1:9" hidden="1" x14ac:dyDescent="0.3">
      <c r="A22" s="203" t="s">
        <v>114</v>
      </c>
    </row>
    <row r="24" spans="1:9" s="249" customFormat="1" x14ac:dyDescent="0.3">
      <c r="A24" s="249" t="s">
        <v>142</v>
      </c>
      <c r="C24" s="249" t="s">
        <v>143</v>
      </c>
      <c r="D24" s="249" t="s">
        <v>103</v>
      </c>
      <c r="F24" s="249" t="s">
        <v>144</v>
      </c>
      <c r="G24" s="249" t="s">
        <v>145</v>
      </c>
    </row>
    <row r="27" spans="1:9" s="249" customFormat="1" x14ac:dyDescent="0.3">
      <c r="A27" s="249" t="s">
        <v>146</v>
      </c>
      <c r="C27" s="249" t="s">
        <v>146</v>
      </c>
      <c r="D27" s="249" t="s">
        <v>146</v>
      </c>
      <c r="F27" s="249" t="s">
        <v>146</v>
      </c>
      <c r="G27" s="249" t="s">
        <v>146</v>
      </c>
    </row>
  </sheetData>
  <autoFilter ref="A9:G22" xr:uid="{00000000-0009-0000-0000-00000C000000}">
    <filterColumn colId="4">
      <customFilters>
        <customFilter operator="notEqual" val=" "/>
      </customFilters>
    </filterColumn>
  </autoFilter>
  <mergeCells count="1">
    <mergeCell ref="A3:G3"/>
  </mergeCells>
  <printOptions horizontalCentered="1"/>
  <pageMargins left="0.15748031496062992" right="0.19685039370078741" top="0.31496062992125984" bottom="0.27559055118110237" header="0.19685039370078741" footer="0.15748031496062992"/>
  <pageSetup paperSize="9" scale="7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M27"/>
  <sheetViews>
    <sheetView tabSelected="1" zoomScaleNormal="100" zoomScaleSheetLayoutView="100" workbookViewId="0">
      <selection activeCell="C9" sqref="C9"/>
    </sheetView>
  </sheetViews>
  <sheetFormatPr defaultColWidth="9.1796875" defaultRowHeight="14.5" x14ac:dyDescent="0.35"/>
  <cols>
    <col min="1" max="2" width="6.26953125" style="140" customWidth="1"/>
    <col min="3" max="3" width="12.81640625" style="140" customWidth="1"/>
    <col min="4" max="4" width="57.1796875" style="140" customWidth="1"/>
    <col min="5" max="5" width="11.81640625" style="140" customWidth="1"/>
    <col min="6" max="6" width="9.7265625" style="140" customWidth="1"/>
    <col min="7" max="7" width="12.7265625" style="140" customWidth="1"/>
    <col min="8" max="16384" width="9.1796875" style="140"/>
  </cols>
  <sheetData>
    <row r="1" spans="1:13" ht="17.5" x14ac:dyDescent="0.35">
      <c r="A1" s="550" t="s">
        <v>108</v>
      </c>
      <c r="B1" s="550"/>
      <c r="C1" s="550"/>
      <c r="D1" s="550"/>
      <c r="E1" s="550"/>
      <c r="F1" s="550"/>
      <c r="G1" s="550"/>
      <c r="H1" s="550"/>
    </row>
    <row r="2" spans="1:13" s="149" customFormat="1" x14ac:dyDescent="0.35">
      <c r="A2" s="551" t="s">
        <v>109</v>
      </c>
      <c r="B2" s="551"/>
      <c r="C2" s="551"/>
      <c r="D2" s="485" t="s">
        <v>286</v>
      </c>
      <c r="E2" s="148"/>
      <c r="F2" s="148"/>
    </row>
    <row r="3" spans="1:13" s="149" customFormat="1" ht="20" x14ac:dyDescent="0.35">
      <c r="A3" s="551" t="s">
        <v>110</v>
      </c>
      <c r="B3" s="551"/>
      <c r="C3" s="551"/>
      <c r="D3" s="198">
        <v>44417</v>
      </c>
      <c r="E3" s="487" t="s">
        <v>150</v>
      </c>
      <c r="F3" s="150" t="str">
        <f>+'OT SUMMARY'!D3</f>
        <v>TNDMNETMP01-3</v>
      </c>
    </row>
    <row r="4" spans="1:13" s="149" customFormat="1" x14ac:dyDescent="0.35">
      <c r="A4" s="551" t="s">
        <v>111</v>
      </c>
      <c r="B4" s="551"/>
      <c r="C4" s="551"/>
      <c r="D4" s="198" t="str">
        <f>+'OT SUMMARY'!D5</f>
        <v>12-02-2021 To 12-02-2021</v>
      </c>
      <c r="F4" s="148"/>
    </row>
    <row r="5" spans="1:13" s="149" customFormat="1" x14ac:dyDescent="0.35">
      <c r="A5" s="551" t="s">
        <v>115</v>
      </c>
      <c r="B5" s="551"/>
      <c r="C5" s="551"/>
      <c r="D5" s="182" t="s">
        <v>279</v>
      </c>
      <c r="E5" s="148"/>
      <c r="F5" s="148"/>
    </row>
    <row r="6" spans="1:13" s="149" customFormat="1" x14ac:dyDescent="0.35">
      <c r="A6" s="551" t="s">
        <v>112</v>
      </c>
      <c r="B6" s="551"/>
      <c r="C6" s="551"/>
      <c r="D6" s="182" t="s">
        <v>116</v>
      </c>
      <c r="E6" s="148"/>
      <c r="F6" s="148"/>
    </row>
    <row r="7" spans="1:13" ht="48" customHeight="1" x14ac:dyDescent="0.35">
      <c r="A7" s="553" t="s">
        <v>117</v>
      </c>
      <c r="B7" s="553"/>
      <c r="C7" s="553"/>
      <c r="D7" s="553"/>
      <c r="E7" s="553"/>
      <c r="F7" s="553"/>
      <c r="G7" s="553"/>
      <c r="H7" s="553"/>
    </row>
    <row r="8" spans="1:13" s="150" customFormat="1" ht="31.5" customHeight="1" x14ac:dyDescent="0.35">
      <c r="A8" s="147" t="s">
        <v>113</v>
      </c>
      <c r="B8" s="147" t="s">
        <v>297</v>
      </c>
      <c r="C8" s="147" t="s">
        <v>89</v>
      </c>
      <c r="D8" s="137" t="s">
        <v>291</v>
      </c>
      <c r="E8" s="137" t="s">
        <v>9</v>
      </c>
      <c r="F8" s="184" t="s">
        <v>121</v>
      </c>
      <c r="G8" s="184" t="s">
        <v>90</v>
      </c>
      <c r="H8" s="349" t="s">
        <v>118</v>
      </c>
    </row>
    <row r="9" spans="1:13" s="149" customFormat="1" ht="25.5" customHeight="1" x14ac:dyDescent="0.35">
      <c r="A9" s="135">
        <v>1</v>
      </c>
      <c r="B9" s="135" t="s">
        <v>266</v>
      </c>
      <c r="C9" s="115">
        <v>3343442</v>
      </c>
      <c r="D9" s="432" t="s">
        <v>287</v>
      </c>
      <c r="E9" s="115" t="s">
        <v>272</v>
      </c>
      <c r="F9" s="197">
        <v>89</v>
      </c>
      <c r="G9" s="196">
        <v>0.8</v>
      </c>
      <c r="H9" s="433"/>
      <c r="K9" s="149">
        <v>535</v>
      </c>
      <c r="L9" s="149">
        <f>+K9*G9*F9</f>
        <v>38092</v>
      </c>
      <c r="M9" s="149" t="s">
        <v>289</v>
      </c>
    </row>
    <row r="10" spans="1:13" s="149" customFormat="1" ht="25.5" customHeight="1" x14ac:dyDescent="0.35">
      <c r="A10" s="135">
        <v>2</v>
      </c>
      <c r="B10" s="135" t="s">
        <v>266</v>
      </c>
      <c r="C10" s="115">
        <v>3242510</v>
      </c>
      <c r="D10" s="432" t="s">
        <v>277</v>
      </c>
      <c r="E10" s="115" t="s">
        <v>19</v>
      </c>
      <c r="F10" s="197">
        <v>28</v>
      </c>
      <c r="G10" s="196">
        <v>0.8</v>
      </c>
      <c r="H10" s="433"/>
      <c r="K10" s="149">
        <v>44</v>
      </c>
      <c r="L10" s="149">
        <f t="shared" ref="L10:L15" si="0">+K10*G10*F10</f>
        <v>985.60000000000014</v>
      </c>
      <c r="M10" s="149" t="s">
        <v>289</v>
      </c>
    </row>
    <row r="11" spans="1:13" s="149" customFormat="1" ht="25.5" customHeight="1" x14ac:dyDescent="0.35">
      <c r="A11" s="135">
        <v>3</v>
      </c>
      <c r="B11" s="135" t="s">
        <v>266</v>
      </c>
      <c r="C11" s="115">
        <v>3319693</v>
      </c>
      <c r="D11" s="432" t="s">
        <v>288</v>
      </c>
      <c r="E11" s="115" t="s">
        <v>19</v>
      </c>
      <c r="F11" s="197">
        <v>13</v>
      </c>
      <c r="G11" s="196">
        <v>0.8</v>
      </c>
      <c r="H11" s="433"/>
      <c r="K11" s="149">
        <v>120</v>
      </c>
      <c r="L11" s="149">
        <f t="shared" si="0"/>
        <v>1248</v>
      </c>
      <c r="M11" s="149" t="s">
        <v>289</v>
      </c>
    </row>
    <row r="12" spans="1:13" s="149" customFormat="1" ht="25.5" customHeight="1" x14ac:dyDescent="0.35">
      <c r="A12" s="135">
        <v>4</v>
      </c>
      <c r="B12" s="135" t="s">
        <v>266</v>
      </c>
      <c r="C12" s="115">
        <v>3318198</v>
      </c>
      <c r="D12" s="432" t="s">
        <v>276</v>
      </c>
      <c r="E12" s="115" t="s">
        <v>272</v>
      </c>
      <c r="F12" s="197">
        <v>96</v>
      </c>
      <c r="G12" s="196">
        <v>0.8</v>
      </c>
      <c r="H12" s="433"/>
      <c r="K12" s="149">
        <v>116</v>
      </c>
      <c r="L12" s="149">
        <f t="shared" si="0"/>
        <v>8908.8000000000011</v>
      </c>
      <c r="M12" s="149" t="s">
        <v>289</v>
      </c>
    </row>
    <row r="13" spans="1:13" s="149" customFormat="1" ht="25.5" customHeight="1" x14ac:dyDescent="0.35">
      <c r="A13" s="135">
        <v>5</v>
      </c>
      <c r="B13" s="135" t="s">
        <v>266</v>
      </c>
      <c r="C13" s="115">
        <v>3143695</v>
      </c>
      <c r="D13" s="432" t="s">
        <v>290</v>
      </c>
      <c r="E13" s="115" t="s">
        <v>273</v>
      </c>
      <c r="F13" s="482">
        <v>8.01</v>
      </c>
      <c r="G13" s="196">
        <v>0.8</v>
      </c>
      <c r="H13" s="433"/>
      <c r="K13" s="149">
        <v>5335</v>
      </c>
      <c r="L13" s="149">
        <f t="shared" si="0"/>
        <v>34186.68</v>
      </c>
      <c r="M13" s="149" t="s">
        <v>289</v>
      </c>
    </row>
    <row r="14" spans="1:13" s="149" customFormat="1" ht="25.5" customHeight="1" x14ac:dyDescent="0.35">
      <c r="A14" s="135">
        <v>6</v>
      </c>
      <c r="B14" s="135" t="s">
        <v>266</v>
      </c>
      <c r="C14" s="115">
        <v>3253157</v>
      </c>
      <c r="D14" s="432" t="s">
        <v>275</v>
      </c>
      <c r="E14" s="115" t="s">
        <v>19</v>
      </c>
      <c r="F14" s="197">
        <v>1</v>
      </c>
      <c r="G14" s="196">
        <v>0.8</v>
      </c>
      <c r="H14" s="433"/>
      <c r="K14" s="149">
        <v>15423</v>
      </c>
      <c r="L14" s="149">
        <f t="shared" si="0"/>
        <v>12338.400000000001</v>
      </c>
      <c r="M14" s="149" t="s">
        <v>289</v>
      </c>
    </row>
    <row r="15" spans="1:13" s="149" customFormat="1" ht="25.5" customHeight="1" x14ac:dyDescent="0.35">
      <c r="A15" s="135">
        <v>7</v>
      </c>
      <c r="B15" s="135" t="s">
        <v>266</v>
      </c>
      <c r="C15" s="115">
        <v>3235737</v>
      </c>
      <c r="D15" s="432" t="s">
        <v>274</v>
      </c>
      <c r="E15" s="115" t="s">
        <v>19</v>
      </c>
      <c r="F15" s="197">
        <v>1</v>
      </c>
      <c r="G15" s="196">
        <v>0.8</v>
      </c>
      <c r="H15" s="433"/>
      <c r="K15" s="149">
        <v>4365</v>
      </c>
      <c r="L15" s="149">
        <f t="shared" si="0"/>
        <v>3492</v>
      </c>
      <c r="M15" s="149" t="s">
        <v>289</v>
      </c>
    </row>
    <row r="16" spans="1:13" ht="14.25" customHeight="1" x14ac:dyDescent="0.35">
      <c r="A16" s="151"/>
      <c r="B16" s="151"/>
      <c r="C16" s="152"/>
      <c r="D16" s="153"/>
      <c r="E16" s="154"/>
      <c r="F16" s="155"/>
    </row>
    <row r="17" spans="1:6" ht="15.5" x14ac:dyDescent="0.35">
      <c r="A17" s="141"/>
      <c r="B17" s="141"/>
      <c r="C17" s="142"/>
      <c r="D17" s="143"/>
      <c r="E17" s="142"/>
      <c r="F17" s="183"/>
    </row>
    <row r="18" spans="1:6" ht="15.5" x14ac:dyDescent="0.35">
      <c r="A18" s="552" t="s">
        <v>114</v>
      </c>
      <c r="B18" s="552"/>
      <c r="C18" s="552"/>
      <c r="D18" s="552"/>
      <c r="E18" s="552"/>
      <c r="F18" s="552"/>
    </row>
    <row r="19" spans="1:6" ht="15.5" x14ac:dyDescent="0.35">
      <c r="A19" s="144"/>
      <c r="B19" s="144"/>
      <c r="C19" s="144"/>
      <c r="D19" s="144"/>
      <c r="E19" s="144"/>
      <c r="F19" s="144"/>
    </row>
    <row r="20" spans="1:6" ht="15.5" x14ac:dyDescent="0.35">
      <c r="A20" s="185"/>
      <c r="B20" s="185"/>
      <c r="C20" s="185"/>
      <c r="D20" s="185"/>
      <c r="E20" s="185"/>
      <c r="F20" s="185"/>
    </row>
    <row r="21" spans="1:6" x14ac:dyDescent="0.35">
      <c r="A21" s="186" t="s">
        <v>151</v>
      </c>
      <c r="B21" s="186"/>
      <c r="C21" s="159"/>
      <c r="D21" s="159" t="s">
        <v>152</v>
      </c>
      <c r="E21" s="159"/>
      <c r="F21" s="159" t="s">
        <v>103</v>
      </c>
    </row>
    <row r="22" spans="1:6" x14ac:dyDescent="0.35">
      <c r="A22" s="186" t="s">
        <v>119</v>
      </c>
      <c r="B22" s="186"/>
      <c r="C22" s="159"/>
      <c r="D22" s="159" t="s">
        <v>119</v>
      </c>
      <c r="E22" s="159"/>
      <c r="F22" s="186" t="s">
        <v>119</v>
      </c>
    </row>
    <row r="23" spans="1:6" ht="15.5" x14ac:dyDescent="0.35">
      <c r="A23" s="145"/>
      <c r="B23" s="486"/>
      <c r="C23" s="145"/>
      <c r="D23" s="145"/>
      <c r="E23" s="145"/>
      <c r="F23" s="145"/>
    </row>
    <row r="24" spans="1:6" ht="15.5" x14ac:dyDescent="0.35">
      <c r="A24" s="145"/>
      <c r="B24" s="486"/>
      <c r="C24" s="145"/>
      <c r="D24" s="145"/>
      <c r="E24" s="145"/>
      <c r="F24" s="145"/>
    </row>
    <row r="25" spans="1:6" ht="15.5" x14ac:dyDescent="0.35">
      <c r="A25" s="185"/>
      <c r="B25" s="185"/>
      <c r="C25" s="185"/>
      <c r="D25" s="185"/>
      <c r="E25" s="185"/>
      <c r="F25" s="185"/>
    </row>
    <row r="26" spans="1:6" x14ac:dyDescent="0.35">
      <c r="A26" s="158" t="s">
        <v>245</v>
      </c>
      <c r="B26" s="158"/>
      <c r="D26" s="159" t="s">
        <v>104</v>
      </c>
    </row>
    <row r="27" spans="1:6" x14ac:dyDescent="0.35">
      <c r="A27" s="186" t="s">
        <v>119</v>
      </c>
      <c r="B27" s="186"/>
      <c r="D27" s="159" t="s">
        <v>119</v>
      </c>
    </row>
  </sheetData>
  <mergeCells count="8">
    <mergeCell ref="A1:H1"/>
    <mergeCell ref="A5:C5"/>
    <mergeCell ref="A6:C6"/>
    <mergeCell ref="A18:F18"/>
    <mergeCell ref="A2:C2"/>
    <mergeCell ref="A3:C3"/>
    <mergeCell ref="A4:C4"/>
    <mergeCell ref="A7:H7"/>
  </mergeCells>
  <printOptions horizontalCentered="1"/>
  <pageMargins left="0.23622047244094491" right="0.23622047244094491" top="0.63" bottom="0.5" header="0.39" footer="0.23622047244094491"/>
  <pageSetup paperSize="9" scale="87" fitToHeight="2" orientation="portrait" horizontalDpi="300" verticalDpi="300" r:id="rId1"/>
  <rowBreaks count="1" manualBreakCount="1">
    <brk id="17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AC28"/>
  <sheetViews>
    <sheetView zoomScaleNormal="100" workbookViewId="0">
      <selection activeCell="B7" sqref="B7"/>
    </sheetView>
  </sheetViews>
  <sheetFormatPr defaultColWidth="8.81640625" defaultRowHeight="14.5" x14ac:dyDescent="0.35"/>
  <cols>
    <col min="1" max="1" width="4.1796875" style="17" customWidth="1"/>
    <col min="2" max="2" width="21.54296875" style="17" customWidth="1"/>
    <col min="3" max="3" width="26.453125" style="17" customWidth="1"/>
    <col min="4" max="4" width="5.26953125" style="17" bestFit="1" customWidth="1"/>
    <col min="5" max="5" width="4.54296875" style="17" customWidth="1"/>
    <col min="6" max="6" width="6.7265625" style="17" customWidth="1"/>
    <col min="7" max="7" width="10.26953125" style="17" customWidth="1"/>
    <col min="8" max="8" width="11" style="17" customWidth="1"/>
    <col min="9" max="9" width="8" style="17" customWidth="1"/>
    <col min="10" max="10" width="11.453125" style="17" customWidth="1"/>
    <col min="11" max="11" width="11" style="17" customWidth="1"/>
    <col min="12" max="12" width="7.26953125" style="17" customWidth="1"/>
    <col min="13" max="13" width="11.54296875" style="17" customWidth="1"/>
    <col min="14" max="14" width="11" style="17" customWidth="1"/>
    <col min="15" max="16" width="7.7265625" style="17" customWidth="1"/>
    <col min="17" max="17" width="7.1796875" style="17" customWidth="1"/>
    <col min="18" max="18" width="7.26953125" style="17" customWidth="1"/>
    <col min="19" max="20" width="10.1796875" style="162" bestFit="1" customWidth="1"/>
    <col min="21" max="16384" width="8.81640625" style="162"/>
  </cols>
  <sheetData>
    <row r="1" spans="1:27" s="161" customFormat="1" ht="16.5" customHeight="1" x14ac:dyDescent="0.35">
      <c r="A1" s="554" t="s">
        <v>47</v>
      </c>
      <c r="B1" s="555"/>
      <c r="C1" s="555"/>
      <c r="D1" s="555"/>
      <c r="E1" s="555"/>
      <c r="F1" s="555"/>
      <c r="G1" s="555"/>
      <c r="H1" s="555"/>
      <c r="I1" s="555"/>
      <c r="J1" s="555"/>
      <c r="K1" s="555"/>
      <c r="L1" s="555"/>
      <c r="M1" s="555"/>
      <c r="N1" s="555"/>
      <c r="O1" s="555"/>
      <c r="P1" s="555"/>
      <c r="Q1" s="555"/>
      <c r="R1" s="555"/>
    </row>
    <row r="2" spans="1:27" s="161" customFormat="1" ht="12" customHeight="1" x14ac:dyDescent="0.35">
      <c r="A2" s="556" t="s">
        <v>20</v>
      </c>
      <c r="B2" s="557"/>
      <c r="C2" s="557"/>
      <c r="D2" s="557"/>
      <c r="E2" s="557"/>
      <c r="F2" s="557"/>
      <c r="G2" s="557"/>
      <c r="H2" s="557"/>
      <c r="I2" s="557"/>
      <c r="J2" s="557"/>
      <c r="K2" s="557"/>
      <c r="L2" s="557"/>
      <c r="M2" s="557"/>
      <c r="N2" s="557"/>
      <c r="O2" s="557"/>
      <c r="P2" s="557"/>
      <c r="Q2" s="557"/>
      <c r="R2" s="557"/>
    </row>
    <row r="3" spans="1:27" s="161" customFormat="1" ht="12" customHeight="1" x14ac:dyDescent="0.3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</row>
    <row r="4" spans="1:27" s="161" customFormat="1" ht="12" customHeight="1" x14ac:dyDescent="0.35">
      <c r="A4" s="3"/>
      <c r="B4" s="187" t="s">
        <v>48</v>
      </c>
      <c r="C4" s="188" t="s">
        <v>244</v>
      </c>
      <c r="D4" s="129"/>
      <c r="E4" s="129"/>
      <c r="F4" s="436"/>
      <c r="G4" s="436"/>
      <c r="H4" s="436"/>
      <c r="I4" s="436"/>
      <c r="J4" s="436"/>
      <c r="K4" s="436"/>
      <c r="L4" s="3"/>
      <c r="M4" s="3"/>
      <c r="N4" s="3"/>
      <c r="O4" s="3"/>
      <c r="P4" s="3"/>
      <c r="Q4" s="3"/>
      <c r="R4" s="3"/>
    </row>
    <row r="5" spans="1:27" s="161" customFormat="1" ht="12" customHeight="1" x14ac:dyDescent="0.35">
      <c r="A5" s="3"/>
      <c r="B5" s="187" t="s">
        <v>49</v>
      </c>
      <c r="C5" s="188">
        <v>630125209</v>
      </c>
      <c r="D5" s="129"/>
      <c r="E5" s="129"/>
      <c r="F5" s="430"/>
      <c r="G5" s="430"/>
      <c r="H5" s="430"/>
      <c r="I5" s="430"/>
      <c r="J5" s="430"/>
      <c r="K5" s="430"/>
      <c r="L5" s="3"/>
      <c r="M5" s="3"/>
      <c r="N5" s="3"/>
      <c r="O5" s="3"/>
      <c r="P5" s="3"/>
      <c r="Q5" s="3"/>
      <c r="R5" s="3"/>
    </row>
    <row r="6" spans="1:27" s="161" customFormat="1" ht="12" customHeight="1" x14ac:dyDescent="0.35">
      <c r="A6" s="3"/>
      <c r="B6" s="187" t="s">
        <v>50</v>
      </c>
      <c r="C6" s="191"/>
      <c r="D6" s="129"/>
      <c r="E6" s="129"/>
      <c r="F6" s="430"/>
      <c r="G6" s="430"/>
      <c r="H6" s="430"/>
      <c r="I6" s="430"/>
      <c r="J6" s="430"/>
      <c r="K6" s="430"/>
      <c r="L6" s="3"/>
      <c r="M6" s="3"/>
      <c r="N6" s="3"/>
      <c r="O6" s="3"/>
      <c r="P6" s="3"/>
      <c r="Q6" s="3"/>
      <c r="R6" s="3"/>
    </row>
    <row r="7" spans="1:27" s="161" customFormat="1" ht="15.75" customHeight="1" x14ac:dyDescent="0.35">
      <c r="A7" s="4"/>
      <c r="B7" s="192" t="s">
        <v>147</v>
      </c>
      <c r="C7" s="193" t="s">
        <v>246</v>
      </c>
      <c r="D7" s="194"/>
      <c r="E7" s="195"/>
      <c r="F7" s="195"/>
      <c r="G7" s="195"/>
      <c r="H7" s="195"/>
      <c r="I7" s="195"/>
      <c r="J7" s="195"/>
      <c r="K7" s="195"/>
      <c r="L7" s="9"/>
      <c r="M7" s="10"/>
      <c r="N7" s="2"/>
      <c r="O7" s="6"/>
      <c r="P7" s="5"/>
      <c r="Q7" s="5"/>
      <c r="R7" s="5"/>
    </row>
    <row r="8" spans="1:27" s="161" customFormat="1" ht="14.25" customHeight="1" x14ac:dyDescent="0.35">
      <c r="A8" s="11"/>
      <c r="B8" s="189" t="s">
        <v>88</v>
      </c>
      <c r="C8" s="190"/>
      <c r="D8" s="194"/>
      <c r="E8" s="195"/>
      <c r="F8" s="195"/>
      <c r="G8" s="4"/>
      <c r="H8" s="12"/>
      <c r="I8" s="12"/>
      <c r="J8" s="12"/>
      <c r="K8" s="12"/>
      <c r="L8" s="13"/>
      <c r="M8" s="10"/>
      <c r="N8" s="14"/>
      <c r="O8" s="13"/>
      <c r="P8" s="5"/>
      <c r="Q8" s="5"/>
      <c r="R8" s="5"/>
    </row>
    <row r="9" spans="1:27" s="161" customFormat="1" ht="18" customHeight="1" x14ac:dyDescent="0.35">
      <c r="A9" s="87"/>
      <c r="B9" s="28" t="s">
        <v>21</v>
      </c>
      <c r="C9" s="88"/>
      <c r="D9" s="15"/>
      <c r="E9" s="15"/>
      <c r="F9" s="15"/>
      <c r="G9" s="559" t="s">
        <v>43</v>
      </c>
      <c r="H9" s="559"/>
      <c r="I9" s="559"/>
      <c r="J9" s="559" t="s">
        <v>44</v>
      </c>
      <c r="K9" s="559"/>
      <c r="L9" s="559"/>
      <c r="M9" s="559" t="s">
        <v>45</v>
      </c>
      <c r="N9" s="559"/>
      <c r="O9" s="559"/>
      <c r="P9" s="16"/>
      <c r="Q9" s="16"/>
      <c r="R9" s="16"/>
    </row>
    <row r="10" spans="1:27" s="153" customFormat="1" ht="54.75" customHeight="1" x14ac:dyDescent="0.3">
      <c r="A10" s="121" t="s">
        <v>22</v>
      </c>
      <c r="B10" s="560" t="s">
        <v>23</v>
      </c>
      <c r="C10" s="561"/>
      <c r="D10" s="558" t="s">
        <v>24</v>
      </c>
      <c r="E10" s="558"/>
      <c r="F10" s="122" t="s">
        <v>25</v>
      </c>
      <c r="G10" s="122" t="s">
        <v>26</v>
      </c>
      <c r="H10" s="122" t="s">
        <v>27</v>
      </c>
      <c r="I10" s="122" t="s">
        <v>28</v>
      </c>
      <c r="J10" s="122" t="s">
        <v>26</v>
      </c>
      <c r="K10" s="122" t="s">
        <v>27</v>
      </c>
      <c r="L10" s="122" t="s">
        <v>28</v>
      </c>
      <c r="M10" s="122" t="s">
        <v>26</v>
      </c>
      <c r="N10" s="122" t="s">
        <v>27</v>
      </c>
      <c r="O10" s="122" t="s">
        <v>28</v>
      </c>
      <c r="P10" s="558" t="s">
        <v>29</v>
      </c>
      <c r="Q10" s="558"/>
      <c r="R10" s="122" t="s">
        <v>94</v>
      </c>
      <c r="S10" s="251" t="s">
        <v>153</v>
      </c>
      <c r="T10" s="251" t="s">
        <v>243</v>
      </c>
    </row>
    <row r="11" spans="1:27" s="153" customFormat="1" ht="23" x14ac:dyDescent="0.3">
      <c r="A11" s="121"/>
      <c r="B11" s="122" t="s">
        <v>30</v>
      </c>
      <c r="C11" s="122" t="s">
        <v>31</v>
      </c>
      <c r="D11" s="122" t="s">
        <v>30</v>
      </c>
      <c r="E11" s="122" t="s">
        <v>31</v>
      </c>
      <c r="F11" s="122"/>
      <c r="G11" s="122"/>
      <c r="H11" s="122"/>
      <c r="I11" s="122"/>
      <c r="J11" s="122"/>
      <c r="K11" s="122"/>
      <c r="L11" s="122"/>
      <c r="M11" s="122"/>
      <c r="N11" s="122"/>
      <c r="O11" s="122"/>
      <c r="P11" s="122" t="s">
        <v>32</v>
      </c>
      <c r="Q11" s="122" t="s">
        <v>33</v>
      </c>
      <c r="R11" s="122" t="s">
        <v>95</v>
      </c>
      <c r="S11" s="251"/>
      <c r="T11" s="251"/>
    </row>
    <row r="12" spans="1:27" s="153" customFormat="1" ht="12" x14ac:dyDescent="0.3">
      <c r="A12" s="164" t="s">
        <v>41</v>
      </c>
      <c r="B12" s="165"/>
      <c r="C12" s="165"/>
      <c r="D12" s="165"/>
      <c r="E12" s="165"/>
      <c r="F12" s="165"/>
      <c r="G12" s="165"/>
      <c r="H12" s="165"/>
      <c r="I12" s="166"/>
      <c r="J12" s="167"/>
      <c r="K12" s="167"/>
      <c r="L12" s="166"/>
      <c r="M12" s="167"/>
      <c r="N12" s="167"/>
      <c r="O12" s="166"/>
      <c r="P12" s="166"/>
      <c r="Q12" s="166"/>
      <c r="R12" s="166"/>
      <c r="S12" s="166"/>
      <c r="T12" s="166"/>
      <c r="W12" s="153" t="s">
        <v>94</v>
      </c>
      <c r="X12" s="153" t="s">
        <v>122</v>
      </c>
      <c r="Y12" s="153" t="s">
        <v>123</v>
      </c>
      <c r="Z12" s="153" t="s">
        <v>124</v>
      </c>
      <c r="AA12" s="153" t="s">
        <v>125</v>
      </c>
    </row>
    <row r="13" spans="1:27" s="153" customFormat="1" ht="12" x14ac:dyDescent="0.3">
      <c r="A13" s="114">
        <v>1</v>
      </c>
      <c r="B13" s="120"/>
      <c r="C13" s="115"/>
      <c r="D13" s="27"/>
      <c r="E13" s="27"/>
      <c r="F13" s="116" t="s">
        <v>42</v>
      </c>
      <c r="G13" s="26"/>
      <c r="H13" s="117"/>
      <c r="I13" s="118">
        <f t="shared" ref="I13:I22" si="0">+E13-D13</f>
        <v>0</v>
      </c>
      <c r="J13" s="119">
        <f t="shared" ref="J13:J22" si="1">G13</f>
        <v>0</v>
      </c>
      <c r="K13" s="117"/>
      <c r="L13" s="118">
        <f t="shared" ref="L13:L22" si="2">+E13</f>
        <v>0</v>
      </c>
      <c r="M13" s="26">
        <f t="shared" ref="M13:M22" si="3">+J13</f>
        <v>0</v>
      </c>
      <c r="N13" s="117"/>
      <c r="O13" s="118">
        <f t="shared" ref="O13:O22" si="4">+E13</f>
        <v>0</v>
      </c>
      <c r="P13" s="118"/>
      <c r="Q13" s="118"/>
      <c r="R13" s="118"/>
      <c r="S13" s="253"/>
      <c r="T13" s="253"/>
      <c r="W13" s="153">
        <f>+R13*25</f>
        <v>0</v>
      </c>
      <c r="Y13" s="153">
        <v>150</v>
      </c>
      <c r="Z13" s="153">
        <v>150</v>
      </c>
      <c r="AA13" s="153">
        <v>150</v>
      </c>
    </row>
    <row r="14" spans="1:27" s="153" customFormat="1" ht="12" x14ac:dyDescent="0.3">
      <c r="A14" s="114">
        <f>+A13+1</f>
        <v>2</v>
      </c>
      <c r="B14" s="115"/>
      <c r="C14" s="115"/>
      <c r="D14" s="27"/>
      <c r="E14" s="27"/>
      <c r="F14" s="116" t="s">
        <v>42</v>
      </c>
      <c r="G14" s="26"/>
      <c r="H14" s="117"/>
      <c r="I14" s="118">
        <f t="shared" si="0"/>
        <v>0</v>
      </c>
      <c r="J14" s="119">
        <f t="shared" si="1"/>
        <v>0</v>
      </c>
      <c r="K14" s="117"/>
      <c r="L14" s="118">
        <f t="shared" si="2"/>
        <v>0</v>
      </c>
      <c r="M14" s="26">
        <f t="shared" si="3"/>
        <v>0</v>
      </c>
      <c r="N14" s="117"/>
      <c r="O14" s="118">
        <f t="shared" si="4"/>
        <v>0</v>
      </c>
      <c r="P14" s="118"/>
      <c r="Q14" s="118"/>
      <c r="R14" s="118"/>
      <c r="S14" s="253"/>
      <c r="T14" s="253"/>
      <c r="W14" s="153">
        <f>+R14*25</f>
        <v>0</v>
      </c>
      <c r="Y14" s="153">
        <v>102</v>
      </c>
      <c r="Z14" s="153">
        <v>102</v>
      </c>
      <c r="AA14" s="153">
        <v>102</v>
      </c>
    </row>
    <row r="15" spans="1:27" s="153" customFormat="1" ht="12" x14ac:dyDescent="0.3">
      <c r="A15" s="114">
        <f t="shared" ref="A15:A19" si="5">+A14+1</f>
        <v>3</v>
      </c>
      <c r="B15" s="115"/>
      <c r="C15" s="115"/>
      <c r="D15" s="27"/>
      <c r="E15" s="27"/>
      <c r="F15" s="116" t="s">
        <v>42</v>
      </c>
      <c r="G15" s="26"/>
      <c r="H15" s="117"/>
      <c r="I15" s="118">
        <f t="shared" ref="I15:I19" si="6">+E15-D15</f>
        <v>0</v>
      </c>
      <c r="J15" s="119">
        <f t="shared" ref="J15:J19" si="7">G15</f>
        <v>0</v>
      </c>
      <c r="K15" s="117"/>
      <c r="L15" s="118">
        <f t="shared" ref="L15:L19" si="8">+E15</f>
        <v>0</v>
      </c>
      <c r="M15" s="26">
        <f t="shared" ref="M15:M19" si="9">+J15</f>
        <v>0</v>
      </c>
      <c r="N15" s="117"/>
      <c r="O15" s="118">
        <f t="shared" ref="O15:O19" si="10">+E15</f>
        <v>0</v>
      </c>
      <c r="P15" s="118"/>
      <c r="Q15" s="118"/>
      <c r="R15" s="118"/>
      <c r="S15" s="253"/>
      <c r="T15" s="253"/>
      <c r="W15" s="153">
        <f t="shared" ref="W15:W19" si="11">+R15*25</f>
        <v>0</v>
      </c>
      <c r="Y15" s="153">
        <v>115</v>
      </c>
      <c r="Z15" s="153">
        <v>115</v>
      </c>
      <c r="AA15" s="153">
        <v>115</v>
      </c>
    </row>
    <row r="16" spans="1:27" s="153" customFormat="1" ht="12" x14ac:dyDescent="0.3">
      <c r="A16" s="114">
        <f t="shared" si="5"/>
        <v>4</v>
      </c>
      <c r="B16" s="120"/>
      <c r="C16" s="120"/>
      <c r="D16" s="27"/>
      <c r="E16" s="27"/>
      <c r="F16" s="116" t="s">
        <v>42</v>
      </c>
      <c r="G16" s="26"/>
      <c r="H16" s="117"/>
      <c r="I16" s="118">
        <f t="shared" si="6"/>
        <v>0</v>
      </c>
      <c r="J16" s="119">
        <f t="shared" si="7"/>
        <v>0</v>
      </c>
      <c r="K16" s="117"/>
      <c r="L16" s="118">
        <f t="shared" si="8"/>
        <v>0</v>
      </c>
      <c r="M16" s="26">
        <f t="shared" si="9"/>
        <v>0</v>
      </c>
      <c r="N16" s="117"/>
      <c r="O16" s="118">
        <f t="shared" si="10"/>
        <v>0</v>
      </c>
      <c r="P16" s="118"/>
      <c r="Q16" s="118"/>
      <c r="R16" s="118"/>
      <c r="S16" s="253"/>
      <c r="T16" s="253"/>
      <c r="W16" s="153">
        <f t="shared" si="11"/>
        <v>0</v>
      </c>
      <c r="Y16" s="153">
        <v>72</v>
      </c>
      <c r="Z16" s="153">
        <v>72</v>
      </c>
      <c r="AA16" s="153">
        <v>72</v>
      </c>
    </row>
    <row r="17" spans="1:29" s="153" customFormat="1" ht="12" x14ac:dyDescent="0.3">
      <c r="A17" s="114">
        <f t="shared" si="5"/>
        <v>5</v>
      </c>
      <c r="B17" s="120"/>
      <c r="C17" s="120"/>
      <c r="D17" s="27"/>
      <c r="E17" s="27"/>
      <c r="F17" s="116" t="s">
        <v>42</v>
      </c>
      <c r="G17" s="26"/>
      <c r="H17" s="117"/>
      <c r="I17" s="118">
        <f t="shared" si="6"/>
        <v>0</v>
      </c>
      <c r="J17" s="119">
        <f t="shared" si="7"/>
        <v>0</v>
      </c>
      <c r="K17" s="117"/>
      <c r="L17" s="118">
        <f t="shared" si="8"/>
        <v>0</v>
      </c>
      <c r="M17" s="26">
        <f t="shared" si="9"/>
        <v>0</v>
      </c>
      <c r="N17" s="117"/>
      <c r="O17" s="118">
        <f t="shared" si="10"/>
        <v>0</v>
      </c>
      <c r="P17" s="118"/>
      <c r="Q17" s="118"/>
      <c r="R17" s="118"/>
      <c r="S17" s="253"/>
      <c r="T17" s="253"/>
      <c r="W17" s="153">
        <f t="shared" si="11"/>
        <v>0</v>
      </c>
      <c r="Y17" s="153">
        <v>60</v>
      </c>
      <c r="Z17" s="153">
        <v>60</v>
      </c>
      <c r="AA17" s="153">
        <v>60</v>
      </c>
    </row>
    <row r="18" spans="1:29" s="153" customFormat="1" ht="12" x14ac:dyDescent="0.3">
      <c r="A18" s="114">
        <f t="shared" si="5"/>
        <v>6</v>
      </c>
      <c r="B18" s="120"/>
      <c r="C18" s="115"/>
      <c r="D18" s="27"/>
      <c r="E18" s="27"/>
      <c r="F18" s="116" t="s">
        <v>42</v>
      </c>
      <c r="G18" s="26"/>
      <c r="H18" s="117"/>
      <c r="I18" s="118">
        <f t="shared" si="6"/>
        <v>0</v>
      </c>
      <c r="J18" s="119">
        <f t="shared" si="7"/>
        <v>0</v>
      </c>
      <c r="K18" s="117"/>
      <c r="L18" s="118">
        <f t="shared" si="8"/>
        <v>0</v>
      </c>
      <c r="M18" s="26">
        <f t="shared" si="9"/>
        <v>0</v>
      </c>
      <c r="N18" s="117"/>
      <c r="O18" s="118">
        <f t="shared" si="10"/>
        <v>0</v>
      </c>
      <c r="P18" s="118"/>
      <c r="Q18" s="118"/>
      <c r="R18" s="118"/>
      <c r="S18" s="253"/>
      <c r="T18" s="253"/>
      <c r="W18" s="153">
        <f t="shared" si="11"/>
        <v>0</v>
      </c>
      <c r="Y18" s="153">
        <v>70</v>
      </c>
      <c r="Z18" s="153">
        <v>70</v>
      </c>
      <c r="AA18" s="153">
        <v>70</v>
      </c>
    </row>
    <row r="19" spans="1:29" s="153" customFormat="1" ht="12" x14ac:dyDescent="0.3">
      <c r="A19" s="114">
        <f t="shared" si="5"/>
        <v>7</v>
      </c>
      <c r="B19" s="120"/>
      <c r="C19" s="120"/>
      <c r="D19" s="27"/>
      <c r="E19" s="27"/>
      <c r="F19" s="116" t="s">
        <v>42</v>
      </c>
      <c r="G19" s="26"/>
      <c r="H19" s="117"/>
      <c r="I19" s="118">
        <f t="shared" si="6"/>
        <v>0</v>
      </c>
      <c r="J19" s="119">
        <f t="shared" si="7"/>
        <v>0</v>
      </c>
      <c r="K19" s="117"/>
      <c r="L19" s="118">
        <f t="shared" si="8"/>
        <v>0</v>
      </c>
      <c r="M19" s="26">
        <f t="shared" si="9"/>
        <v>0</v>
      </c>
      <c r="N19" s="117"/>
      <c r="O19" s="118">
        <f t="shared" si="10"/>
        <v>0</v>
      </c>
      <c r="P19" s="118"/>
      <c r="Q19" s="118"/>
      <c r="R19" s="118"/>
      <c r="S19" s="253"/>
      <c r="T19" s="253"/>
      <c r="W19" s="153">
        <f t="shared" si="11"/>
        <v>0</v>
      </c>
      <c r="Y19" s="153">
        <v>140</v>
      </c>
      <c r="Z19" s="153">
        <v>140</v>
      </c>
      <c r="AA19" s="153">
        <v>140</v>
      </c>
    </row>
    <row r="20" spans="1:29" s="153" customFormat="1" ht="17.5" customHeight="1" x14ac:dyDescent="0.3">
      <c r="A20" s="124" t="s">
        <v>93</v>
      </c>
      <c r="B20" s="125"/>
      <c r="C20" s="125"/>
      <c r="D20" s="125"/>
      <c r="E20" s="125"/>
      <c r="F20" s="125"/>
      <c r="G20" s="125"/>
      <c r="H20" s="125"/>
      <c r="I20" s="126">
        <f>SUM(I13:I19)</f>
        <v>0</v>
      </c>
      <c r="J20" s="127"/>
      <c r="K20" s="127"/>
      <c r="L20" s="126">
        <f>SUM(L13:L19)</f>
        <v>0</v>
      </c>
      <c r="M20" s="127"/>
      <c r="N20" s="127"/>
      <c r="O20" s="126">
        <f>SUM(O13:O19)</f>
        <v>0</v>
      </c>
      <c r="P20" s="126">
        <f t="shared" ref="P20:R20" si="12">SUM(P13:P19)</f>
        <v>0</v>
      </c>
      <c r="Q20" s="126">
        <f t="shared" si="12"/>
        <v>0</v>
      </c>
      <c r="R20" s="126">
        <f t="shared" si="12"/>
        <v>0</v>
      </c>
      <c r="S20" s="126"/>
      <c r="T20" s="126"/>
      <c r="W20" s="199">
        <f>SUM(W13:W19)</f>
        <v>0</v>
      </c>
      <c r="X20" s="199">
        <f t="shared" ref="X20:AA20" si="13">SUM(X13:X19)</f>
        <v>0</v>
      </c>
      <c r="Y20" s="199">
        <f t="shared" si="13"/>
        <v>709</v>
      </c>
      <c r="Z20" s="199">
        <f t="shared" si="13"/>
        <v>709</v>
      </c>
      <c r="AA20" s="199">
        <f t="shared" si="13"/>
        <v>709</v>
      </c>
      <c r="AB20" s="199"/>
      <c r="AC20" s="199"/>
    </row>
    <row r="21" spans="1:29" s="153" customFormat="1" ht="12" hidden="1" x14ac:dyDescent="0.3">
      <c r="A21" s="114"/>
      <c r="B21" s="120"/>
      <c r="C21" s="120"/>
      <c r="D21" s="27"/>
      <c r="E21" s="27"/>
      <c r="F21" s="116"/>
      <c r="G21" s="26"/>
      <c r="H21" s="117"/>
      <c r="I21" s="118"/>
      <c r="J21" s="119"/>
      <c r="K21" s="117"/>
      <c r="L21" s="118"/>
      <c r="M21" s="26"/>
      <c r="N21" s="117"/>
      <c r="O21" s="118"/>
      <c r="P21" s="118"/>
      <c r="Q21" s="118"/>
      <c r="R21" s="118"/>
      <c r="S21" s="253"/>
      <c r="T21" s="253"/>
    </row>
    <row r="22" spans="1:29" s="153" customFormat="1" ht="12" hidden="1" x14ac:dyDescent="0.3">
      <c r="A22" s="114">
        <v>4</v>
      </c>
      <c r="B22" s="120"/>
      <c r="C22" s="115"/>
      <c r="D22" s="27"/>
      <c r="E22" s="27"/>
      <c r="F22" s="116" t="s">
        <v>155</v>
      </c>
      <c r="G22" s="26"/>
      <c r="H22" s="117"/>
      <c r="I22" s="118">
        <f t="shared" si="0"/>
        <v>0</v>
      </c>
      <c r="J22" s="119">
        <f t="shared" si="1"/>
        <v>0</v>
      </c>
      <c r="K22" s="117"/>
      <c r="L22" s="118">
        <f t="shared" si="2"/>
        <v>0</v>
      </c>
      <c r="M22" s="26">
        <f t="shared" si="3"/>
        <v>0</v>
      </c>
      <c r="N22" s="117"/>
      <c r="O22" s="118">
        <f t="shared" si="4"/>
        <v>0</v>
      </c>
      <c r="P22" s="118"/>
      <c r="Q22" s="118"/>
      <c r="R22" s="118"/>
      <c r="S22" s="253"/>
      <c r="T22" s="253"/>
      <c r="W22" s="153">
        <f t="shared" ref="W22:W23" si="14">+R22*25</f>
        <v>0</v>
      </c>
    </row>
    <row r="23" spans="1:29" s="153" customFormat="1" ht="12" hidden="1" x14ac:dyDescent="0.3">
      <c r="A23" s="114"/>
      <c r="B23" s="115"/>
      <c r="C23" s="115"/>
      <c r="D23" s="27"/>
      <c r="E23" s="27"/>
      <c r="F23" s="116"/>
      <c r="G23" s="26"/>
      <c r="H23" s="117"/>
      <c r="I23" s="118"/>
      <c r="J23" s="119"/>
      <c r="K23" s="117"/>
      <c r="L23" s="118"/>
      <c r="M23" s="26"/>
      <c r="N23" s="117"/>
      <c r="O23" s="118"/>
      <c r="P23" s="118"/>
      <c r="Q23" s="118"/>
      <c r="R23" s="118"/>
      <c r="S23" s="118"/>
      <c r="T23" s="118"/>
      <c r="W23" s="153">
        <f t="shared" si="14"/>
        <v>0</v>
      </c>
    </row>
    <row r="24" spans="1:29" s="153" customFormat="1" ht="17.5" hidden="1" customHeight="1" x14ac:dyDescent="0.3">
      <c r="A24" s="124" t="s">
        <v>156</v>
      </c>
      <c r="B24" s="125"/>
      <c r="C24" s="125"/>
      <c r="D24" s="125"/>
      <c r="E24" s="125"/>
      <c r="F24" s="125"/>
      <c r="G24" s="125"/>
      <c r="H24" s="125"/>
      <c r="I24" s="126">
        <f>SUM(I22:I23)</f>
        <v>0</v>
      </c>
      <c r="J24" s="127"/>
      <c r="K24" s="127"/>
      <c r="L24" s="126">
        <f>SUM(L22:L23)</f>
        <v>0</v>
      </c>
      <c r="M24" s="127"/>
      <c r="N24" s="127"/>
      <c r="O24" s="126">
        <f t="shared" ref="O24:R24" si="15">SUM(O22:O23)</f>
        <v>0</v>
      </c>
      <c r="P24" s="126">
        <f t="shared" si="15"/>
        <v>0</v>
      </c>
      <c r="Q24" s="126">
        <f t="shared" si="15"/>
        <v>0</v>
      </c>
      <c r="R24" s="126">
        <f t="shared" si="15"/>
        <v>0</v>
      </c>
      <c r="S24" s="126"/>
      <c r="T24" s="126"/>
      <c r="W24" s="199">
        <f>SUM(W22:W23)</f>
        <v>0</v>
      </c>
      <c r="X24" s="199">
        <f t="shared" ref="X24:AA24" si="16">SUM(X22:X23)</f>
        <v>0</v>
      </c>
      <c r="Y24" s="199">
        <f t="shared" si="16"/>
        <v>0</v>
      </c>
      <c r="Z24" s="199">
        <f t="shared" si="16"/>
        <v>0</v>
      </c>
      <c r="AA24" s="199">
        <f t="shared" si="16"/>
        <v>0</v>
      </c>
      <c r="AB24" s="199"/>
      <c r="AC24" s="199"/>
    </row>
    <row r="26" spans="1:29" x14ac:dyDescent="0.35">
      <c r="B26" s="17" t="s">
        <v>102</v>
      </c>
    </row>
    <row r="28" spans="1:29" s="163" customFormat="1" ht="13" x14ac:dyDescent="0.3">
      <c r="A28" s="157"/>
      <c r="B28" s="156" t="s">
        <v>151</v>
      </c>
      <c r="C28" s="157"/>
      <c r="D28" s="158" t="s">
        <v>152</v>
      </c>
      <c r="E28" s="157"/>
      <c r="F28" s="157"/>
      <c r="G28" s="157"/>
      <c r="H28" s="157"/>
      <c r="I28" s="157"/>
      <c r="J28" s="157"/>
      <c r="K28" s="159" t="s">
        <v>103</v>
      </c>
      <c r="L28" s="157"/>
      <c r="M28" s="157"/>
      <c r="N28" s="157"/>
      <c r="O28" s="160" t="s">
        <v>104</v>
      </c>
      <c r="P28" s="157"/>
      <c r="Q28" s="157"/>
      <c r="R28" s="157"/>
    </row>
  </sheetData>
  <mergeCells count="8">
    <mergeCell ref="A1:R1"/>
    <mergeCell ref="A2:R2"/>
    <mergeCell ref="P10:Q10"/>
    <mergeCell ref="G9:I9"/>
    <mergeCell ref="J9:L9"/>
    <mergeCell ref="M9:O9"/>
    <mergeCell ref="B10:C10"/>
    <mergeCell ref="D10:E10"/>
  </mergeCells>
  <printOptions horizontalCentered="1"/>
  <pageMargins left="0.23622047244094491" right="0.19685039370078741" top="0.70866141732283472" bottom="0.74803149606299213" header="0.31496062992125984" footer="0.31496062992125984"/>
  <pageSetup paperSize="9" scale="71" orientation="landscape" verticalDpi="4294967293" r:id="rId1"/>
  <headerFooter>
    <oddFooter>Page 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23"/>
  <sheetViews>
    <sheetView zoomScale="90" zoomScaleNormal="90" zoomScaleSheetLayoutView="70" workbookViewId="0">
      <selection activeCell="A3" sqref="A3"/>
    </sheetView>
  </sheetViews>
  <sheetFormatPr defaultColWidth="9.1796875" defaultRowHeight="14" x14ac:dyDescent="0.3"/>
  <cols>
    <col min="1" max="1" width="7.54296875" style="438" customWidth="1"/>
    <col min="2" max="2" width="36.1796875" style="450" customWidth="1"/>
    <col min="3" max="3" width="9" style="450" customWidth="1"/>
    <col min="4" max="4" width="9.54296875" style="438" customWidth="1"/>
    <col min="5" max="5" width="10.26953125" style="438" customWidth="1"/>
    <col min="6" max="6" width="7.7265625" style="451" customWidth="1"/>
    <col min="7" max="7" width="7.1796875" style="452" customWidth="1"/>
    <col min="8" max="8" width="9.26953125" style="451" customWidth="1"/>
    <col min="9" max="9" width="10" style="451" customWidth="1"/>
    <col min="10" max="10" width="7.81640625" style="438" customWidth="1"/>
    <col min="11" max="11" width="9.81640625" style="438" customWidth="1"/>
    <col min="12" max="13" width="8.7265625" style="438" customWidth="1"/>
    <col min="14" max="14" width="6.453125" style="438" customWidth="1"/>
    <col min="15" max="15" width="11" style="451" customWidth="1"/>
    <col min="16" max="248" width="9.1796875" style="438"/>
    <col min="249" max="249" width="7.54296875" style="438" customWidth="1"/>
    <col min="250" max="250" width="36.1796875" style="438" customWidth="1"/>
    <col min="251" max="251" width="13.453125" style="438" customWidth="1"/>
    <col min="252" max="252" width="12.26953125" style="438" customWidth="1"/>
    <col min="253" max="253" width="9" style="438" bestFit="1" customWidth="1"/>
    <col min="254" max="254" width="10" style="438" customWidth="1"/>
    <col min="255" max="255" width="12.453125" style="438" customWidth="1"/>
    <col min="256" max="256" width="10.54296875" style="438" customWidth="1"/>
    <col min="257" max="257" width="11.7265625" style="438" customWidth="1"/>
    <col min="258" max="258" width="11.7265625" style="438" bestFit="1" customWidth="1"/>
    <col min="259" max="259" width="12.54296875" style="438" customWidth="1"/>
    <col min="260" max="260" width="10.7265625" style="438" customWidth="1"/>
    <col min="261" max="261" width="14.7265625" style="438" customWidth="1"/>
    <col min="262" max="263" width="14.1796875" style="438" customWidth="1"/>
    <col min="264" max="264" width="17.54296875" style="438" customWidth="1"/>
    <col min="265" max="265" width="11.54296875" style="438" customWidth="1"/>
    <col min="266" max="266" width="16" style="438" customWidth="1"/>
    <col min="267" max="267" width="18.453125" style="438" customWidth="1"/>
    <col min="268" max="504" width="9.1796875" style="438"/>
    <col min="505" max="505" width="7.54296875" style="438" customWidth="1"/>
    <col min="506" max="506" width="36.1796875" style="438" customWidth="1"/>
    <col min="507" max="507" width="13.453125" style="438" customWidth="1"/>
    <col min="508" max="508" width="12.26953125" style="438" customWidth="1"/>
    <col min="509" max="509" width="9" style="438" bestFit="1" customWidth="1"/>
    <col min="510" max="510" width="10" style="438" customWidth="1"/>
    <col min="511" max="511" width="12.453125" style="438" customWidth="1"/>
    <col min="512" max="512" width="10.54296875" style="438" customWidth="1"/>
    <col min="513" max="513" width="11.7265625" style="438" customWidth="1"/>
    <col min="514" max="514" width="11.7265625" style="438" bestFit="1" customWidth="1"/>
    <col min="515" max="515" width="12.54296875" style="438" customWidth="1"/>
    <col min="516" max="516" width="10.7265625" style="438" customWidth="1"/>
    <col min="517" max="517" width="14.7265625" style="438" customWidth="1"/>
    <col min="518" max="519" width="14.1796875" style="438" customWidth="1"/>
    <col min="520" max="520" width="17.54296875" style="438" customWidth="1"/>
    <col min="521" max="521" width="11.54296875" style="438" customWidth="1"/>
    <col min="522" max="522" width="16" style="438" customWidth="1"/>
    <col min="523" max="523" width="18.453125" style="438" customWidth="1"/>
    <col min="524" max="760" width="9.1796875" style="438"/>
    <col min="761" max="761" width="7.54296875" style="438" customWidth="1"/>
    <col min="762" max="762" width="36.1796875" style="438" customWidth="1"/>
    <col min="763" max="763" width="13.453125" style="438" customWidth="1"/>
    <col min="764" max="764" width="12.26953125" style="438" customWidth="1"/>
    <col min="765" max="765" width="9" style="438" bestFit="1" customWidth="1"/>
    <col min="766" max="766" width="10" style="438" customWidth="1"/>
    <col min="767" max="767" width="12.453125" style="438" customWidth="1"/>
    <col min="768" max="768" width="10.54296875" style="438" customWidth="1"/>
    <col min="769" max="769" width="11.7265625" style="438" customWidth="1"/>
    <col min="770" max="770" width="11.7265625" style="438" bestFit="1" customWidth="1"/>
    <col min="771" max="771" width="12.54296875" style="438" customWidth="1"/>
    <col min="772" max="772" width="10.7265625" style="438" customWidth="1"/>
    <col min="773" max="773" width="14.7265625" style="438" customWidth="1"/>
    <col min="774" max="775" width="14.1796875" style="438" customWidth="1"/>
    <col min="776" max="776" width="17.54296875" style="438" customWidth="1"/>
    <col min="777" max="777" width="11.54296875" style="438" customWidth="1"/>
    <col min="778" max="778" width="16" style="438" customWidth="1"/>
    <col min="779" max="779" width="18.453125" style="438" customWidth="1"/>
    <col min="780" max="1016" width="9.1796875" style="438"/>
    <col min="1017" max="1017" width="7.54296875" style="438" customWidth="1"/>
    <col min="1018" max="1018" width="36.1796875" style="438" customWidth="1"/>
    <col min="1019" max="1019" width="13.453125" style="438" customWidth="1"/>
    <col min="1020" max="1020" width="12.26953125" style="438" customWidth="1"/>
    <col min="1021" max="1021" width="9" style="438" bestFit="1" customWidth="1"/>
    <col min="1022" max="1022" width="10" style="438" customWidth="1"/>
    <col min="1023" max="1023" width="12.453125" style="438" customWidth="1"/>
    <col min="1024" max="1024" width="10.54296875" style="438" customWidth="1"/>
    <col min="1025" max="1025" width="11.7265625" style="438" customWidth="1"/>
    <col min="1026" max="1026" width="11.7265625" style="438" bestFit="1" customWidth="1"/>
    <col min="1027" max="1027" width="12.54296875" style="438" customWidth="1"/>
    <col min="1028" max="1028" width="10.7265625" style="438" customWidth="1"/>
    <col min="1029" max="1029" width="14.7265625" style="438" customWidth="1"/>
    <col min="1030" max="1031" width="14.1796875" style="438" customWidth="1"/>
    <col min="1032" max="1032" width="17.54296875" style="438" customWidth="1"/>
    <col min="1033" max="1033" width="11.54296875" style="438" customWidth="1"/>
    <col min="1034" max="1034" width="16" style="438" customWidth="1"/>
    <col min="1035" max="1035" width="18.453125" style="438" customWidth="1"/>
    <col min="1036" max="1272" width="9.1796875" style="438"/>
    <col min="1273" max="1273" width="7.54296875" style="438" customWidth="1"/>
    <col min="1274" max="1274" width="36.1796875" style="438" customWidth="1"/>
    <col min="1275" max="1275" width="13.453125" style="438" customWidth="1"/>
    <col min="1276" max="1276" width="12.26953125" style="438" customWidth="1"/>
    <col min="1277" max="1277" width="9" style="438" bestFit="1" customWidth="1"/>
    <col min="1278" max="1278" width="10" style="438" customWidth="1"/>
    <col min="1279" max="1279" width="12.453125" style="438" customWidth="1"/>
    <col min="1280" max="1280" width="10.54296875" style="438" customWidth="1"/>
    <col min="1281" max="1281" width="11.7265625" style="438" customWidth="1"/>
    <col min="1282" max="1282" width="11.7265625" style="438" bestFit="1" customWidth="1"/>
    <col min="1283" max="1283" width="12.54296875" style="438" customWidth="1"/>
    <col min="1284" max="1284" width="10.7265625" style="438" customWidth="1"/>
    <col min="1285" max="1285" width="14.7265625" style="438" customWidth="1"/>
    <col min="1286" max="1287" width="14.1796875" style="438" customWidth="1"/>
    <col min="1288" max="1288" width="17.54296875" style="438" customWidth="1"/>
    <col min="1289" max="1289" width="11.54296875" style="438" customWidth="1"/>
    <col min="1290" max="1290" width="16" style="438" customWidth="1"/>
    <col min="1291" max="1291" width="18.453125" style="438" customWidth="1"/>
    <col min="1292" max="1528" width="9.1796875" style="438"/>
    <col min="1529" max="1529" width="7.54296875" style="438" customWidth="1"/>
    <col min="1530" max="1530" width="36.1796875" style="438" customWidth="1"/>
    <col min="1531" max="1531" width="13.453125" style="438" customWidth="1"/>
    <col min="1532" max="1532" width="12.26953125" style="438" customWidth="1"/>
    <col min="1533" max="1533" width="9" style="438" bestFit="1" customWidth="1"/>
    <col min="1534" max="1534" width="10" style="438" customWidth="1"/>
    <col min="1535" max="1535" width="12.453125" style="438" customWidth="1"/>
    <col min="1536" max="1536" width="10.54296875" style="438" customWidth="1"/>
    <col min="1537" max="1537" width="11.7265625" style="438" customWidth="1"/>
    <col min="1538" max="1538" width="11.7265625" style="438" bestFit="1" customWidth="1"/>
    <col min="1539" max="1539" width="12.54296875" style="438" customWidth="1"/>
    <col min="1540" max="1540" width="10.7265625" style="438" customWidth="1"/>
    <col min="1541" max="1541" width="14.7265625" style="438" customWidth="1"/>
    <col min="1542" max="1543" width="14.1796875" style="438" customWidth="1"/>
    <col min="1544" max="1544" width="17.54296875" style="438" customWidth="1"/>
    <col min="1545" max="1545" width="11.54296875" style="438" customWidth="1"/>
    <col min="1546" max="1546" width="16" style="438" customWidth="1"/>
    <col min="1547" max="1547" width="18.453125" style="438" customWidth="1"/>
    <col min="1548" max="1784" width="9.1796875" style="438"/>
    <col min="1785" max="1785" width="7.54296875" style="438" customWidth="1"/>
    <col min="1786" max="1786" width="36.1796875" style="438" customWidth="1"/>
    <col min="1787" max="1787" width="13.453125" style="438" customWidth="1"/>
    <col min="1788" max="1788" width="12.26953125" style="438" customWidth="1"/>
    <col min="1789" max="1789" width="9" style="438" bestFit="1" customWidth="1"/>
    <col min="1790" max="1790" width="10" style="438" customWidth="1"/>
    <col min="1791" max="1791" width="12.453125" style="438" customWidth="1"/>
    <col min="1792" max="1792" width="10.54296875" style="438" customWidth="1"/>
    <col min="1793" max="1793" width="11.7265625" style="438" customWidth="1"/>
    <col min="1794" max="1794" width="11.7265625" style="438" bestFit="1" customWidth="1"/>
    <col min="1795" max="1795" width="12.54296875" style="438" customWidth="1"/>
    <col min="1796" max="1796" width="10.7265625" style="438" customWidth="1"/>
    <col min="1797" max="1797" width="14.7265625" style="438" customWidth="1"/>
    <col min="1798" max="1799" width="14.1796875" style="438" customWidth="1"/>
    <col min="1800" max="1800" width="17.54296875" style="438" customWidth="1"/>
    <col min="1801" max="1801" width="11.54296875" style="438" customWidth="1"/>
    <col min="1802" max="1802" width="16" style="438" customWidth="1"/>
    <col min="1803" max="1803" width="18.453125" style="438" customWidth="1"/>
    <col min="1804" max="2040" width="9.1796875" style="438"/>
    <col min="2041" max="2041" width="7.54296875" style="438" customWidth="1"/>
    <col min="2042" max="2042" width="36.1796875" style="438" customWidth="1"/>
    <col min="2043" max="2043" width="13.453125" style="438" customWidth="1"/>
    <col min="2044" max="2044" width="12.26953125" style="438" customWidth="1"/>
    <col min="2045" max="2045" width="9" style="438" bestFit="1" customWidth="1"/>
    <col min="2046" max="2046" width="10" style="438" customWidth="1"/>
    <col min="2047" max="2047" width="12.453125" style="438" customWidth="1"/>
    <col min="2048" max="2048" width="10.54296875" style="438" customWidth="1"/>
    <col min="2049" max="2049" width="11.7265625" style="438" customWidth="1"/>
    <col min="2050" max="2050" width="11.7265625" style="438" bestFit="1" customWidth="1"/>
    <col min="2051" max="2051" width="12.54296875" style="438" customWidth="1"/>
    <col min="2052" max="2052" width="10.7265625" style="438" customWidth="1"/>
    <col min="2053" max="2053" width="14.7265625" style="438" customWidth="1"/>
    <col min="2054" max="2055" width="14.1796875" style="438" customWidth="1"/>
    <col min="2056" max="2056" width="17.54296875" style="438" customWidth="1"/>
    <col min="2057" max="2057" width="11.54296875" style="438" customWidth="1"/>
    <col min="2058" max="2058" width="16" style="438" customWidth="1"/>
    <col min="2059" max="2059" width="18.453125" style="438" customWidth="1"/>
    <col min="2060" max="2296" width="9.1796875" style="438"/>
    <col min="2297" max="2297" width="7.54296875" style="438" customWidth="1"/>
    <col min="2298" max="2298" width="36.1796875" style="438" customWidth="1"/>
    <col min="2299" max="2299" width="13.453125" style="438" customWidth="1"/>
    <col min="2300" max="2300" width="12.26953125" style="438" customWidth="1"/>
    <col min="2301" max="2301" width="9" style="438" bestFit="1" customWidth="1"/>
    <col min="2302" max="2302" width="10" style="438" customWidth="1"/>
    <col min="2303" max="2303" width="12.453125" style="438" customWidth="1"/>
    <col min="2304" max="2304" width="10.54296875" style="438" customWidth="1"/>
    <col min="2305" max="2305" width="11.7265625" style="438" customWidth="1"/>
    <col min="2306" max="2306" width="11.7265625" style="438" bestFit="1" customWidth="1"/>
    <col min="2307" max="2307" width="12.54296875" style="438" customWidth="1"/>
    <col min="2308" max="2308" width="10.7265625" style="438" customWidth="1"/>
    <col min="2309" max="2309" width="14.7265625" style="438" customWidth="1"/>
    <col min="2310" max="2311" width="14.1796875" style="438" customWidth="1"/>
    <col min="2312" max="2312" width="17.54296875" style="438" customWidth="1"/>
    <col min="2313" max="2313" width="11.54296875" style="438" customWidth="1"/>
    <col min="2314" max="2314" width="16" style="438" customWidth="1"/>
    <col min="2315" max="2315" width="18.453125" style="438" customWidth="1"/>
    <col min="2316" max="2552" width="9.1796875" style="438"/>
    <col min="2553" max="2553" width="7.54296875" style="438" customWidth="1"/>
    <col min="2554" max="2554" width="36.1796875" style="438" customWidth="1"/>
    <col min="2555" max="2555" width="13.453125" style="438" customWidth="1"/>
    <col min="2556" max="2556" width="12.26953125" style="438" customWidth="1"/>
    <col min="2557" max="2557" width="9" style="438" bestFit="1" customWidth="1"/>
    <col min="2558" max="2558" width="10" style="438" customWidth="1"/>
    <col min="2559" max="2559" width="12.453125" style="438" customWidth="1"/>
    <col min="2560" max="2560" width="10.54296875" style="438" customWidth="1"/>
    <col min="2561" max="2561" width="11.7265625" style="438" customWidth="1"/>
    <col min="2562" max="2562" width="11.7265625" style="438" bestFit="1" customWidth="1"/>
    <col min="2563" max="2563" width="12.54296875" style="438" customWidth="1"/>
    <col min="2564" max="2564" width="10.7265625" style="438" customWidth="1"/>
    <col min="2565" max="2565" width="14.7265625" style="438" customWidth="1"/>
    <col min="2566" max="2567" width="14.1796875" style="438" customWidth="1"/>
    <col min="2568" max="2568" width="17.54296875" style="438" customWidth="1"/>
    <col min="2569" max="2569" width="11.54296875" style="438" customWidth="1"/>
    <col min="2570" max="2570" width="16" style="438" customWidth="1"/>
    <col min="2571" max="2571" width="18.453125" style="438" customWidth="1"/>
    <col min="2572" max="2808" width="9.1796875" style="438"/>
    <col min="2809" max="2809" width="7.54296875" style="438" customWidth="1"/>
    <col min="2810" max="2810" width="36.1796875" style="438" customWidth="1"/>
    <col min="2811" max="2811" width="13.453125" style="438" customWidth="1"/>
    <col min="2812" max="2812" width="12.26953125" style="438" customWidth="1"/>
    <col min="2813" max="2813" width="9" style="438" bestFit="1" customWidth="1"/>
    <col min="2814" max="2814" width="10" style="438" customWidth="1"/>
    <col min="2815" max="2815" width="12.453125" style="438" customWidth="1"/>
    <col min="2816" max="2816" width="10.54296875" style="438" customWidth="1"/>
    <col min="2817" max="2817" width="11.7265625" style="438" customWidth="1"/>
    <col min="2818" max="2818" width="11.7265625" style="438" bestFit="1" customWidth="1"/>
    <col min="2819" max="2819" width="12.54296875" style="438" customWidth="1"/>
    <col min="2820" max="2820" width="10.7265625" style="438" customWidth="1"/>
    <col min="2821" max="2821" width="14.7265625" style="438" customWidth="1"/>
    <col min="2822" max="2823" width="14.1796875" style="438" customWidth="1"/>
    <col min="2824" max="2824" width="17.54296875" style="438" customWidth="1"/>
    <col min="2825" max="2825" width="11.54296875" style="438" customWidth="1"/>
    <col min="2826" max="2826" width="16" style="438" customWidth="1"/>
    <col min="2827" max="2827" width="18.453125" style="438" customWidth="1"/>
    <col min="2828" max="3064" width="9.1796875" style="438"/>
    <col min="3065" max="3065" width="7.54296875" style="438" customWidth="1"/>
    <col min="3066" max="3066" width="36.1796875" style="438" customWidth="1"/>
    <col min="3067" max="3067" width="13.453125" style="438" customWidth="1"/>
    <col min="3068" max="3068" width="12.26953125" style="438" customWidth="1"/>
    <col min="3069" max="3069" width="9" style="438" bestFit="1" customWidth="1"/>
    <col min="3070" max="3070" width="10" style="438" customWidth="1"/>
    <col min="3071" max="3071" width="12.453125" style="438" customWidth="1"/>
    <col min="3072" max="3072" width="10.54296875" style="438" customWidth="1"/>
    <col min="3073" max="3073" width="11.7265625" style="438" customWidth="1"/>
    <col min="3074" max="3074" width="11.7265625" style="438" bestFit="1" customWidth="1"/>
    <col min="3075" max="3075" width="12.54296875" style="438" customWidth="1"/>
    <col min="3076" max="3076" width="10.7265625" style="438" customWidth="1"/>
    <col min="3077" max="3077" width="14.7265625" style="438" customWidth="1"/>
    <col min="3078" max="3079" width="14.1796875" style="438" customWidth="1"/>
    <col min="3080" max="3080" width="17.54296875" style="438" customWidth="1"/>
    <col min="3081" max="3081" width="11.54296875" style="438" customWidth="1"/>
    <col min="3082" max="3082" width="16" style="438" customWidth="1"/>
    <col min="3083" max="3083" width="18.453125" style="438" customWidth="1"/>
    <col min="3084" max="3320" width="9.1796875" style="438"/>
    <col min="3321" max="3321" width="7.54296875" style="438" customWidth="1"/>
    <col min="3322" max="3322" width="36.1796875" style="438" customWidth="1"/>
    <col min="3323" max="3323" width="13.453125" style="438" customWidth="1"/>
    <col min="3324" max="3324" width="12.26953125" style="438" customWidth="1"/>
    <col min="3325" max="3325" width="9" style="438" bestFit="1" customWidth="1"/>
    <col min="3326" max="3326" width="10" style="438" customWidth="1"/>
    <col min="3327" max="3327" width="12.453125" style="438" customWidth="1"/>
    <col min="3328" max="3328" width="10.54296875" style="438" customWidth="1"/>
    <col min="3329" max="3329" width="11.7265625" style="438" customWidth="1"/>
    <col min="3330" max="3330" width="11.7265625" style="438" bestFit="1" customWidth="1"/>
    <col min="3331" max="3331" width="12.54296875" style="438" customWidth="1"/>
    <col min="3332" max="3332" width="10.7265625" style="438" customWidth="1"/>
    <col min="3333" max="3333" width="14.7265625" style="438" customWidth="1"/>
    <col min="3334" max="3335" width="14.1796875" style="438" customWidth="1"/>
    <col min="3336" max="3336" width="17.54296875" style="438" customWidth="1"/>
    <col min="3337" max="3337" width="11.54296875" style="438" customWidth="1"/>
    <col min="3338" max="3338" width="16" style="438" customWidth="1"/>
    <col min="3339" max="3339" width="18.453125" style="438" customWidth="1"/>
    <col min="3340" max="3576" width="9.1796875" style="438"/>
    <col min="3577" max="3577" width="7.54296875" style="438" customWidth="1"/>
    <col min="3578" max="3578" width="36.1796875" style="438" customWidth="1"/>
    <col min="3579" max="3579" width="13.453125" style="438" customWidth="1"/>
    <col min="3580" max="3580" width="12.26953125" style="438" customWidth="1"/>
    <col min="3581" max="3581" width="9" style="438" bestFit="1" customWidth="1"/>
    <col min="3582" max="3582" width="10" style="438" customWidth="1"/>
    <col min="3583" max="3583" width="12.453125" style="438" customWidth="1"/>
    <col min="3584" max="3584" width="10.54296875" style="438" customWidth="1"/>
    <col min="3585" max="3585" width="11.7265625" style="438" customWidth="1"/>
    <col min="3586" max="3586" width="11.7265625" style="438" bestFit="1" customWidth="1"/>
    <col min="3587" max="3587" width="12.54296875" style="438" customWidth="1"/>
    <col min="3588" max="3588" width="10.7265625" style="438" customWidth="1"/>
    <col min="3589" max="3589" width="14.7265625" style="438" customWidth="1"/>
    <col min="3590" max="3591" width="14.1796875" style="438" customWidth="1"/>
    <col min="3592" max="3592" width="17.54296875" style="438" customWidth="1"/>
    <col min="3593" max="3593" width="11.54296875" style="438" customWidth="1"/>
    <col min="3594" max="3594" width="16" style="438" customWidth="1"/>
    <col min="3595" max="3595" width="18.453125" style="438" customWidth="1"/>
    <col min="3596" max="3832" width="9.1796875" style="438"/>
    <col min="3833" max="3833" width="7.54296875" style="438" customWidth="1"/>
    <col min="3834" max="3834" width="36.1796875" style="438" customWidth="1"/>
    <col min="3835" max="3835" width="13.453125" style="438" customWidth="1"/>
    <col min="3836" max="3836" width="12.26953125" style="438" customWidth="1"/>
    <col min="3837" max="3837" width="9" style="438" bestFit="1" customWidth="1"/>
    <col min="3838" max="3838" width="10" style="438" customWidth="1"/>
    <col min="3839" max="3839" width="12.453125" style="438" customWidth="1"/>
    <col min="3840" max="3840" width="10.54296875" style="438" customWidth="1"/>
    <col min="3841" max="3841" width="11.7265625" style="438" customWidth="1"/>
    <col min="3842" max="3842" width="11.7265625" style="438" bestFit="1" customWidth="1"/>
    <col min="3843" max="3843" width="12.54296875" style="438" customWidth="1"/>
    <col min="3844" max="3844" width="10.7265625" style="438" customWidth="1"/>
    <col min="3845" max="3845" width="14.7265625" style="438" customWidth="1"/>
    <col min="3846" max="3847" width="14.1796875" style="438" customWidth="1"/>
    <col min="3848" max="3848" width="17.54296875" style="438" customWidth="1"/>
    <col min="3849" max="3849" width="11.54296875" style="438" customWidth="1"/>
    <col min="3850" max="3850" width="16" style="438" customWidth="1"/>
    <col min="3851" max="3851" width="18.453125" style="438" customWidth="1"/>
    <col min="3852" max="4088" width="9.1796875" style="438"/>
    <col min="4089" max="4089" width="7.54296875" style="438" customWidth="1"/>
    <col min="4090" max="4090" width="36.1796875" style="438" customWidth="1"/>
    <col min="4091" max="4091" width="13.453125" style="438" customWidth="1"/>
    <col min="4092" max="4092" width="12.26953125" style="438" customWidth="1"/>
    <col min="4093" max="4093" width="9" style="438" bestFit="1" customWidth="1"/>
    <col min="4094" max="4094" width="10" style="438" customWidth="1"/>
    <col min="4095" max="4095" width="12.453125" style="438" customWidth="1"/>
    <col min="4096" max="4096" width="10.54296875" style="438" customWidth="1"/>
    <col min="4097" max="4097" width="11.7265625" style="438" customWidth="1"/>
    <col min="4098" max="4098" width="11.7265625" style="438" bestFit="1" customWidth="1"/>
    <col min="4099" max="4099" width="12.54296875" style="438" customWidth="1"/>
    <col min="4100" max="4100" width="10.7265625" style="438" customWidth="1"/>
    <col min="4101" max="4101" width="14.7265625" style="438" customWidth="1"/>
    <col min="4102" max="4103" width="14.1796875" style="438" customWidth="1"/>
    <col min="4104" max="4104" width="17.54296875" style="438" customWidth="1"/>
    <col min="4105" max="4105" width="11.54296875" style="438" customWidth="1"/>
    <col min="4106" max="4106" width="16" style="438" customWidth="1"/>
    <col min="4107" max="4107" width="18.453125" style="438" customWidth="1"/>
    <col min="4108" max="4344" width="9.1796875" style="438"/>
    <col min="4345" max="4345" width="7.54296875" style="438" customWidth="1"/>
    <col min="4346" max="4346" width="36.1796875" style="438" customWidth="1"/>
    <col min="4347" max="4347" width="13.453125" style="438" customWidth="1"/>
    <col min="4348" max="4348" width="12.26953125" style="438" customWidth="1"/>
    <col min="4349" max="4349" width="9" style="438" bestFit="1" customWidth="1"/>
    <col min="4350" max="4350" width="10" style="438" customWidth="1"/>
    <col min="4351" max="4351" width="12.453125" style="438" customWidth="1"/>
    <col min="4352" max="4352" width="10.54296875" style="438" customWidth="1"/>
    <col min="4353" max="4353" width="11.7265625" style="438" customWidth="1"/>
    <col min="4354" max="4354" width="11.7265625" style="438" bestFit="1" customWidth="1"/>
    <col min="4355" max="4355" width="12.54296875" style="438" customWidth="1"/>
    <col min="4356" max="4356" width="10.7265625" style="438" customWidth="1"/>
    <col min="4357" max="4357" width="14.7265625" style="438" customWidth="1"/>
    <col min="4358" max="4359" width="14.1796875" style="438" customWidth="1"/>
    <col min="4360" max="4360" width="17.54296875" style="438" customWidth="1"/>
    <col min="4361" max="4361" width="11.54296875" style="438" customWidth="1"/>
    <col min="4362" max="4362" width="16" style="438" customWidth="1"/>
    <col min="4363" max="4363" width="18.453125" style="438" customWidth="1"/>
    <col min="4364" max="4600" width="9.1796875" style="438"/>
    <col min="4601" max="4601" width="7.54296875" style="438" customWidth="1"/>
    <col min="4602" max="4602" width="36.1796875" style="438" customWidth="1"/>
    <col min="4603" max="4603" width="13.453125" style="438" customWidth="1"/>
    <col min="4604" max="4604" width="12.26953125" style="438" customWidth="1"/>
    <col min="4605" max="4605" width="9" style="438" bestFit="1" customWidth="1"/>
    <col min="4606" max="4606" width="10" style="438" customWidth="1"/>
    <col min="4607" max="4607" width="12.453125" style="438" customWidth="1"/>
    <col min="4608" max="4608" width="10.54296875" style="438" customWidth="1"/>
    <col min="4609" max="4609" width="11.7265625" style="438" customWidth="1"/>
    <col min="4610" max="4610" width="11.7265625" style="438" bestFit="1" customWidth="1"/>
    <col min="4611" max="4611" width="12.54296875" style="438" customWidth="1"/>
    <col min="4612" max="4612" width="10.7265625" style="438" customWidth="1"/>
    <col min="4613" max="4613" width="14.7265625" style="438" customWidth="1"/>
    <col min="4614" max="4615" width="14.1796875" style="438" customWidth="1"/>
    <col min="4616" max="4616" width="17.54296875" style="438" customWidth="1"/>
    <col min="4617" max="4617" width="11.54296875" style="438" customWidth="1"/>
    <col min="4618" max="4618" width="16" style="438" customWidth="1"/>
    <col min="4619" max="4619" width="18.453125" style="438" customWidth="1"/>
    <col min="4620" max="4856" width="9.1796875" style="438"/>
    <col min="4857" max="4857" width="7.54296875" style="438" customWidth="1"/>
    <col min="4858" max="4858" width="36.1796875" style="438" customWidth="1"/>
    <col min="4859" max="4859" width="13.453125" style="438" customWidth="1"/>
    <col min="4860" max="4860" width="12.26953125" style="438" customWidth="1"/>
    <col min="4861" max="4861" width="9" style="438" bestFit="1" customWidth="1"/>
    <col min="4862" max="4862" width="10" style="438" customWidth="1"/>
    <col min="4863" max="4863" width="12.453125" style="438" customWidth="1"/>
    <col min="4864" max="4864" width="10.54296875" style="438" customWidth="1"/>
    <col min="4865" max="4865" width="11.7265625" style="438" customWidth="1"/>
    <col min="4866" max="4866" width="11.7265625" style="438" bestFit="1" customWidth="1"/>
    <col min="4867" max="4867" width="12.54296875" style="438" customWidth="1"/>
    <col min="4868" max="4868" width="10.7265625" style="438" customWidth="1"/>
    <col min="4869" max="4869" width="14.7265625" style="438" customWidth="1"/>
    <col min="4870" max="4871" width="14.1796875" style="438" customWidth="1"/>
    <col min="4872" max="4872" width="17.54296875" style="438" customWidth="1"/>
    <col min="4873" max="4873" width="11.54296875" style="438" customWidth="1"/>
    <col min="4874" max="4874" width="16" style="438" customWidth="1"/>
    <col min="4875" max="4875" width="18.453125" style="438" customWidth="1"/>
    <col min="4876" max="5112" width="9.1796875" style="438"/>
    <col min="5113" max="5113" width="7.54296875" style="438" customWidth="1"/>
    <col min="5114" max="5114" width="36.1796875" style="438" customWidth="1"/>
    <col min="5115" max="5115" width="13.453125" style="438" customWidth="1"/>
    <col min="5116" max="5116" width="12.26953125" style="438" customWidth="1"/>
    <col min="5117" max="5117" width="9" style="438" bestFit="1" customWidth="1"/>
    <col min="5118" max="5118" width="10" style="438" customWidth="1"/>
    <col min="5119" max="5119" width="12.453125" style="438" customWidth="1"/>
    <col min="5120" max="5120" width="10.54296875" style="438" customWidth="1"/>
    <col min="5121" max="5121" width="11.7265625" style="438" customWidth="1"/>
    <col min="5122" max="5122" width="11.7265625" style="438" bestFit="1" customWidth="1"/>
    <col min="5123" max="5123" width="12.54296875" style="438" customWidth="1"/>
    <col min="5124" max="5124" width="10.7265625" style="438" customWidth="1"/>
    <col min="5125" max="5125" width="14.7265625" style="438" customWidth="1"/>
    <col min="5126" max="5127" width="14.1796875" style="438" customWidth="1"/>
    <col min="5128" max="5128" width="17.54296875" style="438" customWidth="1"/>
    <col min="5129" max="5129" width="11.54296875" style="438" customWidth="1"/>
    <col min="5130" max="5130" width="16" style="438" customWidth="1"/>
    <col min="5131" max="5131" width="18.453125" style="438" customWidth="1"/>
    <col min="5132" max="5368" width="9.1796875" style="438"/>
    <col min="5369" max="5369" width="7.54296875" style="438" customWidth="1"/>
    <col min="5370" max="5370" width="36.1796875" style="438" customWidth="1"/>
    <col min="5371" max="5371" width="13.453125" style="438" customWidth="1"/>
    <col min="5372" max="5372" width="12.26953125" style="438" customWidth="1"/>
    <col min="5373" max="5373" width="9" style="438" bestFit="1" customWidth="1"/>
    <col min="5374" max="5374" width="10" style="438" customWidth="1"/>
    <col min="5375" max="5375" width="12.453125" style="438" customWidth="1"/>
    <col min="5376" max="5376" width="10.54296875" style="438" customWidth="1"/>
    <col min="5377" max="5377" width="11.7265625" style="438" customWidth="1"/>
    <col min="5378" max="5378" width="11.7265625" style="438" bestFit="1" customWidth="1"/>
    <col min="5379" max="5379" width="12.54296875" style="438" customWidth="1"/>
    <col min="5380" max="5380" width="10.7265625" style="438" customWidth="1"/>
    <col min="5381" max="5381" width="14.7265625" style="438" customWidth="1"/>
    <col min="5382" max="5383" width="14.1796875" style="438" customWidth="1"/>
    <col min="5384" max="5384" width="17.54296875" style="438" customWidth="1"/>
    <col min="5385" max="5385" width="11.54296875" style="438" customWidth="1"/>
    <col min="5386" max="5386" width="16" style="438" customWidth="1"/>
    <col min="5387" max="5387" width="18.453125" style="438" customWidth="1"/>
    <col min="5388" max="5624" width="9.1796875" style="438"/>
    <col min="5625" max="5625" width="7.54296875" style="438" customWidth="1"/>
    <col min="5626" max="5626" width="36.1796875" style="438" customWidth="1"/>
    <col min="5627" max="5627" width="13.453125" style="438" customWidth="1"/>
    <col min="5628" max="5628" width="12.26953125" style="438" customWidth="1"/>
    <col min="5629" max="5629" width="9" style="438" bestFit="1" customWidth="1"/>
    <col min="5630" max="5630" width="10" style="438" customWidth="1"/>
    <col min="5631" max="5631" width="12.453125" style="438" customWidth="1"/>
    <col min="5632" max="5632" width="10.54296875" style="438" customWidth="1"/>
    <col min="5633" max="5633" width="11.7265625" style="438" customWidth="1"/>
    <col min="5634" max="5634" width="11.7265625" style="438" bestFit="1" customWidth="1"/>
    <col min="5635" max="5635" width="12.54296875" style="438" customWidth="1"/>
    <col min="5636" max="5636" width="10.7265625" style="438" customWidth="1"/>
    <col min="5637" max="5637" width="14.7265625" style="438" customWidth="1"/>
    <col min="5638" max="5639" width="14.1796875" style="438" customWidth="1"/>
    <col min="5640" max="5640" width="17.54296875" style="438" customWidth="1"/>
    <col min="5641" max="5641" width="11.54296875" style="438" customWidth="1"/>
    <col min="5642" max="5642" width="16" style="438" customWidth="1"/>
    <col min="5643" max="5643" width="18.453125" style="438" customWidth="1"/>
    <col min="5644" max="5880" width="9.1796875" style="438"/>
    <col min="5881" max="5881" width="7.54296875" style="438" customWidth="1"/>
    <col min="5882" max="5882" width="36.1796875" style="438" customWidth="1"/>
    <col min="5883" max="5883" width="13.453125" style="438" customWidth="1"/>
    <col min="5884" max="5884" width="12.26953125" style="438" customWidth="1"/>
    <col min="5885" max="5885" width="9" style="438" bestFit="1" customWidth="1"/>
    <col min="5886" max="5886" width="10" style="438" customWidth="1"/>
    <col min="5887" max="5887" width="12.453125" style="438" customWidth="1"/>
    <col min="5888" max="5888" width="10.54296875" style="438" customWidth="1"/>
    <col min="5889" max="5889" width="11.7265625" style="438" customWidth="1"/>
    <col min="5890" max="5890" width="11.7265625" style="438" bestFit="1" customWidth="1"/>
    <col min="5891" max="5891" width="12.54296875" style="438" customWidth="1"/>
    <col min="5892" max="5892" width="10.7265625" style="438" customWidth="1"/>
    <col min="5893" max="5893" width="14.7265625" style="438" customWidth="1"/>
    <col min="5894" max="5895" width="14.1796875" style="438" customWidth="1"/>
    <col min="5896" max="5896" width="17.54296875" style="438" customWidth="1"/>
    <col min="5897" max="5897" width="11.54296875" style="438" customWidth="1"/>
    <col min="5898" max="5898" width="16" style="438" customWidth="1"/>
    <col min="5899" max="5899" width="18.453125" style="438" customWidth="1"/>
    <col min="5900" max="6136" width="9.1796875" style="438"/>
    <col min="6137" max="6137" width="7.54296875" style="438" customWidth="1"/>
    <col min="6138" max="6138" width="36.1796875" style="438" customWidth="1"/>
    <col min="6139" max="6139" width="13.453125" style="438" customWidth="1"/>
    <col min="6140" max="6140" width="12.26953125" style="438" customWidth="1"/>
    <col min="6141" max="6141" width="9" style="438" bestFit="1" customWidth="1"/>
    <col min="6142" max="6142" width="10" style="438" customWidth="1"/>
    <col min="6143" max="6143" width="12.453125" style="438" customWidth="1"/>
    <col min="6144" max="6144" width="10.54296875" style="438" customWidth="1"/>
    <col min="6145" max="6145" width="11.7265625" style="438" customWidth="1"/>
    <col min="6146" max="6146" width="11.7265625" style="438" bestFit="1" customWidth="1"/>
    <col min="6147" max="6147" width="12.54296875" style="438" customWidth="1"/>
    <col min="6148" max="6148" width="10.7265625" style="438" customWidth="1"/>
    <col min="6149" max="6149" width="14.7265625" style="438" customWidth="1"/>
    <col min="6150" max="6151" width="14.1796875" style="438" customWidth="1"/>
    <col min="6152" max="6152" width="17.54296875" style="438" customWidth="1"/>
    <col min="6153" max="6153" width="11.54296875" style="438" customWidth="1"/>
    <col min="6154" max="6154" width="16" style="438" customWidth="1"/>
    <col min="6155" max="6155" width="18.453125" style="438" customWidth="1"/>
    <col min="6156" max="6392" width="9.1796875" style="438"/>
    <col min="6393" max="6393" width="7.54296875" style="438" customWidth="1"/>
    <col min="6394" max="6394" width="36.1796875" style="438" customWidth="1"/>
    <col min="6395" max="6395" width="13.453125" style="438" customWidth="1"/>
    <col min="6396" max="6396" width="12.26953125" style="438" customWidth="1"/>
    <col min="6397" max="6397" width="9" style="438" bestFit="1" customWidth="1"/>
    <col min="6398" max="6398" width="10" style="438" customWidth="1"/>
    <col min="6399" max="6399" width="12.453125" style="438" customWidth="1"/>
    <col min="6400" max="6400" width="10.54296875" style="438" customWidth="1"/>
    <col min="6401" max="6401" width="11.7265625" style="438" customWidth="1"/>
    <col min="6402" max="6402" width="11.7265625" style="438" bestFit="1" customWidth="1"/>
    <col min="6403" max="6403" width="12.54296875" style="438" customWidth="1"/>
    <col min="6404" max="6404" width="10.7265625" style="438" customWidth="1"/>
    <col min="6405" max="6405" width="14.7265625" style="438" customWidth="1"/>
    <col min="6406" max="6407" width="14.1796875" style="438" customWidth="1"/>
    <col min="6408" max="6408" width="17.54296875" style="438" customWidth="1"/>
    <col min="6409" max="6409" width="11.54296875" style="438" customWidth="1"/>
    <col min="6410" max="6410" width="16" style="438" customWidth="1"/>
    <col min="6411" max="6411" width="18.453125" style="438" customWidth="1"/>
    <col min="6412" max="6648" width="9.1796875" style="438"/>
    <col min="6649" max="6649" width="7.54296875" style="438" customWidth="1"/>
    <col min="6650" max="6650" width="36.1796875" style="438" customWidth="1"/>
    <col min="6651" max="6651" width="13.453125" style="438" customWidth="1"/>
    <col min="6652" max="6652" width="12.26953125" style="438" customWidth="1"/>
    <col min="6653" max="6653" width="9" style="438" bestFit="1" customWidth="1"/>
    <col min="6654" max="6654" width="10" style="438" customWidth="1"/>
    <col min="6655" max="6655" width="12.453125" style="438" customWidth="1"/>
    <col min="6656" max="6656" width="10.54296875" style="438" customWidth="1"/>
    <col min="6657" max="6657" width="11.7265625" style="438" customWidth="1"/>
    <col min="6658" max="6658" width="11.7265625" style="438" bestFit="1" customWidth="1"/>
    <col min="6659" max="6659" width="12.54296875" style="438" customWidth="1"/>
    <col min="6660" max="6660" width="10.7265625" style="438" customWidth="1"/>
    <col min="6661" max="6661" width="14.7265625" style="438" customWidth="1"/>
    <col min="6662" max="6663" width="14.1796875" style="438" customWidth="1"/>
    <col min="6664" max="6664" width="17.54296875" style="438" customWidth="1"/>
    <col min="6665" max="6665" width="11.54296875" style="438" customWidth="1"/>
    <col min="6666" max="6666" width="16" style="438" customWidth="1"/>
    <col min="6667" max="6667" width="18.453125" style="438" customWidth="1"/>
    <col min="6668" max="6904" width="9.1796875" style="438"/>
    <col min="6905" max="6905" width="7.54296875" style="438" customWidth="1"/>
    <col min="6906" max="6906" width="36.1796875" style="438" customWidth="1"/>
    <col min="6907" max="6907" width="13.453125" style="438" customWidth="1"/>
    <col min="6908" max="6908" width="12.26953125" style="438" customWidth="1"/>
    <col min="6909" max="6909" width="9" style="438" bestFit="1" customWidth="1"/>
    <col min="6910" max="6910" width="10" style="438" customWidth="1"/>
    <col min="6911" max="6911" width="12.453125" style="438" customWidth="1"/>
    <col min="6912" max="6912" width="10.54296875" style="438" customWidth="1"/>
    <col min="6913" max="6913" width="11.7265625" style="438" customWidth="1"/>
    <col min="6914" max="6914" width="11.7265625" style="438" bestFit="1" customWidth="1"/>
    <col min="6915" max="6915" width="12.54296875" style="438" customWidth="1"/>
    <col min="6916" max="6916" width="10.7265625" style="438" customWidth="1"/>
    <col min="6917" max="6917" width="14.7265625" style="438" customWidth="1"/>
    <col min="6918" max="6919" width="14.1796875" style="438" customWidth="1"/>
    <col min="6920" max="6920" width="17.54296875" style="438" customWidth="1"/>
    <col min="6921" max="6921" width="11.54296875" style="438" customWidth="1"/>
    <col min="6922" max="6922" width="16" style="438" customWidth="1"/>
    <col min="6923" max="6923" width="18.453125" style="438" customWidth="1"/>
    <col min="6924" max="7160" width="9.1796875" style="438"/>
    <col min="7161" max="7161" width="7.54296875" style="438" customWidth="1"/>
    <col min="7162" max="7162" width="36.1796875" style="438" customWidth="1"/>
    <col min="7163" max="7163" width="13.453125" style="438" customWidth="1"/>
    <col min="7164" max="7164" width="12.26953125" style="438" customWidth="1"/>
    <col min="7165" max="7165" width="9" style="438" bestFit="1" customWidth="1"/>
    <col min="7166" max="7166" width="10" style="438" customWidth="1"/>
    <col min="7167" max="7167" width="12.453125" style="438" customWidth="1"/>
    <col min="7168" max="7168" width="10.54296875" style="438" customWidth="1"/>
    <col min="7169" max="7169" width="11.7265625" style="438" customWidth="1"/>
    <col min="7170" max="7170" width="11.7265625" style="438" bestFit="1" customWidth="1"/>
    <col min="7171" max="7171" width="12.54296875" style="438" customWidth="1"/>
    <col min="7172" max="7172" width="10.7265625" style="438" customWidth="1"/>
    <col min="7173" max="7173" width="14.7265625" style="438" customWidth="1"/>
    <col min="7174" max="7175" width="14.1796875" style="438" customWidth="1"/>
    <col min="7176" max="7176" width="17.54296875" style="438" customWidth="1"/>
    <col min="7177" max="7177" width="11.54296875" style="438" customWidth="1"/>
    <col min="7178" max="7178" width="16" style="438" customWidth="1"/>
    <col min="7179" max="7179" width="18.453125" style="438" customWidth="1"/>
    <col min="7180" max="7416" width="9.1796875" style="438"/>
    <col min="7417" max="7417" width="7.54296875" style="438" customWidth="1"/>
    <col min="7418" max="7418" width="36.1796875" style="438" customWidth="1"/>
    <col min="7419" max="7419" width="13.453125" style="438" customWidth="1"/>
    <col min="7420" max="7420" width="12.26953125" style="438" customWidth="1"/>
    <col min="7421" max="7421" width="9" style="438" bestFit="1" customWidth="1"/>
    <col min="7422" max="7422" width="10" style="438" customWidth="1"/>
    <col min="7423" max="7423" width="12.453125" style="438" customWidth="1"/>
    <col min="7424" max="7424" width="10.54296875" style="438" customWidth="1"/>
    <col min="7425" max="7425" width="11.7265625" style="438" customWidth="1"/>
    <col min="7426" max="7426" width="11.7265625" style="438" bestFit="1" customWidth="1"/>
    <col min="7427" max="7427" width="12.54296875" style="438" customWidth="1"/>
    <col min="7428" max="7428" width="10.7265625" style="438" customWidth="1"/>
    <col min="7429" max="7429" width="14.7265625" style="438" customWidth="1"/>
    <col min="7430" max="7431" width="14.1796875" style="438" customWidth="1"/>
    <col min="7432" max="7432" width="17.54296875" style="438" customWidth="1"/>
    <col min="7433" max="7433" width="11.54296875" style="438" customWidth="1"/>
    <col min="7434" max="7434" width="16" style="438" customWidth="1"/>
    <col min="7435" max="7435" width="18.453125" style="438" customWidth="1"/>
    <col min="7436" max="7672" width="9.1796875" style="438"/>
    <col min="7673" max="7673" width="7.54296875" style="438" customWidth="1"/>
    <col min="7674" max="7674" width="36.1796875" style="438" customWidth="1"/>
    <col min="7675" max="7675" width="13.453125" style="438" customWidth="1"/>
    <col min="7676" max="7676" width="12.26953125" style="438" customWidth="1"/>
    <col min="7677" max="7677" width="9" style="438" bestFit="1" customWidth="1"/>
    <col min="7678" max="7678" width="10" style="438" customWidth="1"/>
    <col min="7679" max="7679" width="12.453125" style="438" customWidth="1"/>
    <col min="7680" max="7680" width="10.54296875" style="438" customWidth="1"/>
    <col min="7681" max="7681" width="11.7265625" style="438" customWidth="1"/>
    <col min="7682" max="7682" width="11.7265625" style="438" bestFit="1" customWidth="1"/>
    <col min="7683" max="7683" width="12.54296875" style="438" customWidth="1"/>
    <col min="7684" max="7684" width="10.7265625" style="438" customWidth="1"/>
    <col min="7685" max="7685" width="14.7265625" style="438" customWidth="1"/>
    <col min="7686" max="7687" width="14.1796875" style="438" customWidth="1"/>
    <col min="7688" max="7688" width="17.54296875" style="438" customWidth="1"/>
    <col min="7689" max="7689" width="11.54296875" style="438" customWidth="1"/>
    <col min="7690" max="7690" width="16" style="438" customWidth="1"/>
    <col min="7691" max="7691" width="18.453125" style="438" customWidth="1"/>
    <col min="7692" max="7928" width="9.1796875" style="438"/>
    <col min="7929" max="7929" width="7.54296875" style="438" customWidth="1"/>
    <col min="7930" max="7930" width="36.1796875" style="438" customWidth="1"/>
    <col min="7931" max="7931" width="13.453125" style="438" customWidth="1"/>
    <col min="7932" max="7932" width="12.26953125" style="438" customWidth="1"/>
    <col min="7933" max="7933" width="9" style="438" bestFit="1" customWidth="1"/>
    <col min="7934" max="7934" width="10" style="438" customWidth="1"/>
    <col min="7935" max="7935" width="12.453125" style="438" customWidth="1"/>
    <col min="7936" max="7936" width="10.54296875" style="438" customWidth="1"/>
    <col min="7937" max="7937" width="11.7265625" style="438" customWidth="1"/>
    <col min="7938" max="7938" width="11.7265625" style="438" bestFit="1" customWidth="1"/>
    <col min="7939" max="7939" width="12.54296875" style="438" customWidth="1"/>
    <col min="7940" max="7940" width="10.7265625" style="438" customWidth="1"/>
    <col min="7941" max="7941" width="14.7265625" style="438" customWidth="1"/>
    <col min="7942" max="7943" width="14.1796875" style="438" customWidth="1"/>
    <col min="7944" max="7944" width="17.54296875" style="438" customWidth="1"/>
    <col min="7945" max="7945" width="11.54296875" style="438" customWidth="1"/>
    <col min="7946" max="7946" width="16" style="438" customWidth="1"/>
    <col min="7947" max="7947" width="18.453125" style="438" customWidth="1"/>
    <col min="7948" max="8184" width="9.1796875" style="438"/>
    <col min="8185" max="8185" width="7.54296875" style="438" customWidth="1"/>
    <col min="8186" max="8186" width="36.1796875" style="438" customWidth="1"/>
    <col min="8187" max="8187" width="13.453125" style="438" customWidth="1"/>
    <col min="8188" max="8188" width="12.26953125" style="438" customWidth="1"/>
    <col min="8189" max="8189" width="9" style="438" bestFit="1" customWidth="1"/>
    <col min="8190" max="8190" width="10" style="438" customWidth="1"/>
    <col min="8191" max="8191" width="12.453125" style="438" customWidth="1"/>
    <col min="8192" max="8192" width="10.54296875" style="438" customWidth="1"/>
    <col min="8193" max="8193" width="11.7265625" style="438" customWidth="1"/>
    <col min="8194" max="8194" width="11.7265625" style="438" bestFit="1" customWidth="1"/>
    <col min="8195" max="8195" width="12.54296875" style="438" customWidth="1"/>
    <col min="8196" max="8196" width="10.7265625" style="438" customWidth="1"/>
    <col min="8197" max="8197" width="14.7265625" style="438" customWidth="1"/>
    <col min="8198" max="8199" width="14.1796875" style="438" customWidth="1"/>
    <col min="8200" max="8200" width="17.54296875" style="438" customWidth="1"/>
    <col min="8201" max="8201" width="11.54296875" style="438" customWidth="1"/>
    <col min="8202" max="8202" width="16" style="438" customWidth="1"/>
    <col min="8203" max="8203" width="18.453125" style="438" customWidth="1"/>
    <col min="8204" max="8440" width="9.1796875" style="438"/>
    <col min="8441" max="8441" width="7.54296875" style="438" customWidth="1"/>
    <col min="8442" max="8442" width="36.1796875" style="438" customWidth="1"/>
    <col min="8443" max="8443" width="13.453125" style="438" customWidth="1"/>
    <col min="8444" max="8444" width="12.26953125" style="438" customWidth="1"/>
    <col min="8445" max="8445" width="9" style="438" bestFit="1" customWidth="1"/>
    <col min="8446" max="8446" width="10" style="438" customWidth="1"/>
    <col min="8447" max="8447" width="12.453125" style="438" customWidth="1"/>
    <col min="8448" max="8448" width="10.54296875" style="438" customWidth="1"/>
    <col min="8449" max="8449" width="11.7265625" style="438" customWidth="1"/>
    <col min="8450" max="8450" width="11.7265625" style="438" bestFit="1" customWidth="1"/>
    <col min="8451" max="8451" width="12.54296875" style="438" customWidth="1"/>
    <col min="8452" max="8452" width="10.7265625" style="438" customWidth="1"/>
    <col min="8453" max="8453" width="14.7265625" style="438" customWidth="1"/>
    <col min="8454" max="8455" width="14.1796875" style="438" customWidth="1"/>
    <col min="8456" max="8456" width="17.54296875" style="438" customWidth="1"/>
    <col min="8457" max="8457" width="11.54296875" style="438" customWidth="1"/>
    <col min="8458" max="8458" width="16" style="438" customWidth="1"/>
    <col min="8459" max="8459" width="18.453125" style="438" customWidth="1"/>
    <col min="8460" max="8696" width="9.1796875" style="438"/>
    <col min="8697" max="8697" width="7.54296875" style="438" customWidth="1"/>
    <col min="8698" max="8698" width="36.1796875" style="438" customWidth="1"/>
    <col min="8699" max="8699" width="13.453125" style="438" customWidth="1"/>
    <col min="8700" max="8700" width="12.26953125" style="438" customWidth="1"/>
    <col min="8701" max="8701" width="9" style="438" bestFit="1" customWidth="1"/>
    <col min="8702" max="8702" width="10" style="438" customWidth="1"/>
    <col min="8703" max="8703" width="12.453125" style="438" customWidth="1"/>
    <col min="8704" max="8704" width="10.54296875" style="438" customWidth="1"/>
    <col min="8705" max="8705" width="11.7265625" style="438" customWidth="1"/>
    <col min="8706" max="8706" width="11.7265625" style="438" bestFit="1" customWidth="1"/>
    <col min="8707" max="8707" width="12.54296875" style="438" customWidth="1"/>
    <col min="8708" max="8708" width="10.7265625" style="438" customWidth="1"/>
    <col min="8709" max="8709" width="14.7265625" style="438" customWidth="1"/>
    <col min="8710" max="8711" width="14.1796875" style="438" customWidth="1"/>
    <col min="8712" max="8712" width="17.54296875" style="438" customWidth="1"/>
    <col min="8713" max="8713" width="11.54296875" style="438" customWidth="1"/>
    <col min="8714" max="8714" width="16" style="438" customWidth="1"/>
    <col min="8715" max="8715" width="18.453125" style="438" customWidth="1"/>
    <col min="8716" max="8952" width="9.1796875" style="438"/>
    <col min="8953" max="8953" width="7.54296875" style="438" customWidth="1"/>
    <col min="8954" max="8954" width="36.1796875" style="438" customWidth="1"/>
    <col min="8955" max="8955" width="13.453125" style="438" customWidth="1"/>
    <col min="8956" max="8956" width="12.26953125" style="438" customWidth="1"/>
    <col min="8957" max="8957" width="9" style="438" bestFit="1" customWidth="1"/>
    <col min="8958" max="8958" width="10" style="438" customWidth="1"/>
    <col min="8959" max="8959" width="12.453125" style="438" customWidth="1"/>
    <col min="8960" max="8960" width="10.54296875" style="438" customWidth="1"/>
    <col min="8961" max="8961" width="11.7265625" style="438" customWidth="1"/>
    <col min="8962" max="8962" width="11.7265625" style="438" bestFit="1" customWidth="1"/>
    <col min="8963" max="8963" width="12.54296875" style="438" customWidth="1"/>
    <col min="8964" max="8964" width="10.7265625" style="438" customWidth="1"/>
    <col min="8965" max="8965" width="14.7265625" style="438" customWidth="1"/>
    <col min="8966" max="8967" width="14.1796875" style="438" customWidth="1"/>
    <col min="8968" max="8968" width="17.54296875" style="438" customWidth="1"/>
    <col min="8969" max="8969" width="11.54296875" style="438" customWidth="1"/>
    <col min="8970" max="8970" width="16" style="438" customWidth="1"/>
    <col min="8971" max="8971" width="18.453125" style="438" customWidth="1"/>
    <col min="8972" max="9208" width="9.1796875" style="438"/>
    <col min="9209" max="9209" width="7.54296875" style="438" customWidth="1"/>
    <col min="9210" max="9210" width="36.1796875" style="438" customWidth="1"/>
    <col min="9211" max="9211" width="13.453125" style="438" customWidth="1"/>
    <col min="9212" max="9212" width="12.26953125" style="438" customWidth="1"/>
    <col min="9213" max="9213" width="9" style="438" bestFit="1" customWidth="1"/>
    <col min="9214" max="9214" width="10" style="438" customWidth="1"/>
    <col min="9215" max="9215" width="12.453125" style="438" customWidth="1"/>
    <col min="9216" max="9216" width="10.54296875" style="438" customWidth="1"/>
    <col min="9217" max="9217" width="11.7265625" style="438" customWidth="1"/>
    <col min="9218" max="9218" width="11.7265625" style="438" bestFit="1" customWidth="1"/>
    <col min="9219" max="9219" width="12.54296875" style="438" customWidth="1"/>
    <col min="9220" max="9220" width="10.7265625" style="438" customWidth="1"/>
    <col min="9221" max="9221" width="14.7265625" style="438" customWidth="1"/>
    <col min="9222" max="9223" width="14.1796875" style="438" customWidth="1"/>
    <col min="9224" max="9224" width="17.54296875" style="438" customWidth="1"/>
    <col min="9225" max="9225" width="11.54296875" style="438" customWidth="1"/>
    <col min="9226" max="9226" width="16" style="438" customWidth="1"/>
    <col min="9227" max="9227" width="18.453125" style="438" customWidth="1"/>
    <col min="9228" max="9464" width="9.1796875" style="438"/>
    <col min="9465" max="9465" width="7.54296875" style="438" customWidth="1"/>
    <col min="9466" max="9466" width="36.1796875" style="438" customWidth="1"/>
    <col min="9467" max="9467" width="13.453125" style="438" customWidth="1"/>
    <col min="9468" max="9468" width="12.26953125" style="438" customWidth="1"/>
    <col min="9469" max="9469" width="9" style="438" bestFit="1" customWidth="1"/>
    <col min="9470" max="9470" width="10" style="438" customWidth="1"/>
    <col min="9471" max="9471" width="12.453125" style="438" customWidth="1"/>
    <col min="9472" max="9472" width="10.54296875" style="438" customWidth="1"/>
    <col min="9473" max="9473" width="11.7265625" style="438" customWidth="1"/>
    <col min="9474" max="9474" width="11.7265625" style="438" bestFit="1" customWidth="1"/>
    <col min="9475" max="9475" width="12.54296875" style="438" customWidth="1"/>
    <col min="9476" max="9476" width="10.7265625" style="438" customWidth="1"/>
    <col min="9477" max="9477" width="14.7265625" style="438" customWidth="1"/>
    <col min="9478" max="9479" width="14.1796875" style="438" customWidth="1"/>
    <col min="9480" max="9480" width="17.54296875" style="438" customWidth="1"/>
    <col min="9481" max="9481" width="11.54296875" style="438" customWidth="1"/>
    <col min="9482" max="9482" width="16" style="438" customWidth="1"/>
    <col min="9483" max="9483" width="18.453125" style="438" customWidth="1"/>
    <col min="9484" max="9720" width="9.1796875" style="438"/>
    <col min="9721" max="9721" width="7.54296875" style="438" customWidth="1"/>
    <col min="9722" max="9722" width="36.1796875" style="438" customWidth="1"/>
    <col min="9723" max="9723" width="13.453125" style="438" customWidth="1"/>
    <col min="9724" max="9724" width="12.26953125" style="438" customWidth="1"/>
    <col min="9725" max="9725" width="9" style="438" bestFit="1" customWidth="1"/>
    <col min="9726" max="9726" width="10" style="438" customWidth="1"/>
    <col min="9727" max="9727" width="12.453125" style="438" customWidth="1"/>
    <col min="9728" max="9728" width="10.54296875" style="438" customWidth="1"/>
    <col min="9729" max="9729" width="11.7265625" style="438" customWidth="1"/>
    <col min="9730" max="9730" width="11.7265625" style="438" bestFit="1" customWidth="1"/>
    <col min="9731" max="9731" width="12.54296875" style="438" customWidth="1"/>
    <col min="9732" max="9732" width="10.7265625" style="438" customWidth="1"/>
    <col min="9733" max="9733" width="14.7265625" style="438" customWidth="1"/>
    <col min="9734" max="9735" width="14.1796875" style="438" customWidth="1"/>
    <col min="9736" max="9736" width="17.54296875" style="438" customWidth="1"/>
    <col min="9737" max="9737" width="11.54296875" style="438" customWidth="1"/>
    <col min="9738" max="9738" width="16" style="438" customWidth="1"/>
    <col min="9739" max="9739" width="18.453125" style="438" customWidth="1"/>
    <col min="9740" max="9976" width="9.1796875" style="438"/>
    <col min="9977" max="9977" width="7.54296875" style="438" customWidth="1"/>
    <col min="9978" max="9978" width="36.1796875" style="438" customWidth="1"/>
    <col min="9979" max="9979" width="13.453125" style="438" customWidth="1"/>
    <col min="9980" max="9980" width="12.26953125" style="438" customWidth="1"/>
    <col min="9981" max="9981" width="9" style="438" bestFit="1" customWidth="1"/>
    <col min="9982" max="9982" width="10" style="438" customWidth="1"/>
    <col min="9983" max="9983" width="12.453125" style="438" customWidth="1"/>
    <col min="9984" max="9984" width="10.54296875" style="438" customWidth="1"/>
    <col min="9985" max="9985" width="11.7265625" style="438" customWidth="1"/>
    <col min="9986" max="9986" width="11.7265625" style="438" bestFit="1" customWidth="1"/>
    <col min="9987" max="9987" width="12.54296875" style="438" customWidth="1"/>
    <col min="9988" max="9988" width="10.7265625" style="438" customWidth="1"/>
    <col min="9989" max="9989" width="14.7265625" style="438" customWidth="1"/>
    <col min="9990" max="9991" width="14.1796875" style="438" customWidth="1"/>
    <col min="9992" max="9992" width="17.54296875" style="438" customWidth="1"/>
    <col min="9993" max="9993" width="11.54296875" style="438" customWidth="1"/>
    <col min="9994" max="9994" width="16" style="438" customWidth="1"/>
    <col min="9995" max="9995" width="18.453125" style="438" customWidth="1"/>
    <col min="9996" max="10232" width="9.1796875" style="438"/>
    <col min="10233" max="10233" width="7.54296875" style="438" customWidth="1"/>
    <col min="10234" max="10234" width="36.1796875" style="438" customWidth="1"/>
    <col min="10235" max="10235" width="13.453125" style="438" customWidth="1"/>
    <col min="10236" max="10236" width="12.26953125" style="438" customWidth="1"/>
    <col min="10237" max="10237" width="9" style="438" bestFit="1" customWidth="1"/>
    <col min="10238" max="10238" width="10" style="438" customWidth="1"/>
    <col min="10239" max="10239" width="12.453125" style="438" customWidth="1"/>
    <col min="10240" max="10240" width="10.54296875" style="438" customWidth="1"/>
    <col min="10241" max="10241" width="11.7265625" style="438" customWidth="1"/>
    <col min="10242" max="10242" width="11.7265625" style="438" bestFit="1" customWidth="1"/>
    <col min="10243" max="10243" width="12.54296875" style="438" customWidth="1"/>
    <col min="10244" max="10244" width="10.7265625" style="438" customWidth="1"/>
    <col min="10245" max="10245" width="14.7265625" style="438" customWidth="1"/>
    <col min="10246" max="10247" width="14.1796875" style="438" customWidth="1"/>
    <col min="10248" max="10248" width="17.54296875" style="438" customWidth="1"/>
    <col min="10249" max="10249" width="11.54296875" style="438" customWidth="1"/>
    <col min="10250" max="10250" width="16" style="438" customWidth="1"/>
    <col min="10251" max="10251" width="18.453125" style="438" customWidth="1"/>
    <col min="10252" max="10488" width="9.1796875" style="438"/>
    <col min="10489" max="10489" width="7.54296875" style="438" customWidth="1"/>
    <col min="10490" max="10490" width="36.1796875" style="438" customWidth="1"/>
    <col min="10491" max="10491" width="13.453125" style="438" customWidth="1"/>
    <col min="10492" max="10492" width="12.26953125" style="438" customWidth="1"/>
    <col min="10493" max="10493" width="9" style="438" bestFit="1" customWidth="1"/>
    <col min="10494" max="10494" width="10" style="438" customWidth="1"/>
    <col min="10495" max="10495" width="12.453125" style="438" customWidth="1"/>
    <col min="10496" max="10496" width="10.54296875" style="438" customWidth="1"/>
    <col min="10497" max="10497" width="11.7265625" style="438" customWidth="1"/>
    <col min="10498" max="10498" width="11.7265625" style="438" bestFit="1" customWidth="1"/>
    <col min="10499" max="10499" width="12.54296875" style="438" customWidth="1"/>
    <col min="10500" max="10500" width="10.7265625" style="438" customWidth="1"/>
    <col min="10501" max="10501" width="14.7265625" style="438" customWidth="1"/>
    <col min="10502" max="10503" width="14.1796875" style="438" customWidth="1"/>
    <col min="10504" max="10504" width="17.54296875" style="438" customWidth="1"/>
    <col min="10505" max="10505" width="11.54296875" style="438" customWidth="1"/>
    <col min="10506" max="10506" width="16" style="438" customWidth="1"/>
    <col min="10507" max="10507" width="18.453125" style="438" customWidth="1"/>
    <col min="10508" max="10744" width="9.1796875" style="438"/>
    <col min="10745" max="10745" width="7.54296875" style="438" customWidth="1"/>
    <col min="10746" max="10746" width="36.1796875" style="438" customWidth="1"/>
    <col min="10747" max="10747" width="13.453125" style="438" customWidth="1"/>
    <col min="10748" max="10748" width="12.26953125" style="438" customWidth="1"/>
    <col min="10749" max="10749" width="9" style="438" bestFit="1" customWidth="1"/>
    <col min="10750" max="10750" width="10" style="438" customWidth="1"/>
    <col min="10751" max="10751" width="12.453125" style="438" customWidth="1"/>
    <col min="10752" max="10752" width="10.54296875" style="438" customWidth="1"/>
    <col min="10753" max="10753" width="11.7265625" style="438" customWidth="1"/>
    <col min="10754" max="10754" width="11.7265625" style="438" bestFit="1" customWidth="1"/>
    <col min="10755" max="10755" width="12.54296875" style="438" customWidth="1"/>
    <col min="10756" max="10756" width="10.7265625" style="438" customWidth="1"/>
    <col min="10757" max="10757" width="14.7265625" style="438" customWidth="1"/>
    <col min="10758" max="10759" width="14.1796875" style="438" customWidth="1"/>
    <col min="10760" max="10760" width="17.54296875" style="438" customWidth="1"/>
    <col min="10761" max="10761" width="11.54296875" style="438" customWidth="1"/>
    <col min="10762" max="10762" width="16" style="438" customWidth="1"/>
    <col min="10763" max="10763" width="18.453125" style="438" customWidth="1"/>
    <col min="10764" max="11000" width="9.1796875" style="438"/>
    <col min="11001" max="11001" width="7.54296875" style="438" customWidth="1"/>
    <col min="11002" max="11002" width="36.1796875" style="438" customWidth="1"/>
    <col min="11003" max="11003" width="13.453125" style="438" customWidth="1"/>
    <col min="11004" max="11004" width="12.26953125" style="438" customWidth="1"/>
    <col min="11005" max="11005" width="9" style="438" bestFit="1" customWidth="1"/>
    <col min="11006" max="11006" width="10" style="438" customWidth="1"/>
    <col min="11007" max="11007" width="12.453125" style="438" customWidth="1"/>
    <col min="11008" max="11008" width="10.54296875" style="438" customWidth="1"/>
    <col min="11009" max="11009" width="11.7265625" style="438" customWidth="1"/>
    <col min="11010" max="11010" width="11.7265625" style="438" bestFit="1" customWidth="1"/>
    <col min="11011" max="11011" width="12.54296875" style="438" customWidth="1"/>
    <col min="11012" max="11012" width="10.7265625" style="438" customWidth="1"/>
    <col min="11013" max="11013" width="14.7265625" style="438" customWidth="1"/>
    <col min="11014" max="11015" width="14.1796875" style="438" customWidth="1"/>
    <col min="11016" max="11016" width="17.54296875" style="438" customWidth="1"/>
    <col min="11017" max="11017" width="11.54296875" style="438" customWidth="1"/>
    <col min="11018" max="11018" width="16" style="438" customWidth="1"/>
    <col min="11019" max="11019" width="18.453125" style="438" customWidth="1"/>
    <col min="11020" max="11256" width="9.1796875" style="438"/>
    <col min="11257" max="11257" width="7.54296875" style="438" customWidth="1"/>
    <col min="11258" max="11258" width="36.1796875" style="438" customWidth="1"/>
    <col min="11259" max="11259" width="13.453125" style="438" customWidth="1"/>
    <col min="11260" max="11260" width="12.26953125" style="438" customWidth="1"/>
    <col min="11261" max="11261" width="9" style="438" bestFit="1" customWidth="1"/>
    <col min="11262" max="11262" width="10" style="438" customWidth="1"/>
    <col min="11263" max="11263" width="12.453125" style="438" customWidth="1"/>
    <col min="11264" max="11264" width="10.54296875" style="438" customWidth="1"/>
    <col min="11265" max="11265" width="11.7265625" style="438" customWidth="1"/>
    <col min="11266" max="11266" width="11.7265625" style="438" bestFit="1" customWidth="1"/>
    <col min="11267" max="11267" width="12.54296875" style="438" customWidth="1"/>
    <col min="11268" max="11268" width="10.7265625" style="438" customWidth="1"/>
    <col min="11269" max="11269" width="14.7265625" style="438" customWidth="1"/>
    <col min="11270" max="11271" width="14.1796875" style="438" customWidth="1"/>
    <col min="11272" max="11272" width="17.54296875" style="438" customWidth="1"/>
    <col min="11273" max="11273" width="11.54296875" style="438" customWidth="1"/>
    <col min="11274" max="11274" width="16" style="438" customWidth="1"/>
    <col min="11275" max="11275" width="18.453125" style="438" customWidth="1"/>
    <col min="11276" max="11512" width="9.1796875" style="438"/>
    <col min="11513" max="11513" width="7.54296875" style="438" customWidth="1"/>
    <col min="11514" max="11514" width="36.1796875" style="438" customWidth="1"/>
    <col min="11515" max="11515" width="13.453125" style="438" customWidth="1"/>
    <col min="11516" max="11516" width="12.26953125" style="438" customWidth="1"/>
    <col min="11517" max="11517" width="9" style="438" bestFit="1" customWidth="1"/>
    <col min="11518" max="11518" width="10" style="438" customWidth="1"/>
    <col min="11519" max="11519" width="12.453125" style="438" customWidth="1"/>
    <col min="11520" max="11520" width="10.54296875" style="438" customWidth="1"/>
    <col min="11521" max="11521" width="11.7265625" style="438" customWidth="1"/>
    <col min="11522" max="11522" width="11.7265625" style="438" bestFit="1" customWidth="1"/>
    <col min="11523" max="11523" width="12.54296875" style="438" customWidth="1"/>
    <col min="11524" max="11524" width="10.7265625" style="438" customWidth="1"/>
    <col min="11525" max="11525" width="14.7265625" style="438" customWidth="1"/>
    <col min="11526" max="11527" width="14.1796875" style="438" customWidth="1"/>
    <col min="11528" max="11528" width="17.54296875" style="438" customWidth="1"/>
    <col min="11529" max="11529" width="11.54296875" style="438" customWidth="1"/>
    <col min="11530" max="11530" width="16" style="438" customWidth="1"/>
    <col min="11531" max="11531" width="18.453125" style="438" customWidth="1"/>
    <col min="11532" max="11768" width="9.1796875" style="438"/>
    <col min="11769" max="11769" width="7.54296875" style="438" customWidth="1"/>
    <col min="11770" max="11770" width="36.1796875" style="438" customWidth="1"/>
    <col min="11771" max="11771" width="13.453125" style="438" customWidth="1"/>
    <col min="11772" max="11772" width="12.26953125" style="438" customWidth="1"/>
    <col min="11773" max="11773" width="9" style="438" bestFit="1" customWidth="1"/>
    <col min="11774" max="11774" width="10" style="438" customWidth="1"/>
    <col min="11775" max="11775" width="12.453125" style="438" customWidth="1"/>
    <col min="11776" max="11776" width="10.54296875" style="438" customWidth="1"/>
    <col min="11777" max="11777" width="11.7265625" style="438" customWidth="1"/>
    <col min="11778" max="11778" width="11.7265625" style="438" bestFit="1" customWidth="1"/>
    <col min="11779" max="11779" width="12.54296875" style="438" customWidth="1"/>
    <col min="11780" max="11780" width="10.7265625" style="438" customWidth="1"/>
    <col min="11781" max="11781" width="14.7265625" style="438" customWidth="1"/>
    <col min="11782" max="11783" width="14.1796875" style="438" customWidth="1"/>
    <col min="11784" max="11784" width="17.54296875" style="438" customWidth="1"/>
    <col min="11785" max="11785" width="11.54296875" style="438" customWidth="1"/>
    <col min="11786" max="11786" width="16" style="438" customWidth="1"/>
    <col min="11787" max="11787" width="18.453125" style="438" customWidth="1"/>
    <col min="11788" max="12024" width="9.1796875" style="438"/>
    <col min="12025" max="12025" width="7.54296875" style="438" customWidth="1"/>
    <col min="12026" max="12026" width="36.1796875" style="438" customWidth="1"/>
    <col min="12027" max="12027" width="13.453125" style="438" customWidth="1"/>
    <col min="12028" max="12028" width="12.26953125" style="438" customWidth="1"/>
    <col min="12029" max="12029" width="9" style="438" bestFit="1" customWidth="1"/>
    <col min="12030" max="12030" width="10" style="438" customWidth="1"/>
    <col min="12031" max="12031" width="12.453125" style="438" customWidth="1"/>
    <col min="12032" max="12032" width="10.54296875" style="438" customWidth="1"/>
    <col min="12033" max="12033" width="11.7265625" style="438" customWidth="1"/>
    <col min="12034" max="12034" width="11.7265625" style="438" bestFit="1" customWidth="1"/>
    <col min="12035" max="12035" width="12.54296875" style="438" customWidth="1"/>
    <col min="12036" max="12036" width="10.7265625" style="438" customWidth="1"/>
    <col min="12037" max="12037" width="14.7265625" style="438" customWidth="1"/>
    <col min="12038" max="12039" width="14.1796875" style="438" customWidth="1"/>
    <col min="12040" max="12040" width="17.54296875" style="438" customWidth="1"/>
    <col min="12041" max="12041" width="11.54296875" style="438" customWidth="1"/>
    <col min="12042" max="12042" width="16" style="438" customWidth="1"/>
    <col min="12043" max="12043" width="18.453125" style="438" customWidth="1"/>
    <col min="12044" max="12280" width="9.1796875" style="438"/>
    <col min="12281" max="12281" width="7.54296875" style="438" customWidth="1"/>
    <col min="12282" max="12282" width="36.1796875" style="438" customWidth="1"/>
    <col min="12283" max="12283" width="13.453125" style="438" customWidth="1"/>
    <col min="12284" max="12284" width="12.26953125" style="438" customWidth="1"/>
    <col min="12285" max="12285" width="9" style="438" bestFit="1" customWidth="1"/>
    <col min="12286" max="12286" width="10" style="438" customWidth="1"/>
    <col min="12287" max="12287" width="12.453125" style="438" customWidth="1"/>
    <col min="12288" max="12288" width="10.54296875" style="438" customWidth="1"/>
    <col min="12289" max="12289" width="11.7265625" style="438" customWidth="1"/>
    <col min="12290" max="12290" width="11.7265625" style="438" bestFit="1" customWidth="1"/>
    <col min="12291" max="12291" width="12.54296875" style="438" customWidth="1"/>
    <col min="12292" max="12292" width="10.7265625" style="438" customWidth="1"/>
    <col min="12293" max="12293" width="14.7265625" style="438" customWidth="1"/>
    <col min="12294" max="12295" width="14.1796875" style="438" customWidth="1"/>
    <col min="12296" max="12296" width="17.54296875" style="438" customWidth="1"/>
    <col min="12297" max="12297" width="11.54296875" style="438" customWidth="1"/>
    <col min="12298" max="12298" width="16" style="438" customWidth="1"/>
    <col min="12299" max="12299" width="18.453125" style="438" customWidth="1"/>
    <col min="12300" max="12536" width="9.1796875" style="438"/>
    <col min="12537" max="12537" width="7.54296875" style="438" customWidth="1"/>
    <col min="12538" max="12538" width="36.1796875" style="438" customWidth="1"/>
    <col min="12539" max="12539" width="13.453125" style="438" customWidth="1"/>
    <col min="12540" max="12540" width="12.26953125" style="438" customWidth="1"/>
    <col min="12541" max="12541" width="9" style="438" bestFit="1" customWidth="1"/>
    <col min="12542" max="12542" width="10" style="438" customWidth="1"/>
    <col min="12543" max="12543" width="12.453125" style="438" customWidth="1"/>
    <col min="12544" max="12544" width="10.54296875" style="438" customWidth="1"/>
    <col min="12545" max="12545" width="11.7265625" style="438" customWidth="1"/>
    <col min="12546" max="12546" width="11.7265625" style="438" bestFit="1" customWidth="1"/>
    <col min="12547" max="12547" width="12.54296875" style="438" customWidth="1"/>
    <col min="12548" max="12548" width="10.7265625" style="438" customWidth="1"/>
    <col min="12549" max="12549" width="14.7265625" style="438" customWidth="1"/>
    <col min="12550" max="12551" width="14.1796875" style="438" customWidth="1"/>
    <col min="12552" max="12552" width="17.54296875" style="438" customWidth="1"/>
    <col min="12553" max="12553" width="11.54296875" style="438" customWidth="1"/>
    <col min="12554" max="12554" width="16" style="438" customWidth="1"/>
    <col min="12555" max="12555" width="18.453125" style="438" customWidth="1"/>
    <col min="12556" max="12792" width="9.1796875" style="438"/>
    <col min="12793" max="12793" width="7.54296875" style="438" customWidth="1"/>
    <col min="12794" max="12794" width="36.1796875" style="438" customWidth="1"/>
    <col min="12795" max="12795" width="13.453125" style="438" customWidth="1"/>
    <col min="12796" max="12796" width="12.26953125" style="438" customWidth="1"/>
    <col min="12797" max="12797" width="9" style="438" bestFit="1" customWidth="1"/>
    <col min="12798" max="12798" width="10" style="438" customWidth="1"/>
    <col min="12799" max="12799" width="12.453125" style="438" customWidth="1"/>
    <col min="12800" max="12800" width="10.54296875" style="438" customWidth="1"/>
    <col min="12801" max="12801" width="11.7265625" style="438" customWidth="1"/>
    <col min="12802" max="12802" width="11.7265625" style="438" bestFit="1" customWidth="1"/>
    <col min="12803" max="12803" width="12.54296875" style="438" customWidth="1"/>
    <col min="12804" max="12804" width="10.7265625" style="438" customWidth="1"/>
    <col min="12805" max="12805" width="14.7265625" style="438" customWidth="1"/>
    <col min="12806" max="12807" width="14.1796875" style="438" customWidth="1"/>
    <col min="12808" max="12808" width="17.54296875" style="438" customWidth="1"/>
    <col min="12809" max="12809" width="11.54296875" style="438" customWidth="1"/>
    <col min="12810" max="12810" width="16" style="438" customWidth="1"/>
    <col min="12811" max="12811" width="18.453125" style="438" customWidth="1"/>
    <col min="12812" max="13048" width="9.1796875" style="438"/>
    <col min="13049" max="13049" width="7.54296875" style="438" customWidth="1"/>
    <col min="13050" max="13050" width="36.1796875" style="438" customWidth="1"/>
    <col min="13051" max="13051" width="13.453125" style="438" customWidth="1"/>
    <col min="13052" max="13052" width="12.26953125" style="438" customWidth="1"/>
    <col min="13053" max="13053" width="9" style="438" bestFit="1" customWidth="1"/>
    <col min="13054" max="13054" width="10" style="438" customWidth="1"/>
    <col min="13055" max="13055" width="12.453125" style="438" customWidth="1"/>
    <col min="13056" max="13056" width="10.54296875" style="438" customWidth="1"/>
    <col min="13057" max="13057" width="11.7265625" style="438" customWidth="1"/>
    <col min="13058" max="13058" width="11.7265625" style="438" bestFit="1" customWidth="1"/>
    <col min="13059" max="13059" width="12.54296875" style="438" customWidth="1"/>
    <col min="13060" max="13060" width="10.7265625" style="438" customWidth="1"/>
    <col min="13061" max="13061" width="14.7265625" style="438" customWidth="1"/>
    <col min="13062" max="13063" width="14.1796875" style="438" customWidth="1"/>
    <col min="13064" max="13064" width="17.54296875" style="438" customWidth="1"/>
    <col min="13065" max="13065" width="11.54296875" style="438" customWidth="1"/>
    <col min="13066" max="13066" width="16" style="438" customWidth="1"/>
    <col min="13067" max="13067" width="18.453125" style="438" customWidth="1"/>
    <col min="13068" max="13304" width="9.1796875" style="438"/>
    <col min="13305" max="13305" width="7.54296875" style="438" customWidth="1"/>
    <col min="13306" max="13306" width="36.1796875" style="438" customWidth="1"/>
    <col min="13307" max="13307" width="13.453125" style="438" customWidth="1"/>
    <col min="13308" max="13308" width="12.26953125" style="438" customWidth="1"/>
    <col min="13309" max="13309" width="9" style="438" bestFit="1" customWidth="1"/>
    <col min="13310" max="13310" width="10" style="438" customWidth="1"/>
    <col min="13311" max="13311" width="12.453125" style="438" customWidth="1"/>
    <col min="13312" max="13312" width="10.54296875" style="438" customWidth="1"/>
    <col min="13313" max="13313" width="11.7265625" style="438" customWidth="1"/>
    <col min="13314" max="13314" width="11.7265625" style="438" bestFit="1" customWidth="1"/>
    <col min="13315" max="13315" width="12.54296875" style="438" customWidth="1"/>
    <col min="13316" max="13316" width="10.7265625" style="438" customWidth="1"/>
    <col min="13317" max="13317" width="14.7265625" style="438" customWidth="1"/>
    <col min="13318" max="13319" width="14.1796875" style="438" customWidth="1"/>
    <col min="13320" max="13320" width="17.54296875" style="438" customWidth="1"/>
    <col min="13321" max="13321" width="11.54296875" style="438" customWidth="1"/>
    <col min="13322" max="13322" width="16" style="438" customWidth="1"/>
    <col min="13323" max="13323" width="18.453125" style="438" customWidth="1"/>
    <col min="13324" max="13560" width="9.1796875" style="438"/>
    <col min="13561" max="13561" width="7.54296875" style="438" customWidth="1"/>
    <col min="13562" max="13562" width="36.1796875" style="438" customWidth="1"/>
    <col min="13563" max="13563" width="13.453125" style="438" customWidth="1"/>
    <col min="13564" max="13564" width="12.26953125" style="438" customWidth="1"/>
    <col min="13565" max="13565" width="9" style="438" bestFit="1" customWidth="1"/>
    <col min="13566" max="13566" width="10" style="438" customWidth="1"/>
    <col min="13567" max="13567" width="12.453125" style="438" customWidth="1"/>
    <col min="13568" max="13568" width="10.54296875" style="438" customWidth="1"/>
    <col min="13569" max="13569" width="11.7265625" style="438" customWidth="1"/>
    <col min="13570" max="13570" width="11.7265625" style="438" bestFit="1" customWidth="1"/>
    <col min="13571" max="13571" width="12.54296875" style="438" customWidth="1"/>
    <col min="13572" max="13572" width="10.7265625" style="438" customWidth="1"/>
    <col min="13573" max="13573" width="14.7265625" style="438" customWidth="1"/>
    <col min="13574" max="13575" width="14.1796875" style="438" customWidth="1"/>
    <col min="13576" max="13576" width="17.54296875" style="438" customWidth="1"/>
    <col min="13577" max="13577" width="11.54296875" style="438" customWidth="1"/>
    <col min="13578" max="13578" width="16" style="438" customWidth="1"/>
    <col min="13579" max="13579" width="18.453125" style="438" customWidth="1"/>
    <col min="13580" max="13816" width="9.1796875" style="438"/>
    <col min="13817" max="13817" width="7.54296875" style="438" customWidth="1"/>
    <col min="13818" max="13818" width="36.1796875" style="438" customWidth="1"/>
    <col min="13819" max="13819" width="13.453125" style="438" customWidth="1"/>
    <col min="13820" max="13820" width="12.26953125" style="438" customWidth="1"/>
    <col min="13821" max="13821" width="9" style="438" bestFit="1" customWidth="1"/>
    <col min="13822" max="13822" width="10" style="438" customWidth="1"/>
    <col min="13823" max="13823" width="12.453125" style="438" customWidth="1"/>
    <col min="13824" max="13824" width="10.54296875" style="438" customWidth="1"/>
    <col min="13825" max="13825" width="11.7265625" style="438" customWidth="1"/>
    <col min="13826" max="13826" width="11.7265625" style="438" bestFit="1" customWidth="1"/>
    <col min="13827" max="13827" width="12.54296875" style="438" customWidth="1"/>
    <col min="13828" max="13828" width="10.7265625" style="438" customWidth="1"/>
    <col min="13829" max="13829" width="14.7265625" style="438" customWidth="1"/>
    <col min="13830" max="13831" width="14.1796875" style="438" customWidth="1"/>
    <col min="13832" max="13832" width="17.54296875" style="438" customWidth="1"/>
    <col min="13833" max="13833" width="11.54296875" style="438" customWidth="1"/>
    <col min="13834" max="13834" width="16" style="438" customWidth="1"/>
    <col min="13835" max="13835" width="18.453125" style="438" customWidth="1"/>
    <col min="13836" max="14072" width="9.1796875" style="438"/>
    <col min="14073" max="14073" width="7.54296875" style="438" customWidth="1"/>
    <col min="14074" max="14074" width="36.1796875" style="438" customWidth="1"/>
    <col min="14075" max="14075" width="13.453125" style="438" customWidth="1"/>
    <col min="14076" max="14076" width="12.26953125" style="438" customWidth="1"/>
    <col min="14077" max="14077" width="9" style="438" bestFit="1" customWidth="1"/>
    <col min="14078" max="14078" width="10" style="438" customWidth="1"/>
    <col min="14079" max="14079" width="12.453125" style="438" customWidth="1"/>
    <col min="14080" max="14080" width="10.54296875" style="438" customWidth="1"/>
    <col min="14081" max="14081" width="11.7265625" style="438" customWidth="1"/>
    <col min="14082" max="14082" width="11.7265625" style="438" bestFit="1" customWidth="1"/>
    <col min="14083" max="14083" width="12.54296875" style="438" customWidth="1"/>
    <col min="14084" max="14084" width="10.7265625" style="438" customWidth="1"/>
    <col min="14085" max="14085" width="14.7265625" style="438" customWidth="1"/>
    <col min="14086" max="14087" width="14.1796875" style="438" customWidth="1"/>
    <col min="14088" max="14088" width="17.54296875" style="438" customWidth="1"/>
    <col min="14089" max="14089" width="11.54296875" style="438" customWidth="1"/>
    <col min="14090" max="14090" width="16" style="438" customWidth="1"/>
    <col min="14091" max="14091" width="18.453125" style="438" customWidth="1"/>
    <col min="14092" max="14328" width="9.1796875" style="438"/>
    <col min="14329" max="14329" width="7.54296875" style="438" customWidth="1"/>
    <col min="14330" max="14330" width="36.1796875" style="438" customWidth="1"/>
    <col min="14331" max="14331" width="13.453125" style="438" customWidth="1"/>
    <col min="14332" max="14332" width="12.26953125" style="438" customWidth="1"/>
    <col min="14333" max="14333" width="9" style="438" bestFit="1" customWidth="1"/>
    <col min="14334" max="14334" width="10" style="438" customWidth="1"/>
    <col min="14335" max="14335" width="12.453125" style="438" customWidth="1"/>
    <col min="14336" max="14336" width="10.54296875" style="438" customWidth="1"/>
    <col min="14337" max="14337" width="11.7265625" style="438" customWidth="1"/>
    <col min="14338" max="14338" width="11.7265625" style="438" bestFit="1" customWidth="1"/>
    <col min="14339" max="14339" width="12.54296875" style="438" customWidth="1"/>
    <col min="14340" max="14340" width="10.7265625" style="438" customWidth="1"/>
    <col min="14341" max="14341" width="14.7265625" style="438" customWidth="1"/>
    <col min="14342" max="14343" width="14.1796875" style="438" customWidth="1"/>
    <col min="14344" max="14344" width="17.54296875" style="438" customWidth="1"/>
    <col min="14345" max="14345" width="11.54296875" style="438" customWidth="1"/>
    <col min="14346" max="14346" width="16" style="438" customWidth="1"/>
    <col min="14347" max="14347" width="18.453125" style="438" customWidth="1"/>
    <col min="14348" max="14584" width="9.1796875" style="438"/>
    <col min="14585" max="14585" width="7.54296875" style="438" customWidth="1"/>
    <col min="14586" max="14586" width="36.1796875" style="438" customWidth="1"/>
    <col min="14587" max="14587" width="13.453125" style="438" customWidth="1"/>
    <col min="14588" max="14588" width="12.26953125" style="438" customWidth="1"/>
    <col min="14589" max="14589" width="9" style="438" bestFit="1" customWidth="1"/>
    <col min="14590" max="14590" width="10" style="438" customWidth="1"/>
    <col min="14591" max="14591" width="12.453125" style="438" customWidth="1"/>
    <col min="14592" max="14592" width="10.54296875" style="438" customWidth="1"/>
    <col min="14593" max="14593" width="11.7265625" style="438" customWidth="1"/>
    <col min="14594" max="14594" width="11.7265625" style="438" bestFit="1" customWidth="1"/>
    <col min="14595" max="14595" width="12.54296875" style="438" customWidth="1"/>
    <col min="14596" max="14596" width="10.7265625" style="438" customWidth="1"/>
    <col min="14597" max="14597" width="14.7265625" style="438" customWidth="1"/>
    <col min="14598" max="14599" width="14.1796875" style="438" customWidth="1"/>
    <col min="14600" max="14600" width="17.54296875" style="438" customWidth="1"/>
    <col min="14601" max="14601" width="11.54296875" style="438" customWidth="1"/>
    <col min="14602" max="14602" width="16" style="438" customWidth="1"/>
    <col min="14603" max="14603" width="18.453125" style="438" customWidth="1"/>
    <col min="14604" max="14840" width="9.1796875" style="438"/>
    <col min="14841" max="14841" width="7.54296875" style="438" customWidth="1"/>
    <col min="14842" max="14842" width="36.1796875" style="438" customWidth="1"/>
    <col min="14843" max="14843" width="13.453125" style="438" customWidth="1"/>
    <col min="14844" max="14844" width="12.26953125" style="438" customWidth="1"/>
    <col min="14845" max="14845" width="9" style="438" bestFit="1" customWidth="1"/>
    <col min="14846" max="14846" width="10" style="438" customWidth="1"/>
    <col min="14847" max="14847" width="12.453125" style="438" customWidth="1"/>
    <col min="14848" max="14848" width="10.54296875" style="438" customWidth="1"/>
    <col min="14849" max="14849" width="11.7265625" style="438" customWidth="1"/>
    <col min="14850" max="14850" width="11.7265625" style="438" bestFit="1" customWidth="1"/>
    <col min="14851" max="14851" width="12.54296875" style="438" customWidth="1"/>
    <col min="14852" max="14852" width="10.7265625" style="438" customWidth="1"/>
    <col min="14853" max="14853" width="14.7265625" style="438" customWidth="1"/>
    <col min="14854" max="14855" width="14.1796875" style="438" customWidth="1"/>
    <col min="14856" max="14856" width="17.54296875" style="438" customWidth="1"/>
    <col min="14857" max="14857" width="11.54296875" style="438" customWidth="1"/>
    <col min="14858" max="14858" width="16" style="438" customWidth="1"/>
    <col min="14859" max="14859" width="18.453125" style="438" customWidth="1"/>
    <col min="14860" max="15096" width="9.1796875" style="438"/>
    <col min="15097" max="15097" width="7.54296875" style="438" customWidth="1"/>
    <col min="15098" max="15098" width="36.1796875" style="438" customWidth="1"/>
    <col min="15099" max="15099" width="13.453125" style="438" customWidth="1"/>
    <col min="15100" max="15100" width="12.26953125" style="438" customWidth="1"/>
    <col min="15101" max="15101" width="9" style="438" bestFit="1" customWidth="1"/>
    <col min="15102" max="15102" width="10" style="438" customWidth="1"/>
    <col min="15103" max="15103" width="12.453125" style="438" customWidth="1"/>
    <col min="15104" max="15104" width="10.54296875" style="438" customWidth="1"/>
    <col min="15105" max="15105" width="11.7265625" style="438" customWidth="1"/>
    <col min="15106" max="15106" width="11.7265625" style="438" bestFit="1" customWidth="1"/>
    <col min="15107" max="15107" width="12.54296875" style="438" customWidth="1"/>
    <col min="15108" max="15108" width="10.7265625" style="438" customWidth="1"/>
    <col min="15109" max="15109" width="14.7265625" style="438" customWidth="1"/>
    <col min="15110" max="15111" width="14.1796875" style="438" customWidth="1"/>
    <col min="15112" max="15112" width="17.54296875" style="438" customWidth="1"/>
    <col min="15113" max="15113" width="11.54296875" style="438" customWidth="1"/>
    <col min="15114" max="15114" width="16" style="438" customWidth="1"/>
    <col min="15115" max="15115" width="18.453125" style="438" customWidth="1"/>
    <col min="15116" max="15352" width="9.1796875" style="438"/>
    <col min="15353" max="15353" width="7.54296875" style="438" customWidth="1"/>
    <col min="15354" max="15354" width="36.1796875" style="438" customWidth="1"/>
    <col min="15355" max="15355" width="13.453125" style="438" customWidth="1"/>
    <col min="15356" max="15356" width="12.26953125" style="438" customWidth="1"/>
    <col min="15357" max="15357" width="9" style="438" bestFit="1" customWidth="1"/>
    <col min="15358" max="15358" width="10" style="438" customWidth="1"/>
    <col min="15359" max="15359" width="12.453125" style="438" customWidth="1"/>
    <col min="15360" max="15360" width="10.54296875" style="438" customWidth="1"/>
    <col min="15361" max="15361" width="11.7265625" style="438" customWidth="1"/>
    <col min="15362" max="15362" width="11.7265625" style="438" bestFit="1" customWidth="1"/>
    <col min="15363" max="15363" width="12.54296875" style="438" customWidth="1"/>
    <col min="15364" max="15364" width="10.7265625" style="438" customWidth="1"/>
    <col min="15365" max="15365" width="14.7265625" style="438" customWidth="1"/>
    <col min="15366" max="15367" width="14.1796875" style="438" customWidth="1"/>
    <col min="15368" max="15368" width="17.54296875" style="438" customWidth="1"/>
    <col min="15369" max="15369" width="11.54296875" style="438" customWidth="1"/>
    <col min="15370" max="15370" width="16" style="438" customWidth="1"/>
    <col min="15371" max="15371" width="18.453125" style="438" customWidth="1"/>
    <col min="15372" max="15608" width="9.1796875" style="438"/>
    <col min="15609" max="15609" width="7.54296875" style="438" customWidth="1"/>
    <col min="15610" max="15610" width="36.1796875" style="438" customWidth="1"/>
    <col min="15611" max="15611" width="13.453125" style="438" customWidth="1"/>
    <col min="15612" max="15612" width="12.26953125" style="438" customWidth="1"/>
    <col min="15613" max="15613" width="9" style="438" bestFit="1" customWidth="1"/>
    <col min="15614" max="15614" width="10" style="438" customWidth="1"/>
    <col min="15615" max="15615" width="12.453125" style="438" customWidth="1"/>
    <col min="15616" max="15616" width="10.54296875" style="438" customWidth="1"/>
    <col min="15617" max="15617" width="11.7265625" style="438" customWidth="1"/>
    <col min="15618" max="15618" width="11.7265625" style="438" bestFit="1" customWidth="1"/>
    <col min="15619" max="15619" width="12.54296875" style="438" customWidth="1"/>
    <col min="15620" max="15620" width="10.7265625" style="438" customWidth="1"/>
    <col min="15621" max="15621" width="14.7265625" style="438" customWidth="1"/>
    <col min="15622" max="15623" width="14.1796875" style="438" customWidth="1"/>
    <col min="15624" max="15624" width="17.54296875" style="438" customWidth="1"/>
    <col min="15625" max="15625" width="11.54296875" style="438" customWidth="1"/>
    <col min="15626" max="15626" width="16" style="438" customWidth="1"/>
    <col min="15627" max="15627" width="18.453125" style="438" customWidth="1"/>
    <col min="15628" max="15864" width="9.1796875" style="438"/>
    <col min="15865" max="15865" width="7.54296875" style="438" customWidth="1"/>
    <col min="15866" max="15866" width="36.1796875" style="438" customWidth="1"/>
    <col min="15867" max="15867" width="13.453125" style="438" customWidth="1"/>
    <col min="15868" max="15868" width="12.26953125" style="438" customWidth="1"/>
    <col min="15869" max="15869" width="9" style="438" bestFit="1" customWidth="1"/>
    <col min="15870" max="15870" width="10" style="438" customWidth="1"/>
    <col min="15871" max="15871" width="12.453125" style="438" customWidth="1"/>
    <col min="15872" max="15872" width="10.54296875" style="438" customWidth="1"/>
    <col min="15873" max="15873" width="11.7265625" style="438" customWidth="1"/>
    <col min="15874" max="15874" width="11.7265625" style="438" bestFit="1" customWidth="1"/>
    <col min="15875" max="15875" width="12.54296875" style="438" customWidth="1"/>
    <col min="15876" max="15876" width="10.7265625" style="438" customWidth="1"/>
    <col min="15877" max="15877" width="14.7265625" style="438" customWidth="1"/>
    <col min="15878" max="15879" width="14.1796875" style="438" customWidth="1"/>
    <col min="15880" max="15880" width="17.54296875" style="438" customWidth="1"/>
    <col min="15881" max="15881" width="11.54296875" style="438" customWidth="1"/>
    <col min="15882" max="15882" width="16" style="438" customWidth="1"/>
    <col min="15883" max="15883" width="18.453125" style="438" customWidth="1"/>
    <col min="15884" max="16120" width="9.1796875" style="438"/>
    <col min="16121" max="16121" width="7.54296875" style="438" customWidth="1"/>
    <col min="16122" max="16122" width="36.1796875" style="438" customWidth="1"/>
    <col min="16123" max="16123" width="13.453125" style="438" customWidth="1"/>
    <col min="16124" max="16124" width="12.26953125" style="438" customWidth="1"/>
    <col min="16125" max="16125" width="9" style="438" bestFit="1" customWidth="1"/>
    <col min="16126" max="16126" width="10" style="438" customWidth="1"/>
    <col min="16127" max="16127" width="12.453125" style="438" customWidth="1"/>
    <col min="16128" max="16128" width="10.54296875" style="438" customWidth="1"/>
    <col min="16129" max="16129" width="11.7265625" style="438" customWidth="1"/>
    <col min="16130" max="16130" width="11.7265625" style="438" bestFit="1" customWidth="1"/>
    <col min="16131" max="16131" width="12.54296875" style="438" customWidth="1"/>
    <col min="16132" max="16132" width="10.7265625" style="438" customWidth="1"/>
    <col min="16133" max="16133" width="14.7265625" style="438" customWidth="1"/>
    <col min="16134" max="16135" width="14.1796875" style="438" customWidth="1"/>
    <col min="16136" max="16136" width="17.54296875" style="438" customWidth="1"/>
    <col min="16137" max="16137" width="11.54296875" style="438" customWidth="1"/>
    <col min="16138" max="16138" width="16" style="438" customWidth="1"/>
    <col min="16139" max="16139" width="18.453125" style="438" customWidth="1"/>
    <col min="16140" max="16384" width="9.1796875" style="438"/>
  </cols>
  <sheetData>
    <row r="1" spans="1:20" ht="24.75" customHeight="1" x14ac:dyDescent="0.35">
      <c r="A1" s="439"/>
      <c r="B1" s="440"/>
      <c r="C1" s="440"/>
      <c r="D1" s="440"/>
      <c r="E1" s="440"/>
      <c r="F1" s="440"/>
      <c r="G1" s="440"/>
      <c r="H1" s="440"/>
      <c r="I1" s="440"/>
      <c r="J1" s="440"/>
      <c r="K1" s="440"/>
      <c r="L1" s="440"/>
      <c r="M1" s="440"/>
      <c r="N1" s="440"/>
      <c r="O1" s="441"/>
    </row>
    <row r="2" spans="1:20" ht="15.5" x14ac:dyDescent="0.3">
      <c r="A2" s="442" t="s">
        <v>294</v>
      </c>
      <c r="B2" s="443"/>
      <c r="C2" s="443"/>
      <c r="D2" s="443"/>
      <c r="E2" s="443"/>
      <c r="F2" s="443"/>
      <c r="G2" s="443"/>
      <c r="H2" s="443"/>
      <c r="I2" s="443"/>
      <c r="J2" s="443"/>
      <c r="K2" s="443"/>
      <c r="L2" s="443"/>
      <c r="M2" s="443"/>
      <c r="N2" s="443"/>
      <c r="O2" s="444"/>
    </row>
    <row r="3" spans="1:20" ht="15.5" x14ac:dyDescent="0.3">
      <c r="A3" s="442" t="s">
        <v>250</v>
      </c>
      <c r="B3" s="443"/>
      <c r="C3" s="443"/>
      <c r="D3" s="445" t="s">
        <v>281</v>
      </c>
      <c r="E3" s="443"/>
      <c r="F3" s="443"/>
      <c r="G3" s="443"/>
      <c r="H3" s="443"/>
      <c r="I3" s="443"/>
      <c r="J3" s="443"/>
      <c r="K3" s="443"/>
      <c r="L3" s="443"/>
      <c r="M3" s="443"/>
      <c r="N3" s="443"/>
      <c r="O3" s="444"/>
    </row>
    <row r="4" spans="1:20" ht="15.5" x14ac:dyDescent="0.3">
      <c r="A4" s="442" t="s">
        <v>127</v>
      </c>
      <c r="B4" s="446"/>
      <c r="C4" s="446"/>
      <c r="D4" s="445" t="str">
        <f>+'QCS '!D2</f>
        <v>P11/630098168</v>
      </c>
      <c r="E4" s="446"/>
      <c r="F4" s="446"/>
      <c r="G4" s="447"/>
      <c r="H4" s="446"/>
      <c r="I4" s="446" t="s">
        <v>186</v>
      </c>
      <c r="J4" s="446"/>
      <c r="K4" s="446"/>
      <c r="L4" s="446"/>
      <c r="M4" s="446"/>
      <c r="N4" s="446"/>
      <c r="O4" s="448"/>
    </row>
    <row r="5" spans="1:20" ht="15.5" x14ac:dyDescent="0.3">
      <c r="A5" s="442" t="s">
        <v>128</v>
      </c>
      <c r="B5" s="446"/>
      <c r="C5" s="446"/>
      <c r="D5" s="481" t="s">
        <v>280</v>
      </c>
      <c r="E5" s="446"/>
      <c r="F5" s="446"/>
      <c r="G5" s="480"/>
      <c r="H5" s="446"/>
      <c r="I5" s="446"/>
      <c r="J5" s="446"/>
      <c r="K5" s="446"/>
      <c r="L5" s="446"/>
      <c r="M5" s="446"/>
      <c r="N5" s="446"/>
      <c r="O5" s="448"/>
    </row>
    <row r="6" spans="1:20" ht="15.5" x14ac:dyDescent="0.3">
      <c r="A6" s="442" t="s">
        <v>129</v>
      </c>
      <c r="B6" s="445"/>
      <c r="C6" s="445"/>
      <c r="D6" s="445" t="s">
        <v>279</v>
      </c>
      <c r="E6" s="446"/>
      <c r="F6" s="446"/>
      <c r="G6" s="447"/>
      <c r="H6" s="446"/>
      <c r="I6" s="446"/>
      <c r="J6" s="446"/>
      <c r="K6" s="446"/>
      <c r="L6" s="446"/>
      <c r="M6" s="446"/>
      <c r="N6" s="446"/>
      <c r="O6" s="448"/>
    </row>
    <row r="7" spans="1:20" ht="14.5" thickBot="1" x14ac:dyDescent="0.35">
      <c r="A7" s="449"/>
      <c r="O7" s="453"/>
    </row>
    <row r="8" spans="1:20" s="454" customFormat="1" ht="30.75" customHeight="1" x14ac:dyDescent="0.3">
      <c r="A8" s="566" t="s">
        <v>251</v>
      </c>
      <c r="B8" s="568" t="s">
        <v>252</v>
      </c>
      <c r="C8" s="572" t="s">
        <v>89</v>
      </c>
      <c r="D8" s="570" t="s">
        <v>253</v>
      </c>
      <c r="E8" s="570" t="s">
        <v>254</v>
      </c>
      <c r="F8" s="562" t="s">
        <v>282</v>
      </c>
      <c r="G8" s="562"/>
      <c r="H8" s="562" t="s">
        <v>255</v>
      </c>
      <c r="I8" s="562" t="s">
        <v>256</v>
      </c>
      <c r="J8" s="562" t="s">
        <v>257</v>
      </c>
      <c r="K8" s="562" t="s">
        <v>269</v>
      </c>
      <c r="L8" s="562" t="s">
        <v>283</v>
      </c>
      <c r="M8" s="562" t="s">
        <v>271</v>
      </c>
      <c r="N8" s="562" t="s">
        <v>258</v>
      </c>
      <c r="O8" s="564" t="s">
        <v>259</v>
      </c>
    </row>
    <row r="9" spans="1:20" s="454" customFormat="1" ht="37.15" customHeight="1" x14ac:dyDescent="0.3">
      <c r="A9" s="567"/>
      <c r="B9" s="569"/>
      <c r="C9" s="573"/>
      <c r="D9" s="571"/>
      <c r="E9" s="571"/>
      <c r="F9" s="455" t="s">
        <v>260</v>
      </c>
      <c r="G9" s="456" t="s">
        <v>261</v>
      </c>
      <c r="H9" s="563"/>
      <c r="I9" s="563"/>
      <c r="J9" s="563"/>
      <c r="K9" s="563"/>
      <c r="L9" s="563"/>
      <c r="M9" s="563"/>
      <c r="N9" s="563"/>
      <c r="O9" s="565"/>
    </row>
    <row r="10" spans="1:20" s="464" customFormat="1" ht="31.15" customHeight="1" x14ac:dyDescent="0.35">
      <c r="A10" s="457" t="s">
        <v>262</v>
      </c>
      <c r="B10" s="458" t="s">
        <v>267</v>
      </c>
      <c r="C10" s="458"/>
      <c r="D10" s="458" t="s">
        <v>266</v>
      </c>
      <c r="E10" s="479" t="s">
        <v>268</v>
      </c>
      <c r="F10" s="460"/>
      <c r="G10" s="461"/>
      <c r="H10" s="462"/>
      <c r="I10" s="460"/>
      <c r="J10" s="460"/>
      <c r="K10" s="460"/>
      <c r="L10" s="460"/>
      <c r="M10" s="460"/>
      <c r="N10" s="460"/>
      <c r="O10" s="463"/>
      <c r="Q10" s="464" t="s">
        <v>122</v>
      </c>
      <c r="R10" s="464" t="s">
        <v>123</v>
      </c>
      <c r="S10" s="464" t="s">
        <v>124</v>
      </c>
      <c r="T10" s="464" t="s">
        <v>125</v>
      </c>
    </row>
    <row r="11" spans="1:20" s="474" customFormat="1" ht="31.15" customHeight="1" x14ac:dyDescent="0.35">
      <c r="A11" s="465">
        <v>1</v>
      </c>
      <c r="B11" s="466" t="s">
        <v>265</v>
      </c>
      <c r="C11" s="466"/>
      <c r="D11" s="467" t="s">
        <v>264</v>
      </c>
      <c r="E11" s="468">
        <v>44239</v>
      </c>
      <c r="F11" s="469">
        <v>0</v>
      </c>
      <c r="G11" s="470">
        <v>89</v>
      </c>
      <c r="H11" s="471">
        <f t="shared" ref="H11:H12" si="0">G11</f>
        <v>89</v>
      </c>
      <c r="I11" s="472">
        <v>0.65</v>
      </c>
      <c r="J11" s="469">
        <v>4</v>
      </c>
      <c r="K11" s="469">
        <v>16</v>
      </c>
      <c r="L11" s="469"/>
      <c r="M11" s="469"/>
      <c r="N11" s="469"/>
      <c r="O11" s="473"/>
      <c r="R11" s="474">
        <f>+T11*2</f>
        <v>0</v>
      </c>
    </row>
    <row r="12" spans="1:20" s="474" customFormat="1" ht="31.15" customHeight="1" x14ac:dyDescent="0.35">
      <c r="A12" s="465">
        <v>2</v>
      </c>
      <c r="B12" s="466" t="s">
        <v>270</v>
      </c>
      <c r="C12" s="466"/>
      <c r="D12" s="467" t="s">
        <v>263</v>
      </c>
      <c r="E12" s="468">
        <v>44239</v>
      </c>
      <c r="F12" s="469">
        <v>0</v>
      </c>
      <c r="G12" s="470"/>
      <c r="H12" s="471">
        <f t="shared" si="0"/>
        <v>0</v>
      </c>
      <c r="I12" s="472"/>
      <c r="J12" s="469"/>
      <c r="K12" s="469"/>
      <c r="L12" s="469">
        <v>13</v>
      </c>
      <c r="M12" s="469">
        <f>83+13</f>
        <v>96</v>
      </c>
      <c r="N12" s="469">
        <f>89*0.6*0.15</f>
        <v>8.01</v>
      </c>
      <c r="O12" s="473"/>
      <c r="R12" s="474">
        <f>+T12*2</f>
        <v>0</v>
      </c>
    </row>
    <row r="13" spans="1:20" s="474" customFormat="1" ht="31.15" customHeight="1" x14ac:dyDescent="0.35">
      <c r="A13" s="465"/>
      <c r="B13" s="466"/>
      <c r="C13" s="466"/>
      <c r="D13" s="467"/>
      <c r="E13" s="468"/>
      <c r="F13" s="469"/>
      <c r="G13" s="470"/>
      <c r="H13" s="471"/>
      <c r="I13" s="472"/>
      <c r="J13" s="469"/>
      <c r="K13" s="469"/>
      <c r="L13" s="469"/>
      <c r="M13" s="469"/>
      <c r="N13" s="469"/>
      <c r="O13" s="473"/>
    </row>
    <row r="14" spans="1:20" s="474" customFormat="1" ht="31.15" customHeight="1" x14ac:dyDescent="0.35">
      <c r="A14" s="465"/>
      <c r="B14" s="466"/>
      <c r="C14" s="466"/>
      <c r="D14" s="467"/>
      <c r="E14" s="468"/>
      <c r="F14" s="469"/>
      <c r="G14" s="475"/>
      <c r="H14" s="471"/>
      <c r="I14" s="469"/>
      <c r="J14" s="469"/>
      <c r="K14" s="469"/>
      <c r="L14" s="469"/>
      <c r="M14" s="469"/>
      <c r="N14" s="469"/>
      <c r="O14" s="473"/>
    </row>
    <row r="15" spans="1:20" s="464" customFormat="1" ht="31.15" customHeight="1" x14ac:dyDescent="0.35">
      <c r="A15" s="457"/>
      <c r="B15" s="476"/>
      <c r="C15" s="476"/>
      <c r="D15" s="455"/>
      <c r="E15" s="459"/>
      <c r="F15" s="460"/>
      <c r="G15" s="461"/>
      <c r="H15" s="460">
        <f>SUM(H10:H14)</f>
        <v>89</v>
      </c>
      <c r="I15" s="460"/>
      <c r="J15" s="460"/>
      <c r="K15" s="460">
        <f>SUM(K10:K14)</f>
        <v>16</v>
      </c>
      <c r="L15" s="460">
        <f>SUM(L10:L14)</f>
        <v>13</v>
      </c>
      <c r="M15" s="460">
        <f>SUM(M10:M14)</f>
        <v>96</v>
      </c>
      <c r="N15" s="460">
        <f>SUM(N10:N14)</f>
        <v>8.01</v>
      </c>
      <c r="O15" s="463"/>
      <c r="Q15" s="460">
        <f>SUM(Q10:Q14)</f>
        <v>0</v>
      </c>
      <c r="R15" s="460">
        <f>SUM(R10:R14)</f>
        <v>0</v>
      </c>
      <c r="S15" s="460">
        <f>SUM(S10:S14)</f>
        <v>0</v>
      </c>
      <c r="T15" s="460">
        <f>SUM(T10:T14)</f>
        <v>0</v>
      </c>
    </row>
    <row r="18" spans="1:15" x14ac:dyDescent="0.3">
      <c r="A18" s="438" t="s">
        <v>114</v>
      </c>
      <c r="B18" s="438"/>
      <c r="C18" s="438"/>
      <c r="E18" s="477"/>
      <c r="F18" s="438"/>
      <c r="G18" s="438"/>
      <c r="H18" s="438"/>
      <c r="I18" s="438"/>
      <c r="O18" s="438"/>
    </row>
    <row r="19" spans="1:15" x14ac:dyDescent="0.3">
      <c r="B19" s="438"/>
      <c r="C19" s="438"/>
      <c r="E19" s="477"/>
      <c r="F19" s="438"/>
      <c r="G19" s="438"/>
      <c r="H19" s="438"/>
      <c r="I19" s="438"/>
      <c r="O19" s="438"/>
    </row>
    <row r="20" spans="1:15" s="454" customFormat="1" x14ac:dyDescent="0.3">
      <c r="B20" s="454" t="s">
        <v>142</v>
      </c>
      <c r="D20" s="454" t="s">
        <v>292</v>
      </c>
      <c r="E20" s="478"/>
      <c r="F20" s="478"/>
      <c r="G20" s="478" t="s">
        <v>293</v>
      </c>
      <c r="L20" s="454" t="s">
        <v>103</v>
      </c>
    </row>
    <row r="21" spans="1:15" x14ac:dyDescent="0.3">
      <c r="B21" s="438"/>
      <c r="C21" s="438"/>
      <c r="E21" s="477"/>
      <c r="F21" s="477"/>
      <c r="G21" s="477"/>
      <c r="H21" s="438"/>
      <c r="I21" s="438"/>
      <c r="O21" s="438"/>
    </row>
    <row r="22" spans="1:15" x14ac:dyDescent="0.3">
      <c r="B22" s="438"/>
      <c r="C22" s="438"/>
      <c r="E22" s="477"/>
      <c r="F22" s="477"/>
      <c r="G22" s="477"/>
      <c r="H22" s="438"/>
      <c r="I22" s="438"/>
      <c r="O22" s="438"/>
    </row>
    <row r="23" spans="1:15" x14ac:dyDescent="0.3">
      <c r="B23" s="438" t="s">
        <v>146</v>
      </c>
      <c r="C23" s="438"/>
      <c r="D23" s="438" t="s">
        <v>146</v>
      </c>
      <c r="F23" s="438"/>
      <c r="G23" s="438" t="s">
        <v>146</v>
      </c>
      <c r="H23" s="438"/>
      <c r="I23" s="438"/>
      <c r="L23" s="438" t="s">
        <v>146</v>
      </c>
      <c r="O23" s="438"/>
    </row>
  </sheetData>
  <mergeCells count="14">
    <mergeCell ref="A8:A9"/>
    <mergeCell ref="B8:B9"/>
    <mergeCell ref="D8:D9"/>
    <mergeCell ref="E8:E9"/>
    <mergeCell ref="F8:G8"/>
    <mergeCell ref="C8:C9"/>
    <mergeCell ref="H8:H9"/>
    <mergeCell ref="I8:I9"/>
    <mergeCell ref="J8:J9"/>
    <mergeCell ref="K8:K9"/>
    <mergeCell ref="O8:O9"/>
    <mergeCell ref="L8:L9"/>
    <mergeCell ref="M8:M9"/>
    <mergeCell ref="N8:N9"/>
  </mergeCells>
  <printOptions horizontalCentered="1"/>
  <pageMargins left="0.15748031496062992" right="0.19685039370078741" top="0.27559055118110237" bottom="0.35433070866141736" header="0.15748031496062992" footer="0.31496062992125984"/>
  <pageSetup paperSize="9" scale="58" orientation="landscape" blackAndWhite="1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16"/>
  <sheetViews>
    <sheetView workbookViewId="0">
      <selection activeCell="C5" sqref="C5:E5"/>
    </sheetView>
  </sheetViews>
  <sheetFormatPr defaultColWidth="8.81640625" defaultRowHeight="14.5" x14ac:dyDescent="0.35"/>
  <cols>
    <col min="1" max="1" width="3.7265625" style="17" customWidth="1"/>
    <col min="2" max="2" width="14.7265625" style="17" bestFit="1" customWidth="1"/>
    <col min="3" max="3" width="10.7265625" style="138" customWidth="1"/>
    <col min="4" max="4" width="21.26953125" style="17" customWidth="1"/>
    <col min="5" max="5" width="5.1796875" style="17" customWidth="1"/>
    <col min="6" max="6" width="7.453125" style="17" customWidth="1"/>
    <col min="7" max="7" width="12.54296875" style="17" customWidth="1"/>
    <col min="8" max="8" width="6.7265625" style="17" customWidth="1"/>
    <col min="9" max="9" width="10.54296875" style="140" customWidth="1"/>
    <col min="10" max="10" width="10.7265625" style="17" customWidth="1"/>
    <col min="11" max="16384" width="8.81640625" style="17"/>
  </cols>
  <sheetData>
    <row r="1" spans="1:18" ht="20" x14ac:dyDescent="0.35">
      <c r="A1" s="89" t="s">
        <v>47</v>
      </c>
      <c r="B1" s="139"/>
      <c r="C1" s="139"/>
      <c r="D1" s="139"/>
      <c r="E1" s="18"/>
      <c r="F1" s="139"/>
      <c r="G1" s="139"/>
      <c r="H1" s="139"/>
      <c r="I1" s="139"/>
      <c r="J1" s="139"/>
    </row>
    <row r="2" spans="1:18" ht="13.5" customHeight="1" x14ac:dyDescent="0.35">
      <c r="A2" s="24" t="s">
        <v>48</v>
      </c>
      <c r="B2" s="20"/>
      <c r="C2" s="579" t="str">
        <f>+'OT SUMMARY'!D6</f>
        <v>MP 01 (MCGM)</v>
      </c>
      <c r="D2" s="580"/>
      <c r="E2" s="581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</row>
    <row r="3" spans="1:18" x14ac:dyDescent="0.35">
      <c r="A3" s="24" t="s">
        <v>49</v>
      </c>
      <c r="B3" s="20"/>
      <c r="C3" s="579" t="str">
        <f>+'OT SUMMARY'!D4</f>
        <v>P11/630098168</v>
      </c>
      <c r="D3" s="580"/>
      <c r="E3" s="581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</row>
    <row r="4" spans="1:18" x14ac:dyDescent="0.35">
      <c r="A4" s="24" t="s">
        <v>50</v>
      </c>
      <c r="B4" s="20"/>
      <c r="C4" s="582">
        <f>+'QCS '!D3</f>
        <v>44417</v>
      </c>
      <c r="D4" s="583"/>
      <c r="E4" s="584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</row>
    <row r="5" spans="1:18" ht="30" customHeight="1" x14ac:dyDescent="0.35">
      <c r="A5" s="577" t="s">
        <v>148</v>
      </c>
      <c r="B5" s="578"/>
      <c r="C5" s="585" t="str">
        <f>+'OT SUMMARY'!D3</f>
        <v>TNDMNETMP01-3</v>
      </c>
      <c r="D5" s="575"/>
      <c r="E5" s="576"/>
      <c r="G5" s="21"/>
      <c r="H5" s="21"/>
      <c r="I5" s="21"/>
      <c r="J5" s="21"/>
      <c r="K5" s="21"/>
      <c r="L5" s="7"/>
      <c r="N5" s="8"/>
      <c r="O5" s="8"/>
      <c r="P5" s="8"/>
      <c r="Q5" s="8"/>
      <c r="R5" s="8"/>
    </row>
    <row r="6" spans="1:18" ht="15" customHeight="1" x14ac:dyDescent="0.35">
      <c r="A6" s="90" t="s">
        <v>51</v>
      </c>
      <c r="B6" s="25"/>
      <c r="C6" s="574" t="s">
        <v>280</v>
      </c>
      <c r="D6" s="575"/>
      <c r="E6" s="576"/>
      <c r="G6" s="21"/>
      <c r="H6" s="21"/>
      <c r="I6" s="21"/>
      <c r="J6" s="21"/>
      <c r="K6" s="21"/>
      <c r="L6" s="7"/>
      <c r="N6" s="8"/>
      <c r="O6" s="8"/>
      <c r="P6" s="8"/>
      <c r="Q6" s="8"/>
      <c r="R6" s="8"/>
    </row>
    <row r="7" spans="1:18" x14ac:dyDescent="0.35">
      <c r="A7" s="128" t="s">
        <v>106</v>
      </c>
      <c r="B7" s="128"/>
      <c r="C7" s="132"/>
      <c r="D7" s="128"/>
      <c r="E7" s="128"/>
      <c r="F7" s="133"/>
      <c r="G7" s="133"/>
      <c r="H7" s="133"/>
      <c r="I7" s="133"/>
      <c r="J7" s="133"/>
    </row>
    <row r="8" spans="1:18" s="134" customFormat="1" ht="23" x14ac:dyDescent="0.3">
      <c r="A8" s="92" t="s">
        <v>34</v>
      </c>
      <c r="B8" s="92" t="s">
        <v>96</v>
      </c>
      <c r="C8" s="172" t="s">
        <v>97</v>
      </c>
      <c r="D8" s="92" t="s">
        <v>98</v>
      </c>
      <c r="E8" s="92" t="s">
        <v>99</v>
      </c>
      <c r="F8" s="92" t="s">
        <v>100</v>
      </c>
      <c r="G8" s="92" t="s">
        <v>101</v>
      </c>
      <c r="H8" s="130" t="s">
        <v>120</v>
      </c>
      <c r="I8" s="130" t="s">
        <v>46</v>
      </c>
      <c r="J8" s="92" t="s">
        <v>38</v>
      </c>
    </row>
    <row r="9" spans="1:18" s="146" customFormat="1" ht="24" x14ac:dyDescent="0.3">
      <c r="A9" s="175">
        <v>4</v>
      </c>
      <c r="B9" s="135" t="s">
        <v>264</v>
      </c>
      <c r="C9" s="173">
        <v>44239</v>
      </c>
      <c r="D9" s="176" t="s">
        <v>265</v>
      </c>
      <c r="E9" s="175">
        <v>1</v>
      </c>
      <c r="F9" s="135" t="s">
        <v>247</v>
      </c>
      <c r="G9" s="135" t="s">
        <v>249</v>
      </c>
      <c r="H9" s="177">
        <v>800</v>
      </c>
      <c r="I9" s="27">
        <v>783247281</v>
      </c>
      <c r="J9" s="437" t="s">
        <v>266</v>
      </c>
    </row>
    <row r="10" spans="1:18" s="146" customFormat="1" ht="24" x14ac:dyDescent="0.3">
      <c r="A10" s="175">
        <v>5</v>
      </c>
      <c r="B10" s="135" t="s">
        <v>264</v>
      </c>
      <c r="C10" s="173">
        <v>44239</v>
      </c>
      <c r="D10" s="176" t="s">
        <v>265</v>
      </c>
      <c r="E10" s="175">
        <v>1</v>
      </c>
      <c r="F10" s="135" t="s">
        <v>248</v>
      </c>
      <c r="G10" s="135" t="s">
        <v>249</v>
      </c>
      <c r="H10" s="177">
        <v>550</v>
      </c>
      <c r="I10" s="27">
        <v>783247281</v>
      </c>
      <c r="J10" s="437" t="s">
        <v>266</v>
      </c>
    </row>
    <row r="11" spans="1:18" s="123" customFormat="1" ht="12" x14ac:dyDescent="0.3">
      <c r="A11" s="135"/>
      <c r="B11" s="135"/>
      <c r="C11" s="173"/>
      <c r="D11" s="23"/>
      <c r="E11" s="135"/>
      <c r="F11" s="135"/>
      <c r="G11" s="135"/>
      <c r="H11" s="27"/>
      <c r="I11" s="27"/>
      <c r="J11" s="23"/>
    </row>
    <row r="12" spans="1:18" ht="18" customHeight="1" x14ac:dyDescent="0.35">
      <c r="A12" s="178"/>
      <c r="B12" s="179"/>
      <c r="C12" s="180" t="s">
        <v>107</v>
      </c>
      <c r="D12" s="179"/>
      <c r="E12" s="174">
        <f>SUM(E9:E11)</f>
        <v>2</v>
      </c>
      <c r="F12" s="180"/>
      <c r="G12" s="180"/>
      <c r="H12" s="180"/>
      <c r="I12" s="180"/>
      <c r="J12" s="181"/>
    </row>
    <row r="13" spans="1:18" x14ac:dyDescent="0.35">
      <c r="A13" s="136"/>
      <c r="B13" s="136"/>
      <c r="C13" s="136"/>
      <c r="D13" s="136"/>
      <c r="E13" s="136"/>
      <c r="F13" s="136"/>
      <c r="G13" s="136"/>
      <c r="H13" s="136"/>
      <c r="I13" s="136"/>
      <c r="J13" s="136"/>
    </row>
    <row r="14" spans="1:18" x14ac:dyDescent="0.35">
      <c r="C14" s="17"/>
    </row>
    <row r="15" spans="1:18" x14ac:dyDescent="0.35">
      <c r="A15" s="168" t="s">
        <v>102</v>
      </c>
      <c r="B15" s="140"/>
      <c r="C15" s="140"/>
      <c r="D15" s="140"/>
      <c r="E15" s="140"/>
      <c r="F15" s="140"/>
      <c r="G15" s="140"/>
      <c r="H15" s="140"/>
      <c r="J15" s="140"/>
      <c r="K15" s="140"/>
      <c r="L15" s="140"/>
      <c r="M15" s="140"/>
      <c r="N15" s="140"/>
      <c r="O15" s="140"/>
      <c r="P15" s="140"/>
      <c r="Q15" s="140"/>
      <c r="R15" s="140"/>
    </row>
    <row r="16" spans="1:18" s="171" customFormat="1" ht="12" x14ac:dyDescent="0.35">
      <c r="A16" s="169" t="s">
        <v>151</v>
      </c>
      <c r="B16" s="169"/>
      <c r="C16" s="169" t="s">
        <v>152</v>
      </c>
      <c r="D16" s="169"/>
      <c r="E16" s="169" t="s">
        <v>103</v>
      </c>
      <c r="F16" s="169"/>
      <c r="G16" s="169"/>
      <c r="H16" s="169" t="s">
        <v>105</v>
      </c>
      <c r="I16" s="169"/>
      <c r="J16" s="170"/>
      <c r="K16" s="169"/>
      <c r="L16" s="169"/>
      <c r="M16" s="169"/>
      <c r="N16" s="169"/>
      <c r="O16" s="169"/>
      <c r="P16" s="169"/>
      <c r="Q16" s="169"/>
      <c r="R16" s="169"/>
    </row>
  </sheetData>
  <mergeCells count="6">
    <mergeCell ref="C6:E6"/>
    <mergeCell ref="A5:B5"/>
    <mergeCell ref="C2:E2"/>
    <mergeCell ref="C3:E3"/>
    <mergeCell ref="C4:E4"/>
    <mergeCell ref="C5:E5"/>
  </mergeCells>
  <printOptions horizontalCentered="1"/>
  <pageMargins left="0.46" right="0.42" top="0.74803149606299213" bottom="0.74803149606299213" header="0.31496062992125984" footer="0.31496062992125984"/>
  <pageSetup paperSize="9" scale="91" fitToHeight="2" orientation="portrait" r:id="rId1"/>
  <headerFooter>
    <oddFooter>Page &amp;P of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R24"/>
  <sheetViews>
    <sheetView zoomScaleNormal="100" workbookViewId="0">
      <selection activeCell="D6" sqref="D6:F6"/>
    </sheetView>
  </sheetViews>
  <sheetFormatPr defaultColWidth="8.81640625" defaultRowHeight="14" x14ac:dyDescent="0.3"/>
  <cols>
    <col min="1" max="1" width="3.54296875" style="254" customWidth="1"/>
    <col min="2" max="2" width="9" style="271" bestFit="1" customWidth="1"/>
    <col min="3" max="3" width="9" style="254" customWidth="1"/>
    <col min="4" max="4" width="20.54296875" style="254" customWidth="1"/>
    <col min="5" max="5" width="20.81640625" style="254" customWidth="1"/>
    <col min="6" max="6" width="5.26953125" style="254" customWidth="1"/>
    <col min="7" max="7" width="5.26953125" style="254" bestFit="1" customWidth="1"/>
    <col min="8" max="8" width="9.81640625" style="254" customWidth="1"/>
    <col min="9" max="9" width="6.81640625" style="254" customWidth="1"/>
    <col min="10" max="11" width="5.26953125" style="254" customWidth="1"/>
    <col min="12" max="12" width="6" style="254" customWidth="1"/>
    <col min="13" max="13" width="7.1796875" style="254" customWidth="1"/>
    <col min="14" max="14" width="6" style="254" bestFit="1" customWidth="1"/>
    <col min="15" max="15" width="6" style="254" customWidth="1"/>
    <col min="16" max="16" width="11.1796875" style="254" customWidth="1"/>
    <col min="17" max="16384" width="8.81640625" style="254"/>
  </cols>
  <sheetData>
    <row r="1" spans="1:16" x14ac:dyDescent="0.3">
      <c r="A1" s="593" t="s">
        <v>47</v>
      </c>
      <c r="B1" s="593"/>
      <c r="C1" s="593"/>
      <c r="D1" s="593"/>
      <c r="E1" s="593"/>
      <c r="F1" s="593"/>
      <c r="G1" s="593"/>
      <c r="H1" s="593"/>
      <c r="I1" s="593"/>
      <c r="J1" s="593"/>
      <c r="K1" s="593"/>
      <c r="L1" s="593"/>
      <c r="M1" s="593"/>
      <c r="N1" s="593"/>
      <c r="O1" s="593"/>
      <c r="P1" s="593"/>
    </row>
    <row r="2" spans="1:16" x14ac:dyDescent="0.3">
      <c r="A2" s="594" t="s">
        <v>157</v>
      </c>
      <c r="B2" s="594"/>
      <c r="C2" s="594"/>
      <c r="D2" s="594"/>
      <c r="E2" s="594"/>
      <c r="F2" s="594"/>
      <c r="G2" s="594"/>
      <c r="H2" s="594"/>
      <c r="I2" s="594"/>
      <c r="J2" s="594"/>
      <c r="K2" s="594"/>
      <c r="L2" s="594"/>
      <c r="M2" s="594"/>
      <c r="N2" s="594"/>
      <c r="O2" s="594"/>
      <c r="P2" s="594"/>
    </row>
    <row r="3" spans="1:16" ht="14.5" x14ac:dyDescent="0.3">
      <c r="A3" s="255"/>
      <c r="B3" s="24" t="s">
        <v>48</v>
      </c>
      <c r="C3" s="20"/>
      <c r="D3" s="588" t="str">
        <f>+Manhole!C2</f>
        <v>MP 01 (MCGM)</v>
      </c>
      <c r="E3" s="589"/>
      <c r="F3" s="590"/>
      <c r="G3" s="260"/>
      <c r="H3" s="260"/>
      <c r="I3" s="261"/>
      <c r="J3" s="260"/>
      <c r="K3" s="260"/>
      <c r="L3" s="260"/>
      <c r="M3" s="260"/>
      <c r="N3" s="260"/>
      <c r="O3" s="260"/>
      <c r="P3" s="260"/>
    </row>
    <row r="4" spans="1:16" ht="13.9" customHeight="1" x14ac:dyDescent="0.3">
      <c r="A4" s="255"/>
      <c r="B4" s="24" t="s">
        <v>49</v>
      </c>
      <c r="C4" s="20"/>
      <c r="D4" s="579" t="str">
        <f>+Manhole!C3</f>
        <v>P11/630098168</v>
      </c>
      <c r="E4" s="580"/>
      <c r="F4" s="581"/>
      <c r="G4" s="411"/>
      <c r="H4" s="260"/>
      <c r="I4" s="263"/>
      <c r="J4" s="264"/>
      <c r="K4" s="265"/>
      <c r="L4" s="265"/>
      <c r="M4" s="265"/>
      <c r="N4" s="265"/>
      <c r="O4" s="265"/>
      <c r="P4" s="260"/>
    </row>
    <row r="5" spans="1:16" ht="14.5" x14ac:dyDescent="0.3">
      <c r="A5" s="255"/>
      <c r="B5" s="24" t="s">
        <v>50</v>
      </c>
      <c r="C5" s="20"/>
      <c r="D5" s="582">
        <v>44312</v>
      </c>
      <c r="E5" s="580"/>
      <c r="F5" s="581"/>
      <c r="G5" s="260"/>
      <c r="H5" s="260"/>
      <c r="I5" s="266"/>
      <c r="J5" s="266"/>
      <c r="K5" s="266"/>
      <c r="L5" s="266"/>
      <c r="M5" s="266"/>
      <c r="N5" s="266"/>
      <c r="O5" s="266"/>
      <c r="P5" s="260"/>
    </row>
    <row r="6" spans="1:16" ht="27.75" customHeight="1" x14ac:dyDescent="0.3">
      <c r="A6" s="255"/>
      <c r="B6" s="591" t="s">
        <v>148</v>
      </c>
      <c r="C6" s="592"/>
      <c r="D6" s="585" t="str">
        <f>+Manhole!C5</f>
        <v>TNDMNETMP01-3</v>
      </c>
      <c r="E6" s="575"/>
      <c r="F6" s="576"/>
      <c r="G6" s="260"/>
      <c r="H6" s="260"/>
      <c r="I6" s="266"/>
      <c r="J6" s="266"/>
      <c r="K6" s="266"/>
      <c r="L6" s="266"/>
      <c r="M6" s="266"/>
      <c r="N6" s="266"/>
      <c r="O6" s="266"/>
      <c r="P6" s="260"/>
    </row>
    <row r="7" spans="1:16" ht="14.5" x14ac:dyDescent="0.3">
      <c r="A7" s="255"/>
      <c r="B7" s="90" t="s">
        <v>51</v>
      </c>
      <c r="C7" s="25"/>
      <c r="D7" s="585" t="str">
        <f>+Manhole!C6</f>
        <v>12-02-2021 To 12-02-2021</v>
      </c>
      <c r="E7" s="575"/>
      <c r="F7" s="576"/>
      <c r="G7" s="260"/>
      <c r="H7" s="260"/>
      <c r="I7" s="266"/>
      <c r="J7" s="266"/>
      <c r="K7" s="266"/>
      <c r="L7" s="266"/>
      <c r="M7" s="266"/>
      <c r="N7" s="266"/>
      <c r="O7" s="266"/>
      <c r="P7" s="260"/>
    </row>
    <row r="8" spans="1:16" x14ac:dyDescent="0.3">
      <c r="A8" s="255"/>
      <c r="B8" s="256"/>
      <c r="C8" s="257"/>
      <c r="D8" s="258"/>
      <c r="E8" s="259"/>
      <c r="F8" s="260"/>
      <c r="G8" s="260"/>
      <c r="H8" s="260"/>
      <c r="I8" s="266"/>
      <c r="J8" s="266"/>
      <c r="K8" s="266"/>
      <c r="L8" s="266"/>
      <c r="M8" s="266"/>
      <c r="N8" s="266"/>
      <c r="O8" s="266"/>
      <c r="P8" s="260"/>
    </row>
    <row r="9" spans="1:16" x14ac:dyDescent="0.3">
      <c r="A9" s="255"/>
      <c r="B9" s="256"/>
      <c r="C9" s="257"/>
      <c r="D9" s="258"/>
      <c r="E9" s="259"/>
      <c r="F9" s="260"/>
      <c r="G9" s="260"/>
      <c r="H9" s="260"/>
      <c r="I9" s="267"/>
      <c r="J9" s="265"/>
      <c r="K9" s="265"/>
      <c r="L9" s="265"/>
      <c r="M9" s="265"/>
      <c r="N9" s="265"/>
      <c r="O9" s="265"/>
      <c r="P9" s="260"/>
    </row>
    <row r="10" spans="1:16" s="271" customFormat="1" ht="24.65" customHeight="1" x14ac:dyDescent="0.25">
      <c r="A10" s="595" t="s">
        <v>22</v>
      </c>
      <c r="B10" s="597" t="s">
        <v>26</v>
      </c>
      <c r="C10" s="597" t="s">
        <v>35</v>
      </c>
      <c r="D10" s="599" t="s">
        <v>36</v>
      </c>
      <c r="E10" s="599"/>
      <c r="F10" s="599" t="s">
        <v>158</v>
      </c>
      <c r="G10" s="599"/>
      <c r="H10" s="268" t="s">
        <v>159</v>
      </c>
      <c r="I10" s="600" t="s">
        <v>238</v>
      </c>
      <c r="J10" s="269" t="s">
        <v>160</v>
      </c>
      <c r="K10" s="270" t="s">
        <v>161</v>
      </c>
      <c r="L10" s="270" t="s">
        <v>37</v>
      </c>
      <c r="M10" s="270" t="s">
        <v>162</v>
      </c>
      <c r="N10" s="600" t="s">
        <v>163</v>
      </c>
      <c r="O10" s="602" t="s">
        <v>164</v>
      </c>
      <c r="P10" s="602" t="s">
        <v>38</v>
      </c>
    </row>
    <row r="11" spans="1:16" s="271" customFormat="1" ht="18" customHeight="1" x14ac:dyDescent="0.25">
      <c r="A11" s="596"/>
      <c r="B11" s="598"/>
      <c r="C11" s="598"/>
      <c r="D11" s="272" t="s">
        <v>30</v>
      </c>
      <c r="E11" s="273" t="s">
        <v>31</v>
      </c>
      <c r="F11" s="273" t="s">
        <v>30</v>
      </c>
      <c r="G11" s="273" t="s">
        <v>31</v>
      </c>
      <c r="H11" s="268" t="s">
        <v>100</v>
      </c>
      <c r="I11" s="601"/>
      <c r="J11" s="274" t="s">
        <v>165</v>
      </c>
      <c r="K11" s="273" t="s">
        <v>165</v>
      </c>
      <c r="L11" s="273" t="s">
        <v>166</v>
      </c>
      <c r="M11" s="273" t="s">
        <v>166</v>
      </c>
      <c r="N11" s="601"/>
      <c r="O11" s="602"/>
      <c r="P11" s="602"/>
    </row>
    <row r="12" spans="1:16" s="271" customFormat="1" ht="18" customHeight="1" x14ac:dyDescent="0.25">
      <c r="A12" s="275"/>
      <c r="B12" s="276"/>
      <c r="C12" s="276"/>
      <c r="D12" s="272"/>
      <c r="E12" s="273"/>
      <c r="F12" s="268"/>
      <c r="G12" s="274"/>
      <c r="H12" s="268"/>
      <c r="I12" s="275"/>
      <c r="J12" s="274"/>
      <c r="K12" s="273"/>
      <c r="L12" s="273"/>
      <c r="M12" s="273"/>
      <c r="N12" s="277"/>
      <c r="O12" s="270"/>
      <c r="P12" s="270"/>
    </row>
    <row r="13" spans="1:16" s="287" customFormat="1" ht="25.5" customHeight="1" x14ac:dyDescent="0.25">
      <c r="A13" s="278">
        <v>1</v>
      </c>
      <c r="B13" s="279"/>
      <c r="C13" s="279"/>
      <c r="D13" s="280"/>
      <c r="E13" s="280"/>
      <c r="F13" s="281" t="s">
        <v>167</v>
      </c>
      <c r="G13" s="281" t="s">
        <v>168</v>
      </c>
      <c r="H13" s="282"/>
      <c r="I13" s="283"/>
      <c r="J13" s="281"/>
      <c r="K13" s="281"/>
      <c r="L13" s="281">
        <f>+J14-K13</f>
        <v>0</v>
      </c>
      <c r="M13" s="284">
        <f>+K13-J13</f>
        <v>0</v>
      </c>
      <c r="N13" s="285">
        <f>+L13+M13</f>
        <v>0</v>
      </c>
      <c r="O13" s="286"/>
      <c r="P13" s="286"/>
    </row>
    <row r="14" spans="1:16" s="287" customFormat="1" ht="25.5" customHeight="1" x14ac:dyDescent="0.25">
      <c r="A14" s="278">
        <v>2</v>
      </c>
      <c r="B14" s="279"/>
      <c r="C14" s="279"/>
      <c r="D14" s="280"/>
      <c r="E14" s="280"/>
      <c r="F14" s="281" t="s">
        <v>168</v>
      </c>
      <c r="G14" s="281" t="s">
        <v>169</v>
      </c>
      <c r="H14" s="282"/>
      <c r="I14" s="283"/>
      <c r="J14" s="281"/>
      <c r="K14" s="281"/>
      <c r="L14" s="281">
        <v>0</v>
      </c>
      <c r="M14" s="284">
        <f t="shared" ref="M14" si="0">+K14-J14</f>
        <v>0</v>
      </c>
      <c r="N14" s="285">
        <f t="shared" ref="N14:N18" si="1">+L14+M14</f>
        <v>0</v>
      </c>
      <c r="O14" s="286"/>
      <c r="P14" s="286"/>
    </row>
    <row r="15" spans="1:16" s="287" customFormat="1" ht="25.5" customHeight="1" x14ac:dyDescent="0.25">
      <c r="A15" s="278">
        <v>3</v>
      </c>
      <c r="B15" s="279"/>
      <c r="C15" s="279"/>
      <c r="D15" s="280"/>
      <c r="E15" s="280"/>
      <c r="F15" s="281" t="s">
        <v>169</v>
      </c>
      <c r="G15" s="281" t="s">
        <v>170</v>
      </c>
      <c r="H15" s="282"/>
      <c r="I15" s="283"/>
      <c r="J15" s="281"/>
      <c r="K15" s="281"/>
      <c r="L15" s="281">
        <f>+K15-J16</f>
        <v>0</v>
      </c>
      <c r="M15" s="284">
        <f>+J15-K15</f>
        <v>0</v>
      </c>
      <c r="N15" s="285">
        <f t="shared" si="1"/>
        <v>0</v>
      </c>
      <c r="O15" s="286"/>
      <c r="P15" s="286"/>
    </row>
    <row r="16" spans="1:16" s="287" customFormat="1" ht="25.5" customHeight="1" x14ac:dyDescent="0.25">
      <c r="A16" s="278">
        <v>4</v>
      </c>
      <c r="B16" s="279"/>
      <c r="C16" s="279"/>
      <c r="D16" s="280"/>
      <c r="E16" s="280"/>
      <c r="F16" s="281" t="s">
        <v>170</v>
      </c>
      <c r="G16" s="281" t="s">
        <v>171</v>
      </c>
      <c r="H16" s="282"/>
      <c r="I16" s="283"/>
      <c r="J16" s="281"/>
      <c r="K16" s="281"/>
      <c r="L16" s="281">
        <f>+K16-J17</f>
        <v>0</v>
      </c>
      <c r="M16" s="284">
        <f t="shared" ref="M16:M18" si="2">+J16-K16</f>
        <v>0</v>
      </c>
      <c r="N16" s="285">
        <f t="shared" si="1"/>
        <v>0</v>
      </c>
      <c r="O16" s="286"/>
      <c r="P16" s="286"/>
    </row>
    <row r="17" spans="1:18" s="287" customFormat="1" ht="25.5" customHeight="1" x14ac:dyDescent="0.25">
      <c r="A17" s="278">
        <v>5</v>
      </c>
      <c r="B17" s="279"/>
      <c r="C17" s="279"/>
      <c r="D17" s="280"/>
      <c r="E17" s="280"/>
      <c r="F17" s="281" t="s">
        <v>171</v>
      </c>
      <c r="G17" s="281" t="s">
        <v>172</v>
      </c>
      <c r="H17" s="282"/>
      <c r="I17" s="283"/>
      <c r="J17" s="281"/>
      <c r="K17" s="281"/>
      <c r="L17" s="281">
        <f>+K17-J18</f>
        <v>0</v>
      </c>
      <c r="M17" s="284">
        <f t="shared" si="2"/>
        <v>0</v>
      </c>
      <c r="N17" s="285">
        <f t="shared" si="1"/>
        <v>0</v>
      </c>
      <c r="O17" s="286"/>
      <c r="P17" s="286"/>
    </row>
    <row r="18" spans="1:18" s="287" customFormat="1" ht="25.5" customHeight="1" x14ac:dyDescent="0.25">
      <c r="A18" s="421">
        <v>6</v>
      </c>
      <c r="B18" s="279"/>
      <c r="C18" s="279"/>
      <c r="D18" s="280"/>
      <c r="E18" s="280"/>
      <c r="F18" s="281" t="s">
        <v>172</v>
      </c>
      <c r="G18" s="281" t="s">
        <v>174</v>
      </c>
      <c r="H18" s="282"/>
      <c r="I18" s="283"/>
      <c r="J18" s="281"/>
      <c r="K18" s="281"/>
      <c r="L18" s="422">
        <v>0</v>
      </c>
      <c r="M18" s="284">
        <f t="shared" si="2"/>
        <v>0</v>
      </c>
      <c r="N18" s="285">
        <f t="shared" si="1"/>
        <v>0</v>
      </c>
      <c r="O18" s="286"/>
      <c r="P18" s="286"/>
    </row>
    <row r="19" spans="1:18" s="287" customFormat="1" ht="10.5" x14ac:dyDescent="0.25">
      <c r="A19" s="288"/>
      <c r="B19" s="279"/>
      <c r="C19" s="289"/>
      <c r="D19" s="290"/>
      <c r="E19" s="278"/>
      <c r="F19" s="291"/>
      <c r="G19" s="291"/>
      <c r="H19" s="292" t="s">
        <v>173</v>
      </c>
      <c r="I19" s="293"/>
      <c r="J19" s="281"/>
      <c r="K19" s="281"/>
      <c r="L19" s="294"/>
      <c r="M19" s="295"/>
      <c r="N19" s="296">
        <f>SUM(N13:N18)</f>
        <v>0</v>
      </c>
      <c r="O19" s="296">
        <f>SUM(O13:O18)</f>
        <v>0</v>
      </c>
      <c r="P19" s="296"/>
    </row>
    <row r="20" spans="1:18" x14ac:dyDescent="0.3">
      <c r="A20" s="297"/>
      <c r="B20" s="256"/>
      <c r="C20" s="297"/>
      <c r="D20" s="298"/>
      <c r="E20" s="297"/>
      <c r="F20" s="298"/>
      <c r="G20" s="298"/>
      <c r="H20" s="298"/>
      <c r="I20" s="298"/>
      <c r="J20" s="299"/>
      <c r="K20" s="300"/>
      <c r="L20" s="299"/>
      <c r="M20" s="299"/>
      <c r="N20" s="299"/>
      <c r="O20" s="299"/>
      <c r="P20" s="299"/>
      <c r="R20" s="287"/>
    </row>
    <row r="21" spans="1:18" s="305" customFormat="1" x14ac:dyDescent="0.3">
      <c r="A21" s="301"/>
      <c r="B21" s="262"/>
      <c r="C21" s="586" t="s">
        <v>175</v>
      </c>
      <c r="D21" s="587"/>
      <c r="E21" s="302">
        <f>+N19</f>
        <v>0</v>
      </c>
      <c r="F21" s="298"/>
      <c r="G21" s="298"/>
      <c r="H21" s="303"/>
      <c r="I21" s="303"/>
      <c r="J21" s="304"/>
      <c r="K21" s="304"/>
      <c r="L21" s="299"/>
      <c r="M21" s="304"/>
      <c r="N21" s="304"/>
      <c r="O21" s="304"/>
      <c r="P21" s="304"/>
      <c r="R21" s="287"/>
    </row>
    <row r="22" spans="1:18" s="305" customFormat="1" x14ac:dyDescent="0.3">
      <c r="A22" s="301"/>
      <c r="B22" s="262"/>
      <c r="C22" s="586" t="s">
        <v>176</v>
      </c>
      <c r="D22" s="587"/>
      <c r="E22" s="302">
        <v>0</v>
      </c>
      <c r="F22" s="298"/>
      <c r="G22" s="298"/>
      <c r="H22" s="303"/>
      <c r="I22" s="303"/>
      <c r="J22" s="304"/>
      <c r="K22" s="304"/>
      <c r="L22" s="299"/>
      <c r="M22" s="304"/>
      <c r="N22" s="304"/>
      <c r="O22" s="304"/>
      <c r="P22" s="304"/>
      <c r="R22" s="287"/>
    </row>
    <row r="23" spans="1:18" s="305" customFormat="1" ht="13" x14ac:dyDescent="0.3">
      <c r="B23" s="306"/>
      <c r="C23" s="586" t="s">
        <v>177</v>
      </c>
      <c r="D23" s="587"/>
      <c r="E23" s="302">
        <f>+O19</f>
        <v>0</v>
      </c>
      <c r="F23" s="307"/>
      <c r="G23" s="304"/>
      <c r="J23" s="304"/>
      <c r="K23" s="304"/>
      <c r="L23" s="304"/>
      <c r="M23" s="304"/>
      <c r="N23" s="304"/>
      <c r="O23" s="304"/>
    </row>
    <row r="24" spans="1:18" x14ac:dyDescent="0.3">
      <c r="J24" s="304"/>
      <c r="K24" s="304"/>
      <c r="L24" s="304"/>
      <c r="M24" s="304"/>
      <c r="N24" s="304"/>
      <c r="O24" s="304"/>
    </row>
  </sheetData>
  <autoFilter ref="A12:P19" xr:uid="{00000000-0009-0000-0000-000008000000}"/>
  <mergeCells count="20">
    <mergeCell ref="A1:P1"/>
    <mergeCell ref="A2:P2"/>
    <mergeCell ref="A10:A11"/>
    <mergeCell ref="B10:B11"/>
    <mergeCell ref="C10:C11"/>
    <mergeCell ref="D10:E10"/>
    <mergeCell ref="F10:G10"/>
    <mergeCell ref="I10:I11"/>
    <mergeCell ref="N10:N11"/>
    <mergeCell ref="O10:O11"/>
    <mergeCell ref="P10:P11"/>
    <mergeCell ref="C22:D22"/>
    <mergeCell ref="C23:D23"/>
    <mergeCell ref="D3:F3"/>
    <mergeCell ref="D4:F4"/>
    <mergeCell ref="D5:F5"/>
    <mergeCell ref="B6:C6"/>
    <mergeCell ref="D6:F6"/>
    <mergeCell ref="D7:F7"/>
    <mergeCell ref="C21:D21"/>
  </mergeCells>
  <printOptions horizontalCentered="1"/>
  <pageMargins left="0.39370078740157483" right="0.39370078740157483" top="0.55118110236220474" bottom="0.51181102362204722" header="0.31496062992125984" footer="0.31496062992125984"/>
  <pageSetup paperSize="9" scale="95" fitToHeight="11" orientation="landscape" verticalDpi="0" r:id="rId1"/>
  <headerFooter>
    <oddFooter>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P64"/>
  <sheetViews>
    <sheetView zoomScaleNormal="100" workbookViewId="0">
      <selection activeCell="D4" sqref="D4:F4"/>
    </sheetView>
  </sheetViews>
  <sheetFormatPr defaultColWidth="9.1796875" defaultRowHeight="14" x14ac:dyDescent="0.3"/>
  <cols>
    <col min="1" max="1" width="4.453125" style="254" customWidth="1"/>
    <col min="2" max="2" width="8.453125" style="254" customWidth="1"/>
    <col min="3" max="3" width="9.54296875" style="254" customWidth="1"/>
    <col min="4" max="4" width="28.1796875" style="254" customWidth="1"/>
    <col min="5" max="5" width="13.26953125" style="254" customWidth="1"/>
    <col min="6" max="6" width="22" style="254" customWidth="1"/>
    <col min="7" max="7" width="15.81640625" style="254" customWidth="1"/>
    <col min="8" max="8" width="11" style="254" customWidth="1"/>
    <col min="9" max="9" width="4.54296875" style="254" customWidth="1"/>
    <col min="10" max="10" width="5.453125" style="254" customWidth="1"/>
    <col min="11" max="11" width="5.54296875" style="254" customWidth="1"/>
    <col min="12" max="14" width="4.54296875" style="254" customWidth="1"/>
    <col min="15" max="15" width="11.7265625" style="254" customWidth="1"/>
    <col min="16" max="16" width="10.7265625" style="254" bestFit="1" customWidth="1"/>
    <col min="17" max="16384" width="9.1796875" style="254"/>
  </cols>
  <sheetData>
    <row r="1" spans="1:16" s="157" customFormat="1" ht="13" x14ac:dyDescent="0.3">
      <c r="A1" s="308"/>
      <c r="B1" s="309"/>
      <c r="C1" s="309"/>
      <c r="D1" s="309"/>
      <c r="E1" s="309"/>
      <c r="F1" s="309"/>
      <c r="G1" s="310"/>
      <c r="H1" s="311"/>
      <c r="I1" s="312"/>
      <c r="J1" s="312"/>
      <c r="K1" s="312"/>
      <c r="L1" s="312"/>
      <c r="M1" s="312"/>
      <c r="N1" s="312"/>
      <c r="O1" s="311"/>
      <c r="P1" s="313"/>
    </row>
    <row r="2" spans="1:16" s="157" customFormat="1" ht="14.5" x14ac:dyDescent="0.3">
      <c r="A2" s="314"/>
      <c r="B2" s="24" t="s">
        <v>237</v>
      </c>
      <c r="C2" s="20"/>
      <c r="D2" s="588" t="s">
        <v>47</v>
      </c>
      <c r="E2" s="589"/>
      <c r="F2" s="590"/>
      <c r="G2" s="28"/>
      <c r="H2" s="28"/>
      <c r="I2" s="28"/>
      <c r="J2" s="28"/>
      <c r="K2" s="28"/>
      <c r="L2" s="28"/>
      <c r="M2" s="28"/>
      <c r="N2" s="28"/>
      <c r="O2" s="28"/>
      <c r="P2" s="316"/>
    </row>
    <row r="3" spans="1:16" s="157" customFormat="1" ht="14.5" x14ac:dyDescent="0.3">
      <c r="A3" s="314"/>
      <c r="B3" s="24" t="s">
        <v>48</v>
      </c>
      <c r="C3" s="20"/>
      <c r="D3" s="588" t="str">
        <f>+'Blowing Ribbon'!D3:F3</f>
        <v>MP 01 (MCGM)</v>
      </c>
      <c r="E3" s="589"/>
      <c r="F3" s="590"/>
      <c r="G3" s="28"/>
      <c r="H3" s="28"/>
      <c r="I3" s="28"/>
      <c r="J3" s="28"/>
      <c r="K3" s="28"/>
      <c r="L3" s="28"/>
      <c r="M3" s="28"/>
      <c r="N3" s="28"/>
      <c r="O3" s="28"/>
      <c r="P3" s="316"/>
    </row>
    <row r="4" spans="1:16" s="157" customFormat="1" ht="14.5" x14ac:dyDescent="0.3">
      <c r="A4" s="314"/>
      <c r="B4" s="24" t="s">
        <v>49</v>
      </c>
      <c r="C4" s="20"/>
      <c r="D4" s="579" t="str">
        <f>+'Blowing Ribbon'!D4:F4</f>
        <v>P11/630098168</v>
      </c>
      <c r="E4" s="580"/>
      <c r="F4" s="581"/>
      <c r="G4" s="28"/>
      <c r="H4" s="28"/>
      <c r="I4" s="28"/>
      <c r="J4" s="28"/>
      <c r="K4" s="28"/>
      <c r="L4" s="28"/>
      <c r="M4" s="28"/>
      <c r="N4" s="28"/>
      <c r="O4" s="28"/>
      <c r="P4" s="316"/>
    </row>
    <row r="5" spans="1:16" s="157" customFormat="1" ht="14.5" x14ac:dyDescent="0.3">
      <c r="A5" s="314"/>
      <c r="B5" s="24" t="s">
        <v>50</v>
      </c>
      <c r="C5" s="20"/>
      <c r="D5" s="582">
        <v>44184</v>
      </c>
      <c r="E5" s="580"/>
      <c r="F5" s="581"/>
      <c r="G5" s="28"/>
      <c r="H5" s="28"/>
      <c r="I5" s="28"/>
      <c r="J5" s="28"/>
      <c r="K5" s="28"/>
      <c r="L5" s="28"/>
      <c r="M5" s="28"/>
      <c r="N5" s="28"/>
      <c r="O5" s="28"/>
      <c r="P5" s="316"/>
    </row>
    <row r="6" spans="1:16" s="157" customFormat="1" ht="25.5" customHeight="1" x14ac:dyDescent="0.3">
      <c r="A6" s="314"/>
      <c r="B6" s="591" t="s">
        <v>148</v>
      </c>
      <c r="C6" s="592"/>
      <c r="D6" s="588" t="str">
        <f>+'Blowing Ribbon'!D6:F6</f>
        <v>TNDMNETMP01-3</v>
      </c>
      <c r="E6" s="589"/>
      <c r="F6" s="590"/>
      <c r="G6" s="250"/>
      <c r="H6" s="317"/>
      <c r="I6" s="318"/>
      <c r="J6" s="318"/>
      <c r="K6" s="318"/>
      <c r="L6" s="318"/>
      <c r="M6" s="318"/>
      <c r="N6" s="318"/>
      <c r="O6" s="317"/>
      <c r="P6" s="319"/>
    </row>
    <row r="7" spans="1:16" s="157" customFormat="1" ht="14.5" x14ac:dyDescent="0.3">
      <c r="A7" s="314"/>
      <c r="B7" s="90" t="s">
        <v>51</v>
      </c>
      <c r="C7" s="25"/>
      <c r="D7" s="588" t="str">
        <f>+'Blowing Ribbon'!D7:F7</f>
        <v>12-02-2021 To 12-02-2021</v>
      </c>
      <c r="E7" s="589"/>
      <c r="F7" s="590"/>
      <c r="G7" s="250"/>
      <c r="H7" s="317"/>
      <c r="I7" s="318"/>
      <c r="J7" s="318"/>
      <c r="K7" s="318"/>
      <c r="L7" s="318"/>
      <c r="M7" s="318"/>
      <c r="N7" s="318"/>
      <c r="O7" s="317"/>
      <c r="P7" s="319"/>
    </row>
    <row r="8" spans="1:16" s="157" customFormat="1" ht="13" x14ac:dyDescent="0.3">
      <c r="A8" s="320"/>
      <c r="B8" s="317"/>
      <c r="C8" s="321"/>
      <c r="D8" s="315"/>
      <c r="E8" s="315"/>
      <c r="F8" s="315"/>
      <c r="G8" s="250"/>
      <c r="H8" s="317"/>
      <c r="I8" s="322"/>
      <c r="J8" s="322"/>
      <c r="K8" s="322"/>
      <c r="L8" s="322"/>
      <c r="M8" s="322"/>
      <c r="N8" s="318"/>
      <c r="O8" s="317"/>
      <c r="P8" s="319"/>
    </row>
    <row r="9" spans="1:16" s="146" customFormat="1" ht="18" customHeight="1" x14ac:dyDescent="0.3">
      <c r="A9" s="610" t="s">
        <v>34</v>
      </c>
      <c r="B9" s="612" t="s">
        <v>35</v>
      </c>
      <c r="C9" s="612" t="s">
        <v>26</v>
      </c>
      <c r="D9" s="612" t="s">
        <v>178</v>
      </c>
      <c r="E9" s="612" t="s">
        <v>38</v>
      </c>
      <c r="F9" s="612" t="s">
        <v>179</v>
      </c>
      <c r="G9" s="604" t="s">
        <v>180</v>
      </c>
      <c r="H9" s="604" t="s">
        <v>181</v>
      </c>
      <c r="I9" s="606" t="s">
        <v>182</v>
      </c>
      <c r="J9" s="606"/>
      <c r="K9" s="607"/>
      <c r="L9" s="606" t="s">
        <v>183</v>
      </c>
      <c r="M9" s="606"/>
      <c r="N9" s="607"/>
      <c r="O9" s="604" t="s">
        <v>184</v>
      </c>
      <c r="P9" s="608" t="s">
        <v>185</v>
      </c>
    </row>
    <row r="10" spans="1:16" s="146" customFormat="1" ht="18" customHeight="1" x14ac:dyDescent="0.3">
      <c r="A10" s="611"/>
      <c r="B10" s="613"/>
      <c r="C10" s="613"/>
      <c r="D10" s="613"/>
      <c r="E10" s="613"/>
      <c r="F10" s="613"/>
      <c r="G10" s="605"/>
      <c r="H10" s="605"/>
      <c r="I10" s="91">
        <v>48</v>
      </c>
      <c r="J10" s="91">
        <v>96</v>
      </c>
      <c r="K10" s="91">
        <v>288</v>
      </c>
      <c r="L10" s="91">
        <v>48</v>
      </c>
      <c r="M10" s="91">
        <v>96</v>
      </c>
      <c r="N10" s="91">
        <v>288</v>
      </c>
      <c r="O10" s="605"/>
      <c r="P10" s="609"/>
    </row>
    <row r="11" spans="1:16" ht="9.75" customHeight="1" x14ac:dyDescent="0.3">
      <c r="A11" s="323"/>
      <c r="B11" s="324"/>
      <c r="C11" s="324"/>
      <c r="D11" s="324"/>
      <c r="E11" s="324"/>
      <c r="F11" s="324"/>
      <c r="G11" s="324" t="s">
        <v>186</v>
      </c>
      <c r="H11" s="325"/>
      <c r="I11" s="326"/>
      <c r="J11" s="326"/>
      <c r="K11" s="326"/>
      <c r="L11" s="326"/>
      <c r="M11" s="326"/>
      <c r="N11" s="326"/>
      <c r="O11" s="327"/>
      <c r="P11" s="328"/>
    </row>
    <row r="12" spans="1:16" s="22" customFormat="1" ht="21" customHeight="1" x14ac:dyDescent="0.2">
      <c r="A12" s="329">
        <v>1</v>
      </c>
      <c r="B12" s="330"/>
      <c r="C12" s="331"/>
      <c r="D12" s="332"/>
      <c r="E12" s="333"/>
      <c r="F12" s="333"/>
      <c r="G12" s="334"/>
      <c r="H12" s="334"/>
      <c r="I12" s="335"/>
      <c r="J12" s="335"/>
      <c r="K12" s="336"/>
      <c r="L12" s="335"/>
      <c r="M12" s="335"/>
      <c r="N12" s="335"/>
      <c r="O12" s="335">
        <f t="shared" ref="O12:O17" si="0">+SUM(I12:K12)*SUM(L12:N12)</f>
        <v>0</v>
      </c>
      <c r="P12" s="337"/>
    </row>
    <row r="13" spans="1:16" s="22" customFormat="1" ht="21" customHeight="1" x14ac:dyDescent="0.2">
      <c r="A13" s="329">
        <f t="shared" ref="A13:A14" si="1">+A12+1</f>
        <v>2</v>
      </c>
      <c r="B13" s="330"/>
      <c r="C13" s="331"/>
      <c r="D13" s="332"/>
      <c r="E13" s="333"/>
      <c r="F13" s="333"/>
      <c r="G13" s="334"/>
      <c r="H13" s="334"/>
      <c r="I13" s="335"/>
      <c r="J13" s="335"/>
      <c r="K13" s="336"/>
      <c r="L13" s="335"/>
      <c r="M13" s="335"/>
      <c r="N13" s="335"/>
      <c r="O13" s="335">
        <f t="shared" si="0"/>
        <v>0</v>
      </c>
      <c r="P13" s="337"/>
    </row>
    <row r="14" spans="1:16" s="22" customFormat="1" ht="21" customHeight="1" x14ac:dyDescent="0.2">
      <c r="A14" s="329">
        <f t="shared" si="1"/>
        <v>3</v>
      </c>
      <c r="B14" s="330"/>
      <c r="C14" s="331"/>
      <c r="D14" s="332"/>
      <c r="E14" s="333"/>
      <c r="F14" s="333"/>
      <c r="G14" s="334"/>
      <c r="H14" s="334"/>
      <c r="I14" s="335"/>
      <c r="J14" s="335"/>
      <c r="K14" s="335"/>
      <c r="L14" s="335"/>
      <c r="M14" s="335"/>
      <c r="N14" s="335"/>
      <c r="O14" s="335">
        <f t="shared" si="0"/>
        <v>0</v>
      </c>
      <c r="P14" s="337"/>
    </row>
    <row r="15" spans="1:16" s="22" customFormat="1" ht="21" customHeight="1" x14ac:dyDescent="0.2">
      <c r="A15" s="329"/>
      <c r="B15" s="330"/>
      <c r="C15" s="331"/>
      <c r="D15" s="332"/>
      <c r="E15" s="333"/>
      <c r="F15" s="333"/>
      <c r="G15" s="334"/>
      <c r="H15" s="334"/>
      <c r="I15" s="335"/>
      <c r="J15" s="335"/>
      <c r="K15" s="336"/>
      <c r="L15" s="335"/>
      <c r="M15" s="335"/>
      <c r="N15" s="335"/>
      <c r="O15" s="335">
        <f t="shared" si="0"/>
        <v>0</v>
      </c>
      <c r="P15" s="337"/>
    </row>
    <row r="16" spans="1:16" s="22" customFormat="1" ht="21" customHeight="1" x14ac:dyDescent="0.2">
      <c r="A16" s="329"/>
      <c r="B16" s="330"/>
      <c r="C16" s="331"/>
      <c r="D16" s="332"/>
      <c r="E16" s="333"/>
      <c r="F16" s="333"/>
      <c r="G16" s="334"/>
      <c r="H16" s="334"/>
      <c r="I16" s="335"/>
      <c r="J16" s="335"/>
      <c r="K16" s="336"/>
      <c r="L16" s="335"/>
      <c r="M16" s="335"/>
      <c r="N16" s="335"/>
      <c r="O16" s="335">
        <f t="shared" si="0"/>
        <v>0</v>
      </c>
      <c r="P16" s="337"/>
    </row>
    <row r="17" spans="1:16" s="22" customFormat="1" ht="21" customHeight="1" x14ac:dyDescent="0.2">
      <c r="A17" s="329"/>
      <c r="B17" s="330"/>
      <c r="C17" s="331"/>
      <c r="D17" s="332"/>
      <c r="E17" s="333"/>
      <c r="F17" s="333"/>
      <c r="G17" s="334"/>
      <c r="H17" s="334"/>
      <c r="I17" s="335"/>
      <c r="J17" s="335"/>
      <c r="K17" s="336"/>
      <c r="L17" s="335"/>
      <c r="M17" s="335"/>
      <c r="N17" s="335"/>
      <c r="O17" s="335">
        <f t="shared" si="0"/>
        <v>0</v>
      </c>
      <c r="P17" s="337"/>
    </row>
    <row r="18" spans="1:16" s="22" customFormat="1" ht="21" customHeight="1" x14ac:dyDescent="0.2">
      <c r="A18" s="329"/>
      <c r="B18" s="330"/>
      <c r="C18" s="331"/>
      <c r="D18" s="332"/>
      <c r="E18" s="333"/>
      <c r="F18" s="333"/>
      <c r="G18" s="334"/>
      <c r="H18" s="334"/>
      <c r="I18" s="335"/>
      <c r="J18" s="335"/>
      <c r="K18" s="335"/>
      <c r="L18" s="335"/>
      <c r="M18" s="335"/>
      <c r="N18" s="335"/>
      <c r="O18" s="335">
        <f>+SUM(I18:K18)*SUM(L18:N18)</f>
        <v>0</v>
      </c>
      <c r="P18" s="337"/>
    </row>
    <row r="19" spans="1:16" s="157" customFormat="1" ht="21.75" customHeight="1" x14ac:dyDescent="0.3">
      <c r="A19" s="338"/>
      <c r="B19" s="339"/>
      <c r="C19" s="339"/>
      <c r="D19" s="339" t="s">
        <v>187</v>
      </c>
      <c r="E19" s="340"/>
      <c r="F19" s="340"/>
      <c r="G19" s="340"/>
      <c r="H19" s="340"/>
      <c r="I19" s="341">
        <f t="shared" ref="I19:O19" si="2">SUM(I12:I18)</f>
        <v>0</v>
      </c>
      <c r="J19" s="341">
        <f t="shared" si="2"/>
        <v>0</v>
      </c>
      <c r="K19" s="341">
        <f t="shared" si="2"/>
        <v>0</v>
      </c>
      <c r="L19" s="341">
        <f t="shared" si="2"/>
        <v>0</v>
      </c>
      <c r="M19" s="341">
        <f t="shared" si="2"/>
        <v>0</v>
      </c>
      <c r="N19" s="341">
        <f t="shared" si="2"/>
        <v>0</v>
      </c>
      <c r="O19" s="341">
        <f t="shared" si="2"/>
        <v>0</v>
      </c>
      <c r="P19" s="342"/>
    </row>
    <row r="20" spans="1:16" s="347" customFormat="1" ht="14.5" x14ac:dyDescent="0.35">
      <c r="A20" s="343"/>
      <c r="B20" s="344"/>
      <c r="C20" s="344"/>
      <c r="D20" s="345" t="s">
        <v>188</v>
      </c>
      <c r="E20" s="603" t="s">
        <v>239</v>
      </c>
      <c r="F20" s="603"/>
      <c r="G20" s="603"/>
      <c r="H20" s="603"/>
      <c r="I20" s="345" t="s">
        <v>78</v>
      </c>
      <c r="J20" s="344"/>
      <c r="K20" s="344"/>
      <c r="L20" s="344"/>
      <c r="M20" s="344"/>
      <c r="N20" s="344"/>
      <c r="O20" s="344"/>
      <c r="P20" s="346"/>
    </row>
    <row r="21" spans="1:16" s="140" customFormat="1" ht="14.5" x14ac:dyDescent="0.35">
      <c r="A21" s="348"/>
      <c r="B21" s="131"/>
      <c r="C21" s="131"/>
      <c r="D21" s="349">
        <v>2001883667</v>
      </c>
      <c r="E21" s="350" t="s">
        <v>137</v>
      </c>
      <c r="F21" s="350"/>
      <c r="G21" s="350"/>
      <c r="H21" s="351"/>
      <c r="I21" s="352">
        <f>COUNTIF(G12:G18,"12 F FDP")</f>
        <v>0</v>
      </c>
      <c r="J21" s="344"/>
      <c r="K21" s="344"/>
      <c r="L21" s="344"/>
      <c r="M21" s="344"/>
      <c r="N21" s="344"/>
      <c r="O21" s="344"/>
      <c r="P21" s="346"/>
    </row>
    <row r="22" spans="1:16" s="140" customFormat="1" ht="14.5" x14ac:dyDescent="0.35">
      <c r="A22" s="348"/>
      <c r="B22" s="131"/>
      <c r="C22" s="131"/>
      <c r="D22" s="349">
        <v>2001786731</v>
      </c>
      <c r="E22" s="350" t="s">
        <v>189</v>
      </c>
      <c r="F22" s="350"/>
      <c r="G22" s="350"/>
      <c r="H22" s="351"/>
      <c r="I22" s="352">
        <f>COUNTIF(G13:G19,"16 F FDP")</f>
        <v>0</v>
      </c>
      <c r="J22" s="344"/>
      <c r="K22" s="344"/>
      <c r="L22" s="344"/>
      <c r="M22" s="344"/>
      <c r="N22" s="344"/>
      <c r="O22" s="344"/>
      <c r="P22" s="346"/>
    </row>
    <row r="23" spans="1:16" s="140" customFormat="1" ht="14.5" x14ac:dyDescent="0.35">
      <c r="A23" s="348"/>
      <c r="B23" s="131"/>
      <c r="C23" s="131"/>
      <c r="D23" s="349">
        <v>2001750800</v>
      </c>
      <c r="E23" s="350" t="s">
        <v>190</v>
      </c>
      <c r="F23" s="350"/>
      <c r="G23" s="350"/>
      <c r="H23" s="351"/>
      <c r="I23" s="352">
        <f>COUNTIF(G12:G18,"8 F FDP")</f>
        <v>0</v>
      </c>
      <c r="J23" s="344"/>
      <c r="K23" s="344"/>
      <c r="L23" s="344"/>
      <c r="M23" s="344"/>
      <c r="N23" s="344"/>
      <c r="O23" s="344"/>
      <c r="P23" s="346"/>
    </row>
    <row r="24" spans="1:16" s="140" customFormat="1" ht="14.5" x14ac:dyDescent="0.35">
      <c r="A24" s="348"/>
      <c r="B24" s="131"/>
      <c r="C24" s="131"/>
      <c r="D24" s="349">
        <v>2001548397</v>
      </c>
      <c r="E24" s="350" t="s">
        <v>191</v>
      </c>
      <c r="F24" s="350"/>
      <c r="G24" s="350"/>
      <c r="H24" s="351"/>
      <c r="I24" s="352">
        <f>COUNTIF(G12:G18,"48 F FDP")</f>
        <v>0</v>
      </c>
      <c r="J24" s="344"/>
      <c r="K24" s="344"/>
      <c r="L24" s="344"/>
      <c r="M24" s="344"/>
      <c r="N24" s="344"/>
      <c r="O24" s="344"/>
      <c r="P24" s="346"/>
    </row>
    <row r="25" spans="1:16" s="140" customFormat="1" ht="14.5" x14ac:dyDescent="0.35">
      <c r="A25" s="348"/>
      <c r="B25" s="131"/>
      <c r="C25" s="131"/>
      <c r="D25" s="349">
        <v>2001684298</v>
      </c>
      <c r="E25" s="350" t="s">
        <v>192</v>
      </c>
      <c r="F25" s="350"/>
      <c r="G25" s="350"/>
      <c r="H25" s="351"/>
      <c r="I25" s="352">
        <f>COUNTIF(G12:G18,"96 F FDP")</f>
        <v>0</v>
      </c>
      <c r="J25" s="344"/>
      <c r="K25" s="344"/>
      <c r="L25" s="344"/>
      <c r="M25" s="344"/>
      <c r="N25" s="344"/>
      <c r="O25" s="344"/>
      <c r="P25" s="346"/>
    </row>
    <row r="26" spans="1:16" s="140" customFormat="1" ht="14.5" x14ac:dyDescent="0.35">
      <c r="A26" s="348"/>
      <c r="B26" s="131"/>
      <c r="C26" s="131"/>
      <c r="D26" s="349">
        <v>2001588170</v>
      </c>
      <c r="E26" s="350" t="s">
        <v>193</v>
      </c>
      <c r="F26" s="350"/>
      <c r="G26" s="350"/>
      <c r="H26" s="351"/>
      <c r="I26" s="353">
        <f>COUNTIF(G14:G20,"288F JC")</f>
        <v>0</v>
      </c>
      <c r="J26" s="344"/>
      <c r="K26" s="344"/>
      <c r="L26" s="344"/>
      <c r="M26" s="344"/>
      <c r="N26" s="344"/>
      <c r="O26" s="344"/>
      <c r="P26" s="346"/>
    </row>
    <row r="27" spans="1:16" s="140" customFormat="1" ht="14.5" x14ac:dyDescent="0.35">
      <c r="A27" s="348"/>
      <c r="B27" s="131"/>
      <c r="C27" s="131"/>
      <c r="D27" s="349">
        <v>2001980575</v>
      </c>
      <c r="E27" s="350" t="s">
        <v>194</v>
      </c>
      <c r="F27" s="350"/>
      <c r="G27" s="350"/>
      <c r="H27" s="351"/>
      <c r="I27" s="352">
        <f>COUNTIF(G15:G21,"96 F LT JC")</f>
        <v>0</v>
      </c>
      <c r="J27" s="344"/>
      <c r="K27" s="344"/>
      <c r="L27" s="344"/>
      <c r="M27" s="344"/>
      <c r="N27" s="344"/>
      <c r="O27" s="344"/>
      <c r="P27" s="346"/>
    </row>
    <row r="28" spans="1:16" s="140" customFormat="1" ht="14.5" x14ac:dyDescent="0.35">
      <c r="A28" s="348"/>
      <c r="B28" s="131"/>
      <c r="C28" s="131"/>
      <c r="D28" s="349">
        <v>2001575098</v>
      </c>
      <c r="E28" s="350" t="s">
        <v>195</v>
      </c>
      <c r="F28" s="350"/>
      <c r="G28" s="350"/>
      <c r="H28" s="351"/>
      <c r="I28" s="353">
        <f>COUNTIF(G12:G18,"96 F JC Ribbon")</f>
        <v>0</v>
      </c>
      <c r="J28" s="344"/>
      <c r="K28" s="344"/>
      <c r="L28" s="344"/>
      <c r="M28" s="344"/>
      <c r="N28" s="344"/>
      <c r="O28" s="344"/>
      <c r="P28" s="346"/>
    </row>
    <row r="29" spans="1:16" s="140" customFormat="1" ht="14.5" x14ac:dyDescent="0.35">
      <c r="A29" s="348"/>
      <c r="B29" s="131"/>
      <c r="C29" s="131"/>
      <c r="D29" s="349">
        <v>2001611527</v>
      </c>
      <c r="E29" s="350" t="s">
        <v>196</v>
      </c>
      <c r="F29" s="350"/>
      <c r="G29" s="350"/>
      <c r="H29" s="351"/>
      <c r="I29" s="353">
        <f>COUNTIF(G12:G18,"96 F FDP Type 4")</f>
        <v>0</v>
      </c>
      <c r="J29" s="344"/>
      <c r="K29" s="344"/>
      <c r="L29" s="344"/>
      <c r="M29" s="344"/>
      <c r="N29" s="344"/>
      <c r="O29" s="344"/>
      <c r="P29" s="346"/>
    </row>
    <row r="30" spans="1:16" s="140" customFormat="1" ht="14.5" x14ac:dyDescent="0.35">
      <c r="A30" s="348"/>
      <c r="B30" s="131"/>
      <c r="C30" s="131"/>
      <c r="D30" s="349">
        <v>2001611528</v>
      </c>
      <c r="E30" s="350" t="s">
        <v>197</v>
      </c>
      <c r="F30" s="350"/>
      <c r="G30" s="350"/>
      <c r="H30" s="351"/>
      <c r="I30" s="352">
        <f>COUNTIF(G12:G18,"96 F FDP Type 5")</f>
        <v>0</v>
      </c>
      <c r="J30" s="344"/>
      <c r="K30" s="344"/>
      <c r="L30" s="344"/>
      <c r="M30" s="344"/>
      <c r="N30" s="344"/>
      <c r="O30" s="344"/>
      <c r="P30" s="346"/>
    </row>
    <row r="31" spans="1:16" s="140" customFormat="1" ht="14.5" x14ac:dyDescent="0.35">
      <c r="A31" s="348"/>
      <c r="B31" s="131"/>
      <c r="C31" s="131"/>
      <c r="D31" s="349">
        <v>2001575982</v>
      </c>
      <c r="E31" s="350" t="s">
        <v>198</v>
      </c>
      <c r="F31" s="350"/>
      <c r="G31" s="350"/>
      <c r="H31" s="351"/>
      <c r="I31" s="353">
        <f>COUNTIF(G13:G19,"New 288F FDP")</f>
        <v>0</v>
      </c>
      <c r="J31" s="344"/>
      <c r="K31" s="344"/>
      <c r="L31" s="344"/>
      <c r="M31" s="344"/>
      <c r="N31" s="344"/>
      <c r="O31" s="344"/>
      <c r="P31" s="346"/>
    </row>
    <row r="32" spans="1:16" s="429" customFormat="1" ht="14.5" x14ac:dyDescent="0.35">
      <c r="A32" s="423"/>
      <c r="B32" s="424"/>
      <c r="C32" s="424"/>
      <c r="D32" s="425"/>
      <c r="E32" s="426"/>
      <c r="F32" s="426"/>
      <c r="G32" s="426"/>
      <c r="H32" s="426"/>
      <c r="I32" s="425"/>
      <c r="J32" s="427"/>
      <c r="K32" s="427"/>
      <c r="L32" s="427"/>
      <c r="M32" s="427"/>
      <c r="N32" s="427"/>
      <c r="O32" s="427"/>
      <c r="P32" s="428"/>
    </row>
    <row r="33" spans="1:16" s="140" customFormat="1" ht="14.5" x14ac:dyDescent="0.35">
      <c r="A33" s="354"/>
      <c r="B33" s="355"/>
      <c r="C33" s="355"/>
      <c r="D33" s="355"/>
      <c r="E33" s="355"/>
      <c r="F33" s="355"/>
      <c r="G33" s="355"/>
      <c r="H33" s="355"/>
      <c r="I33" s="355"/>
      <c r="J33" s="355"/>
      <c r="K33" s="355"/>
      <c r="L33" s="355"/>
      <c r="M33" s="355"/>
      <c r="N33" s="355"/>
      <c r="O33" s="355"/>
      <c r="P33" s="356"/>
    </row>
    <row r="34" spans="1:16" s="18" customFormat="1" x14ac:dyDescent="0.35">
      <c r="A34" s="343"/>
      <c r="B34" s="344" t="s">
        <v>199</v>
      </c>
      <c r="C34" s="344"/>
      <c r="D34" s="344" t="s">
        <v>200</v>
      </c>
      <c r="E34" s="344" t="s">
        <v>201</v>
      </c>
      <c r="F34" s="344"/>
      <c r="G34" s="344"/>
      <c r="H34" s="344" t="s">
        <v>202</v>
      </c>
      <c r="I34" s="344"/>
      <c r="J34" s="344"/>
      <c r="K34" s="344"/>
      <c r="L34" s="344" t="s">
        <v>103</v>
      </c>
      <c r="M34" s="344"/>
      <c r="N34" s="344"/>
      <c r="O34" s="344" t="s">
        <v>203</v>
      </c>
      <c r="P34" s="357"/>
    </row>
    <row r="35" spans="1:16" s="2" customFormat="1" ht="16" thickBot="1" x14ac:dyDescent="0.4">
      <c r="A35" s="358"/>
      <c r="B35" s="359" t="s">
        <v>204</v>
      </c>
      <c r="C35" s="359"/>
      <c r="D35" s="359" t="s">
        <v>204</v>
      </c>
      <c r="E35" s="359" t="s">
        <v>204</v>
      </c>
      <c r="F35" s="359"/>
      <c r="G35" s="359"/>
      <c r="H35" s="359" t="s">
        <v>204</v>
      </c>
      <c r="I35" s="359"/>
      <c r="J35" s="359"/>
      <c r="K35" s="359"/>
      <c r="L35" s="359" t="s">
        <v>204</v>
      </c>
      <c r="M35" s="360"/>
      <c r="N35" s="360"/>
      <c r="O35" s="359" t="s">
        <v>204</v>
      </c>
      <c r="P35" s="361"/>
    </row>
    <row r="47" spans="1:16" ht="14.5" x14ac:dyDescent="0.35">
      <c r="C47" s="1"/>
      <c r="E47" s="1"/>
      <c r="F47" s="1"/>
      <c r="G47" s="1"/>
    </row>
    <row r="48" spans="1:16" ht="14.5" x14ac:dyDescent="0.35">
      <c r="C48" s="1"/>
      <c r="E48" s="1"/>
      <c r="F48" s="1"/>
      <c r="G48" s="1"/>
    </row>
    <row r="49" spans="3:7" ht="14.5" x14ac:dyDescent="0.35">
      <c r="C49" s="1"/>
      <c r="E49" s="1"/>
      <c r="F49" s="1"/>
      <c r="G49" s="1"/>
    </row>
    <row r="50" spans="3:7" ht="14.5" x14ac:dyDescent="0.35">
      <c r="C50" s="1"/>
      <c r="E50" s="1"/>
      <c r="F50" s="1"/>
      <c r="G50" s="1"/>
    </row>
    <row r="51" spans="3:7" ht="14.5" x14ac:dyDescent="0.35">
      <c r="C51" s="1"/>
      <c r="E51" s="1"/>
      <c r="F51" s="1"/>
      <c r="G51" s="1"/>
    </row>
    <row r="52" spans="3:7" ht="14.5" x14ac:dyDescent="0.35">
      <c r="C52" s="1"/>
      <c r="D52" s="1"/>
      <c r="E52" s="1"/>
      <c r="F52" s="1"/>
      <c r="G52" s="1"/>
    </row>
    <row r="53" spans="3:7" ht="14.5" x14ac:dyDescent="0.35">
      <c r="C53" s="1"/>
      <c r="D53" s="1"/>
      <c r="E53" s="1"/>
      <c r="F53" s="1"/>
      <c r="G53" s="1"/>
    </row>
    <row r="54" spans="3:7" ht="14.5" x14ac:dyDescent="0.35">
      <c r="C54" s="1"/>
      <c r="D54" s="1"/>
      <c r="E54" s="1"/>
      <c r="F54" s="1"/>
    </row>
    <row r="55" spans="3:7" ht="14.5" x14ac:dyDescent="0.35">
      <c r="C55" s="1"/>
      <c r="E55" s="1"/>
      <c r="F55" s="1"/>
    </row>
    <row r="56" spans="3:7" ht="14.5" x14ac:dyDescent="0.35">
      <c r="C56" s="1"/>
      <c r="E56" s="1"/>
      <c r="F56" s="1"/>
    </row>
    <row r="57" spans="3:7" ht="14.5" x14ac:dyDescent="0.35">
      <c r="C57" s="1"/>
      <c r="E57" s="1"/>
      <c r="F57" s="1"/>
    </row>
    <row r="58" spans="3:7" ht="14.5" x14ac:dyDescent="0.35">
      <c r="C58" s="1"/>
      <c r="E58" s="1"/>
      <c r="F58" s="1"/>
    </row>
    <row r="59" spans="3:7" ht="14.5" x14ac:dyDescent="0.35">
      <c r="C59" s="1"/>
    </row>
    <row r="60" spans="3:7" ht="14.5" x14ac:dyDescent="0.35">
      <c r="C60" s="1"/>
    </row>
    <row r="61" spans="3:7" ht="14.5" x14ac:dyDescent="0.35">
      <c r="C61" s="1"/>
    </row>
    <row r="62" spans="3:7" ht="14.5" x14ac:dyDescent="0.35">
      <c r="C62" s="1"/>
    </row>
    <row r="63" spans="3:7" ht="14.5" x14ac:dyDescent="0.35">
      <c r="C63" s="1"/>
    </row>
    <row r="64" spans="3:7" ht="14.5" x14ac:dyDescent="0.35">
      <c r="C64" s="1"/>
    </row>
  </sheetData>
  <autoFilter ref="A11:P31" xr:uid="{00000000-0009-0000-0000-000009000000}"/>
  <mergeCells count="20">
    <mergeCell ref="I9:K9"/>
    <mergeCell ref="L9:N9"/>
    <mergeCell ref="O9:O10"/>
    <mergeCell ref="P9:P10"/>
    <mergeCell ref="A9:A10"/>
    <mergeCell ref="B9:B10"/>
    <mergeCell ref="C9:C10"/>
    <mergeCell ref="D9:D10"/>
    <mergeCell ref="E9:E10"/>
    <mergeCell ref="F9:F10"/>
    <mergeCell ref="B6:C6"/>
    <mergeCell ref="D6:F6"/>
    <mergeCell ref="D7:F7"/>
    <mergeCell ref="D2:F2"/>
    <mergeCell ref="E20:H20"/>
    <mergeCell ref="D3:F3"/>
    <mergeCell ref="D4:F4"/>
    <mergeCell ref="D5:F5"/>
    <mergeCell ref="G9:G10"/>
    <mergeCell ref="H9:H10"/>
  </mergeCells>
  <printOptions horizontalCentered="1"/>
  <pageMargins left="0.35433070866141736" right="0.15748031496062992" top="1.36" bottom="1.29" header="0.31496062992125984" footer="0.31496062992125984"/>
  <pageSetup paperSize="9" scale="60" fitToHeight="3" orientation="portrait" r:id="rId1"/>
  <headerFooter>
    <oddFooter>Page &amp;P of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I22"/>
  <sheetViews>
    <sheetView workbookViewId="0">
      <selection activeCell="D9" sqref="D9:D10"/>
    </sheetView>
  </sheetViews>
  <sheetFormatPr defaultColWidth="9.1796875" defaultRowHeight="14.5" x14ac:dyDescent="0.35"/>
  <cols>
    <col min="1" max="1" width="6.7265625" style="390" customWidth="1"/>
    <col min="2" max="2" width="11.7265625" style="390" customWidth="1"/>
    <col min="3" max="3" width="51.81640625" style="390" customWidth="1"/>
    <col min="4" max="4" width="15.54296875" style="390" customWidth="1"/>
    <col min="5" max="5" width="20" style="390" customWidth="1"/>
    <col min="6" max="6" width="16" style="390" bestFit="1" customWidth="1"/>
    <col min="7" max="16384" width="9.1796875" style="1"/>
  </cols>
  <sheetData>
    <row r="1" spans="1:9" ht="17.5" x14ac:dyDescent="0.35">
      <c r="A1" s="614" t="s">
        <v>47</v>
      </c>
      <c r="B1" s="615"/>
      <c r="C1" s="615"/>
      <c r="D1" s="616"/>
      <c r="E1" s="616"/>
      <c r="F1" s="617"/>
    </row>
    <row r="2" spans="1:9" ht="18" customHeight="1" x14ac:dyDescent="0.35">
      <c r="A2" s="417"/>
      <c r="B2" s="418"/>
      <c r="C2" s="417" t="s">
        <v>236</v>
      </c>
      <c r="D2" s="431" t="str">
        <f>+Splicing!D4</f>
        <v>P11/630098168</v>
      </c>
      <c r="E2" s="419"/>
      <c r="F2" s="420"/>
    </row>
    <row r="3" spans="1:9" ht="15.75" customHeight="1" thickBot="1" x14ac:dyDescent="0.4">
      <c r="A3" s="412"/>
      <c r="B3" s="413"/>
      <c r="C3" s="412" t="s">
        <v>235</v>
      </c>
      <c r="D3" s="416" t="str">
        <f>+Splicing!D6</f>
        <v>TNDMNETMP01-3</v>
      </c>
      <c r="E3" s="414"/>
      <c r="F3" s="415"/>
    </row>
    <row r="4" spans="1:9" ht="18" thickBot="1" x14ac:dyDescent="0.4">
      <c r="A4" s="618" t="s">
        <v>205</v>
      </c>
      <c r="B4" s="619"/>
      <c r="C4" s="619"/>
      <c r="D4" s="619"/>
      <c r="E4" s="619"/>
      <c r="F4" s="620"/>
    </row>
    <row r="5" spans="1:9" ht="28.5" thickBot="1" x14ac:dyDescent="0.4">
      <c r="A5" s="362" t="s">
        <v>8</v>
      </c>
      <c r="B5" s="363" t="s">
        <v>206</v>
      </c>
      <c r="C5" s="363" t="s">
        <v>207</v>
      </c>
      <c r="D5" s="363" t="s">
        <v>208</v>
      </c>
      <c r="E5" s="363" t="s">
        <v>10</v>
      </c>
      <c r="F5" s="364" t="s">
        <v>11</v>
      </c>
    </row>
    <row r="6" spans="1:9" x14ac:dyDescent="0.35">
      <c r="A6" s="365"/>
      <c r="B6" s="366"/>
      <c r="C6" s="366"/>
      <c r="D6" s="366"/>
      <c r="E6" s="366"/>
      <c r="F6" s="367"/>
    </row>
    <row r="7" spans="1:9" ht="22.5" customHeight="1" x14ac:dyDescent="0.35">
      <c r="A7" s="368">
        <v>1</v>
      </c>
      <c r="B7" s="369" t="s">
        <v>154</v>
      </c>
      <c r="C7" s="369" t="s">
        <v>209</v>
      </c>
      <c r="D7" s="370" t="e">
        <f>+#REF!</f>
        <v>#REF!</v>
      </c>
      <c r="E7" s="371">
        <v>425</v>
      </c>
      <c r="F7" s="372" t="e">
        <f t="shared" ref="F7:F12" si="0">D7*E7</f>
        <v>#REF!</v>
      </c>
      <c r="H7" s="373"/>
      <c r="I7" s="374"/>
    </row>
    <row r="8" spans="1:9" ht="28" x14ac:dyDescent="0.35">
      <c r="A8" s="368">
        <v>2</v>
      </c>
      <c r="B8" s="369" t="s">
        <v>154</v>
      </c>
      <c r="C8" s="369" t="s">
        <v>210</v>
      </c>
      <c r="D8" s="370">
        <v>0</v>
      </c>
      <c r="E8" s="375">
        <f>378-10*2</f>
        <v>358</v>
      </c>
      <c r="F8" s="372">
        <f t="shared" si="0"/>
        <v>0</v>
      </c>
    </row>
    <row r="9" spans="1:9" ht="28" x14ac:dyDescent="0.35">
      <c r="A9" s="368">
        <v>3</v>
      </c>
      <c r="B9" s="369" t="s">
        <v>154</v>
      </c>
      <c r="C9" s="369" t="s">
        <v>211</v>
      </c>
      <c r="D9" s="370">
        <v>0</v>
      </c>
      <c r="E9" s="375">
        <f>388-10*3</f>
        <v>358</v>
      </c>
      <c r="F9" s="372">
        <f t="shared" si="0"/>
        <v>0</v>
      </c>
    </row>
    <row r="10" spans="1:9" ht="28" x14ac:dyDescent="0.35">
      <c r="A10" s="368">
        <v>4</v>
      </c>
      <c r="B10" s="369" t="s">
        <v>154</v>
      </c>
      <c r="C10" s="369" t="s">
        <v>212</v>
      </c>
      <c r="D10" s="370">
        <v>0</v>
      </c>
      <c r="E10" s="375">
        <f>388-10*4</f>
        <v>348</v>
      </c>
      <c r="F10" s="372">
        <f t="shared" si="0"/>
        <v>0</v>
      </c>
    </row>
    <row r="11" spans="1:9" ht="28" x14ac:dyDescent="0.35">
      <c r="A11" s="368">
        <v>5</v>
      </c>
      <c r="B11" s="369" t="s">
        <v>154</v>
      </c>
      <c r="C11" s="369" t="s">
        <v>213</v>
      </c>
      <c r="D11" s="370">
        <v>0</v>
      </c>
      <c r="E11" s="375">
        <f>407-10*6</f>
        <v>347</v>
      </c>
      <c r="F11" s="372">
        <f t="shared" si="0"/>
        <v>0</v>
      </c>
    </row>
    <row r="12" spans="1:9" ht="28" x14ac:dyDescent="0.35">
      <c r="A12" s="368">
        <v>6</v>
      </c>
      <c r="B12" s="369" t="s">
        <v>154</v>
      </c>
      <c r="C12" s="369" t="s">
        <v>214</v>
      </c>
      <c r="D12" s="370">
        <v>0</v>
      </c>
      <c r="E12" s="375">
        <f>349-10*8</f>
        <v>269</v>
      </c>
      <c r="F12" s="372">
        <f t="shared" si="0"/>
        <v>0</v>
      </c>
    </row>
    <row r="13" spans="1:9" x14ac:dyDescent="0.35">
      <c r="A13" s="376"/>
      <c r="B13" s="377"/>
      <c r="C13" s="377" t="s">
        <v>215</v>
      </c>
      <c r="D13" s="378"/>
      <c r="E13" s="378"/>
      <c r="F13" s="379" t="e">
        <f>SUM(F7:F12)</f>
        <v>#REF!</v>
      </c>
    </row>
    <row r="14" spans="1:9" ht="15" thickBot="1" x14ac:dyDescent="0.4">
      <c r="A14" s="380"/>
      <c r="B14" s="381"/>
      <c r="C14" s="381" t="s">
        <v>216</v>
      </c>
      <c r="D14" s="382"/>
      <c r="E14" s="382"/>
      <c r="F14" s="383" t="e">
        <f>ROUND(F13,0)</f>
        <v>#REF!</v>
      </c>
    </row>
    <row r="15" spans="1:9" ht="15" thickBot="1" x14ac:dyDescent="0.4">
      <c r="A15" s="621" t="e">
        <f>[5]!amtinwords(F14)</f>
        <v>#VALUE!</v>
      </c>
      <c r="B15" s="622"/>
      <c r="C15" s="622"/>
      <c r="D15" s="622"/>
      <c r="E15" s="622"/>
      <c r="F15" s="623"/>
    </row>
    <row r="16" spans="1:9" x14ac:dyDescent="0.35">
      <c r="A16" s="384"/>
      <c r="B16" s="384"/>
      <c r="C16" s="384"/>
      <c r="D16" s="385"/>
      <c r="E16" s="385"/>
      <c r="F16" s="384"/>
    </row>
    <row r="17" spans="1:6" x14ac:dyDescent="0.35">
      <c r="A17" s="385"/>
      <c r="B17" s="385" t="s">
        <v>217</v>
      </c>
      <c r="C17" s="386"/>
      <c r="D17" s="386"/>
      <c r="E17" s="385" t="s">
        <v>218</v>
      </c>
      <c r="F17" s="387"/>
    </row>
    <row r="18" spans="1:6" x14ac:dyDescent="0.35">
      <c r="A18" s="385"/>
      <c r="B18" s="385"/>
      <c r="C18" s="386"/>
      <c r="D18" s="386"/>
      <c r="E18" s="385"/>
      <c r="F18" s="387"/>
    </row>
    <row r="19" spans="1:6" x14ac:dyDescent="0.35">
      <c r="A19" s="385"/>
      <c r="B19" s="385"/>
      <c r="C19" s="386"/>
      <c r="D19" s="385"/>
      <c r="E19" s="385"/>
      <c r="F19" s="388"/>
    </row>
    <row r="20" spans="1:6" x14ac:dyDescent="0.35">
      <c r="A20" s="385"/>
      <c r="B20" s="385" t="s">
        <v>200</v>
      </c>
      <c r="C20" s="386"/>
      <c r="D20" s="385"/>
      <c r="E20" s="385" t="s">
        <v>219</v>
      </c>
      <c r="F20" s="388"/>
    </row>
    <row r="21" spans="1:6" x14ac:dyDescent="0.35">
      <c r="A21" s="385"/>
      <c r="B21" s="385"/>
      <c r="C21" s="385"/>
      <c r="D21" s="385"/>
      <c r="E21" s="385"/>
      <c r="F21" s="389"/>
    </row>
    <row r="22" spans="1:6" x14ac:dyDescent="0.35">
      <c r="A22" s="386"/>
      <c r="B22" s="386"/>
      <c r="C22" s="386"/>
      <c r="D22" s="386"/>
      <c r="E22" s="386"/>
      <c r="F22" s="386"/>
    </row>
  </sheetData>
  <mergeCells count="3">
    <mergeCell ref="A1:F1"/>
    <mergeCell ref="A4:F4"/>
    <mergeCell ref="A15:F15"/>
  </mergeCells>
  <printOptions horizontalCentered="1"/>
  <pageMargins left="0.59" right="0" top="1.25" bottom="0.74803149606299213" header="0.31496062992125984" footer="0.31496062992125984"/>
  <pageSetup paperSize="9" scale="78" orientation="portrait" r:id="rId1"/>
  <headerFooter>
    <oddFooter>Page &amp;P of 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0"/>
  <sheetViews>
    <sheetView workbookViewId="0">
      <selection activeCell="E4" sqref="E4"/>
    </sheetView>
  </sheetViews>
  <sheetFormatPr defaultColWidth="9.1796875" defaultRowHeight="14.5" x14ac:dyDescent="0.35"/>
  <cols>
    <col min="1" max="1" width="6.1796875" style="1" customWidth="1"/>
    <col min="2" max="2" width="16" style="1" customWidth="1"/>
    <col min="3" max="3" width="20.54296875" style="1" customWidth="1"/>
    <col min="4" max="4" width="16.54296875" style="1" customWidth="1"/>
    <col min="5" max="5" width="9.7265625" style="1" customWidth="1"/>
    <col min="6" max="6" width="13" style="1" customWidth="1"/>
    <col min="7" max="7" width="22" style="1" customWidth="1"/>
    <col min="8" max="8" width="15.1796875" style="1" customWidth="1"/>
    <col min="9" max="16384" width="9.1796875" style="1"/>
  </cols>
  <sheetData>
    <row r="1" spans="1:11" s="391" customFormat="1" ht="31.15" customHeight="1" x14ac:dyDescent="0.35">
      <c r="A1" s="624" t="s">
        <v>220</v>
      </c>
      <c r="B1" s="625"/>
      <c r="C1" s="625"/>
      <c r="D1" s="625"/>
      <c r="E1" s="625"/>
      <c r="F1" s="625"/>
      <c r="G1" s="625"/>
      <c r="H1" s="626"/>
    </row>
    <row r="2" spans="1:11" s="393" customFormat="1" ht="43.5" customHeight="1" x14ac:dyDescent="0.3">
      <c r="A2" s="392" t="s">
        <v>221</v>
      </c>
      <c r="B2" s="392" t="s">
        <v>150</v>
      </c>
      <c r="C2" s="392" t="s">
        <v>222</v>
      </c>
      <c r="D2" s="392" t="s">
        <v>223</v>
      </c>
      <c r="E2" s="392" t="s">
        <v>224</v>
      </c>
      <c r="F2" s="392" t="s">
        <v>225</v>
      </c>
      <c r="G2" s="392" t="s">
        <v>226</v>
      </c>
      <c r="H2" s="392" t="s">
        <v>227</v>
      </c>
    </row>
    <row r="3" spans="1:11" ht="24" customHeight="1" x14ac:dyDescent="0.35">
      <c r="A3" s="394">
        <v>1</v>
      </c>
      <c r="B3" s="278" t="e">
        <f>+#REF!</f>
        <v>#REF!</v>
      </c>
      <c r="C3" s="280" t="s">
        <v>47</v>
      </c>
      <c r="D3" s="394" t="s">
        <v>228</v>
      </c>
      <c r="E3" s="394">
        <v>2</v>
      </c>
      <c r="F3" s="394" t="s">
        <v>229</v>
      </c>
      <c r="G3" s="395">
        <v>4200</v>
      </c>
      <c r="H3" s="396">
        <f t="shared" ref="H3:H8" si="0">+G3*E3</f>
        <v>8400</v>
      </c>
      <c r="K3" s="397"/>
    </row>
    <row r="4" spans="1:11" ht="24" customHeight="1" x14ac:dyDescent="0.35">
      <c r="A4" s="394">
        <f>+A3+1</f>
        <v>2</v>
      </c>
      <c r="B4" s="278" t="e">
        <f>+B3</f>
        <v>#REF!</v>
      </c>
      <c r="C4" s="280" t="s">
        <v>47</v>
      </c>
      <c r="D4" s="394" t="s">
        <v>228</v>
      </c>
      <c r="E4" s="394"/>
      <c r="F4" s="394" t="s">
        <v>230</v>
      </c>
      <c r="G4" s="395">
        <v>2800</v>
      </c>
      <c r="H4" s="396">
        <f t="shared" si="0"/>
        <v>0</v>
      </c>
      <c r="K4" s="397"/>
    </row>
    <row r="5" spans="1:11" ht="24" customHeight="1" x14ac:dyDescent="0.35">
      <c r="A5" s="394">
        <f>+A4+1</f>
        <v>3</v>
      </c>
      <c r="B5" s="278" t="e">
        <f t="shared" ref="B5:B8" si="1">+B4</f>
        <v>#REF!</v>
      </c>
      <c r="C5" s="280" t="s">
        <v>47</v>
      </c>
      <c r="D5" s="394" t="s">
        <v>228</v>
      </c>
      <c r="E5" s="394"/>
      <c r="F5" s="394" t="s">
        <v>231</v>
      </c>
      <c r="G5" s="395">
        <v>1400</v>
      </c>
      <c r="H5" s="396">
        <f t="shared" si="0"/>
        <v>0</v>
      </c>
      <c r="K5" s="397"/>
    </row>
    <row r="6" spans="1:11" ht="24" customHeight="1" x14ac:dyDescent="0.35">
      <c r="A6" s="394">
        <f>+A5+1</f>
        <v>4</v>
      </c>
      <c r="B6" s="278" t="e">
        <f t="shared" si="1"/>
        <v>#REF!</v>
      </c>
      <c r="C6" s="280" t="s">
        <v>47</v>
      </c>
      <c r="D6" s="398" t="s">
        <v>232</v>
      </c>
      <c r="E6" s="394"/>
      <c r="F6" s="394" t="s">
        <v>229</v>
      </c>
      <c r="G6" s="395">
        <v>4800</v>
      </c>
      <c r="H6" s="396">
        <f t="shared" si="0"/>
        <v>0</v>
      </c>
      <c r="K6" s="397"/>
    </row>
    <row r="7" spans="1:11" ht="24" customHeight="1" x14ac:dyDescent="0.35">
      <c r="A7" s="394">
        <f>+A6+1</f>
        <v>5</v>
      </c>
      <c r="B7" s="278" t="e">
        <f t="shared" si="1"/>
        <v>#REF!</v>
      </c>
      <c r="C7" s="280" t="s">
        <v>47</v>
      </c>
      <c r="D7" s="398" t="s">
        <v>232</v>
      </c>
      <c r="E7" s="394"/>
      <c r="F7" s="394" t="s">
        <v>230</v>
      </c>
      <c r="G7" s="395">
        <v>3200</v>
      </c>
      <c r="H7" s="396">
        <f t="shared" si="0"/>
        <v>0</v>
      </c>
      <c r="K7" s="397"/>
    </row>
    <row r="8" spans="1:11" ht="24" customHeight="1" x14ac:dyDescent="0.35">
      <c r="A8" s="394">
        <f>+A7+1</f>
        <v>6</v>
      </c>
      <c r="B8" s="278" t="e">
        <f t="shared" si="1"/>
        <v>#REF!</v>
      </c>
      <c r="C8" s="280" t="s">
        <v>47</v>
      </c>
      <c r="D8" s="398" t="s">
        <v>232</v>
      </c>
      <c r="E8" s="394"/>
      <c r="F8" s="394" t="s">
        <v>231</v>
      </c>
      <c r="G8" s="395">
        <v>1600</v>
      </c>
      <c r="H8" s="396">
        <f t="shared" si="0"/>
        <v>0</v>
      </c>
      <c r="K8" s="397"/>
    </row>
    <row r="9" spans="1:11" ht="19.149999999999999" customHeight="1" x14ac:dyDescent="0.35">
      <c r="A9" s="399"/>
      <c r="B9" s="400"/>
      <c r="C9" s="401" t="s">
        <v>233</v>
      </c>
      <c r="D9" s="402" t="e">
        <f>+#REF!</f>
        <v>#REF!</v>
      </c>
      <c r="E9" s="394"/>
      <c r="F9" s="403"/>
      <c r="G9" s="404"/>
      <c r="H9" s="405"/>
    </row>
    <row r="10" spans="1:11" ht="19.149999999999999" customHeight="1" x14ac:dyDescent="0.35">
      <c r="A10" s="406"/>
      <c r="B10" s="407"/>
      <c r="C10" s="407"/>
      <c r="D10" s="408" t="s">
        <v>39</v>
      </c>
      <c r="E10" s="409">
        <f>SUM(E3:E9)</f>
        <v>2</v>
      </c>
      <c r="F10" s="627" t="s">
        <v>234</v>
      </c>
      <c r="G10" s="628"/>
      <c r="H10" s="410">
        <f>SUM(H3:H9)</f>
        <v>8400</v>
      </c>
    </row>
  </sheetData>
  <mergeCells count="2">
    <mergeCell ref="A1:H1"/>
    <mergeCell ref="F10:G10"/>
  </mergeCells>
  <printOptions horizontalCentered="1"/>
  <pageMargins left="0.36" right="0.31496062992125984" top="1.29" bottom="0.74803149606299213" header="0.31496062992125984" footer="0.31496062992125984"/>
  <pageSetup paperSize="9" scale="87" orientation="portrait" r:id="rId1"/>
  <headerFooter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12</vt:i4>
      </vt:variant>
    </vt:vector>
  </HeadingPairs>
  <TitlesOfParts>
    <vt:vector size="22" baseType="lpstr">
      <vt:lpstr>Invoice</vt:lpstr>
      <vt:lpstr>QCS </vt:lpstr>
      <vt:lpstr>MTSUMMARY</vt:lpstr>
      <vt:lpstr>OT SUMMARY</vt:lpstr>
      <vt:lpstr>Manhole</vt:lpstr>
      <vt:lpstr>Blowing Ribbon</vt:lpstr>
      <vt:lpstr>Splicing</vt:lpstr>
      <vt:lpstr>DEDUCTION</vt:lpstr>
      <vt:lpstr>MH Deduction</vt:lpstr>
      <vt:lpstr>MAT CONS SHEET</vt:lpstr>
      <vt:lpstr>'Blowing Ribbon'!Print_Area</vt:lpstr>
      <vt:lpstr>DEDUCTION!Print_Area</vt:lpstr>
      <vt:lpstr>'MAT CONS SHEET'!Print_Area</vt:lpstr>
      <vt:lpstr>MTSUMMARY!Print_Area</vt:lpstr>
      <vt:lpstr>'OT SUMMARY'!Print_Area</vt:lpstr>
      <vt:lpstr>Splicing!Print_Area</vt:lpstr>
      <vt:lpstr>'Blowing Ribbon'!Print_Titles</vt:lpstr>
      <vt:lpstr>'MAT CONS SHEET'!Print_Titles</vt:lpstr>
      <vt:lpstr>MTSUMMARY!Print_Titles</vt:lpstr>
      <vt:lpstr>'OT SUMMARY'!Print_Titles</vt:lpstr>
      <vt:lpstr>'QCS '!Print_Titles</vt:lpstr>
      <vt:lpstr>Splicing!Print_Titles</vt:lpstr>
    </vt:vector>
  </TitlesOfParts>
  <Company>RIL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Sriram Vijayakumar</dc:creator>
  <cp:lastModifiedBy>Parth Pandey</cp:lastModifiedBy>
  <cp:lastPrinted>2021-07-13T08:04:12Z</cp:lastPrinted>
  <dcterms:created xsi:type="dcterms:W3CDTF">2017-06-28T09:09:37Z</dcterms:created>
  <dcterms:modified xsi:type="dcterms:W3CDTF">2022-03-15T08:19:28Z</dcterms:modified>
</cp:coreProperties>
</file>