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C:\Users\parth\iCloudDrive\Documents\UT Austin\Marketing Analytics\4th Assignment\"/>
    </mc:Choice>
  </mc:AlternateContent>
  <xr:revisionPtr revIDLastSave="0" documentId="13_ncr:1_{1BB1A4C8-8066-40C4-AE34-9E37847A4863}" xr6:coauthVersionLast="47" xr6:coauthVersionMax="47" xr10:uidLastSave="{00000000-0000-0000-0000-000000000000}"/>
  <bookViews>
    <workbookView xWindow="-110" yWindow="-110" windowWidth="19420" windowHeight="10300" xr2:uid="{00000000-000D-0000-FFFF-FFFF00000000}"/>
  </bookViews>
  <sheets>
    <sheet name="Q1" sheetId="18" r:id="rId1"/>
    <sheet name="Q2" sheetId="20" r:id="rId2"/>
    <sheet name="Q3" sheetId="23" r:id="rId3"/>
    <sheet name="Q4" sheetId="24" r:id="rId4"/>
    <sheet name="Q5" sheetId="26" r:id="rId5"/>
    <sheet name="Dictionary" sheetId="14" r:id="rId6"/>
    <sheet name="RM Data" sheetId="1" r:id="rId7"/>
    <sheet name="NE Data" sheetId="2" r:id="rId8"/>
    <sheet name="Regression - RM" sheetId="16" r:id="rId9"/>
    <sheet name="Regression - NE" sheetId="17" r:id="rId10"/>
  </sheets>
  <definedNames>
    <definedName name="_xlnm._FilterDatabase" localSheetId="1" hidden="1">'Q2'!$A$2:$G$222</definedName>
    <definedName name="_xlnm._FilterDatabase" localSheetId="3" hidden="1">'Q4'!$R$3:$T$83</definedName>
    <definedName name="_xlnm._FilterDatabase" localSheetId="4" hidden="1">'Q5'!$R$3:$T$83</definedName>
    <definedName name="xdata1" hidden="1">125.555884556961+(ROW(OFFSET(#REF!,0,0,70,1))-1)*5.32050700924782</definedName>
    <definedName name="xdata3" hidden="1">109.214036023177+(ROW(OFFSET(#REF!,0,0,70,1))-1)*5.55734539379541</definedName>
    <definedName name="ydata2" hidden="1">0+1*[0]!xdata1-185.966430905549*(1.00454545454545+([0]!xdata1-278.382191825989)^2/1922854.05308614)^0.5</definedName>
    <definedName name="ydata4" hidden="1">0+1*[0]!xdata3+185.966430905549*(1.00454545454545+([0]!xdata3-278.382191825989)^2/1922854.05308614)^0.5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 i="26" l="1"/>
  <c r="D2" i="24"/>
  <c r="T4" i="24"/>
  <c r="I81" i="26"/>
  <c r="I80" i="26"/>
  <c r="I79" i="26"/>
  <c r="I78" i="26"/>
  <c r="I77" i="26"/>
  <c r="I76" i="26"/>
  <c r="G76" i="26"/>
  <c r="I75" i="26"/>
  <c r="I74" i="26"/>
  <c r="I73" i="26"/>
  <c r="I72" i="26"/>
  <c r="I71" i="26"/>
  <c r="I70" i="26"/>
  <c r="A70" i="26"/>
  <c r="G70" i="26" s="1"/>
  <c r="I69" i="26"/>
  <c r="I68" i="26"/>
  <c r="I67" i="26"/>
  <c r="I66" i="26"/>
  <c r="I65" i="26"/>
  <c r="I64" i="26"/>
  <c r="I63" i="26"/>
  <c r="I62" i="26"/>
  <c r="A62" i="26"/>
  <c r="G62" i="26" s="1"/>
  <c r="I61" i="26"/>
  <c r="G61" i="26"/>
  <c r="A61" i="26"/>
  <c r="A81" i="26" s="1"/>
  <c r="G81" i="26" s="1"/>
  <c r="I60" i="26"/>
  <c r="I59" i="26"/>
  <c r="A59" i="26"/>
  <c r="A79" i="26" s="1"/>
  <c r="G79" i="26" s="1"/>
  <c r="I58" i="26"/>
  <c r="A58" i="26"/>
  <c r="G58" i="26" s="1"/>
  <c r="I57" i="26"/>
  <c r="I56" i="26"/>
  <c r="G56" i="26"/>
  <c r="I55" i="26"/>
  <c r="I54" i="26"/>
  <c r="I53" i="26"/>
  <c r="I52" i="26"/>
  <c r="I51" i="26"/>
  <c r="A51" i="26"/>
  <c r="A71" i="26" s="1"/>
  <c r="G71" i="26" s="1"/>
  <c r="I50" i="26"/>
  <c r="A50" i="26"/>
  <c r="G50" i="26" s="1"/>
  <c r="I49" i="26"/>
  <c r="I48" i="26"/>
  <c r="I47" i="26"/>
  <c r="I46" i="26"/>
  <c r="I45" i="26"/>
  <c r="I44" i="26"/>
  <c r="I43" i="26"/>
  <c r="A43" i="26"/>
  <c r="A63" i="26" s="1"/>
  <c r="G63" i="26" s="1"/>
  <c r="I42" i="26"/>
  <c r="A42" i="26"/>
  <c r="I41" i="26"/>
  <c r="G41" i="26"/>
  <c r="A41" i="26"/>
  <c r="I40" i="26"/>
  <c r="A40" i="26"/>
  <c r="G40" i="26" s="1"/>
  <c r="I39" i="26"/>
  <c r="G39" i="26"/>
  <c r="A39" i="26"/>
  <c r="I38" i="26"/>
  <c r="G38" i="26"/>
  <c r="A38" i="26"/>
  <c r="I37" i="26"/>
  <c r="A37" i="26"/>
  <c r="I36" i="26"/>
  <c r="G36" i="26"/>
  <c r="A36" i="26"/>
  <c r="A56" i="26" s="1"/>
  <c r="A76" i="26" s="1"/>
  <c r="I35" i="26"/>
  <c r="A35" i="26"/>
  <c r="A55" i="26" s="1"/>
  <c r="I34" i="26"/>
  <c r="A34" i="26"/>
  <c r="G34" i="26" s="1"/>
  <c r="I33" i="26"/>
  <c r="G33" i="26"/>
  <c r="A33" i="26"/>
  <c r="A53" i="26" s="1"/>
  <c r="I32" i="26"/>
  <c r="A32" i="26"/>
  <c r="G32" i="26" s="1"/>
  <c r="I31" i="26"/>
  <c r="G31" i="26"/>
  <c r="A31" i="26"/>
  <c r="I30" i="26"/>
  <c r="G30" i="26"/>
  <c r="A30" i="26"/>
  <c r="I29" i="26"/>
  <c r="A29" i="26"/>
  <c r="I28" i="26"/>
  <c r="G28" i="26"/>
  <c r="A28" i="26"/>
  <c r="A48" i="26" s="1"/>
  <c r="A68" i="26" s="1"/>
  <c r="G68" i="26" s="1"/>
  <c r="I27" i="26"/>
  <c r="A27" i="26"/>
  <c r="A47" i="26" s="1"/>
  <c r="I26" i="26"/>
  <c r="A26" i="26"/>
  <c r="I25" i="26"/>
  <c r="G25" i="26"/>
  <c r="A25" i="26"/>
  <c r="A45" i="26" s="1"/>
  <c r="I24" i="26"/>
  <c r="A24" i="26"/>
  <c r="I23" i="26"/>
  <c r="G23" i="26"/>
  <c r="A23" i="26"/>
  <c r="I22" i="26"/>
  <c r="G22" i="26"/>
  <c r="A22" i="26"/>
  <c r="I21" i="26"/>
  <c r="H21" i="26"/>
  <c r="G21" i="26"/>
  <c r="E21" i="26"/>
  <c r="J21" i="26" s="1"/>
  <c r="I20" i="26"/>
  <c r="H20" i="26"/>
  <c r="G20" i="26"/>
  <c r="E20" i="26"/>
  <c r="I19" i="26"/>
  <c r="H19" i="26"/>
  <c r="G19" i="26"/>
  <c r="E19" i="26"/>
  <c r="E39" i="26" s="1"/>
  <c r="I18" i="26"/>
  <c r="H18" i="26"/>
  <c r="G18" i="26"/>
  <c r="E18" i="26"/>
  <c r="E38" i="26" s="1"/>
  <c r="N17" i="26"/>
  <c r="I17" i="26"/>
  <c r="H17" i="26"/>
  <c r="G17" i="26"/>
  <c r="E17" i="26"/>
  <c r="I16" i="26"/>
  <c r="J16" i="26" s="1"/>
  <c r="H16" i="26"/>
  <c r="G16" i="26"/>
  <c r="E16" i="26"/>
  <c r="E36" i="26" s="1"/>
  <c r="N15" i="26"/>
  <c r="I15" i="26"/>
  <c r="J15" i="26" s="1"/>
  <c r="H15" i="26"/>
  <c r="G15" i="26"/>
  <c r="E15" i="26"/>
  <c r="E35" i="26" s="1"/>
  <c r="I14" i="26"/>
  <c r="H14" i="26"/>
  <c r="G14" i="26"/>
  <c r="E14" i="26"/>
  <c r="E34" i="26" s="1"/>
  <c r="E54" i="26" s="1"/>
  <c r="E74" i="26" s="1"/>
  <c r="J13" i="26"/>
  <c r="I13" i="26"/>
  <c r="H13" i="26"/>
  <c r="G13" i="26"/>
  <c r="E13" i="26"/>
  <c r="E33" i="26" s="1"/>
  <c r="E53" i="26" s="1"/>
  <c r="I12" i="26"/>
  <c r="H12" i="26"/>
  <c r="G12" i="26"/>
  <c r="E12" i="26"/>
  <c r="E32" i="26" s="1"/>
  <c r="J32" i="26" s="1"/>
  <c r="I11" i="26"/>
  <c r="H11" i="26"/>
  <c r="G11" i="26"/>
  <c r="E11" i="26"/>
  <c r="E31" i="26" s="1"/>
  <c r="J10" i="26"/>
  <c r="I10" i="26"/>
  <c r="H10" i="26"/>
  <c r="G10" i="26"/>
  <c r="E10" i="26"/>
  <c r="E30" i="26" s="1"/>
  <c r="O9" i="26"/>
  <c r="I9" i="26"/>
  <c r="H9" i="26"/>
  <c r="G9" i="26"/>
  <c r="E9" i="26"/>
  <c r="E29" i="26" s="1"/>
  <c r="O8" i="26"/>
  <c r="I8" i="26"/>
  <c r="H8" i="26"/>
  <c r="G8" i="26"/>
  <c r="E8" i="26"/>
  <c r="E28" i="26" s="1"/>
  <c r="I7" i="26"/>
  <c r="H7" i="26"/>
  <c r="G7" i="26"/>
  <c r="E7" i="26"/>
  <c r="E27" i="26" s="1"/>
  <c r="O6" i="26"/>
  <c r="I6" i="26"/>
  <c r="H6" i="26"/>
  <c r="G6" i="26"/>
  <c r="E6" i="26"/>
  <c r="E26" i="26" s="1"/>
  <c r="O5" i="26"/>
  <c r="I5" i="26"/>
  <c r="H5" i="26"/>
  <c r="G5" i="26"/>
  <c r="E5" i="26"/>
  <c r="E25" i="26" s="1"/>
  <c r="E45" i="26" s="1"/>
  <c r="O4" i="26"/>
  <c r="I4" i="26"/>
  <c r="H4" i="26"/>
  <c r="G4" i="26"/>
  <c r="E4" i="26"/>
  <c r="E24" i="26" s="1"/>
  <c r="J24" i="26" s="1"/>
  <c r="I3" i="26"/>
  <c r="J3" i="26" s="1"/>
  <c r="H3" i="26"/>
  <c r="G3" i="26"/>
  <c r="E3" i="26"/>
  <c r="E23" i="26" s="1"/>
  <c r="I2" i="26"/>
  <c r="H2" i="26"/>
  <c r="G2" i="26"/>
  <c r="E2" i="26"/>
  <c r="E22" i="26" s="1"/>
  <c r="N17" i="24"/>
  <c r="N16" i="24"/>
  <c r="N15" i="24"/>
  <c r="H3" i="24"/>
  <c r="H4" i="24"/>
  <c r="H5" i="24"/>
  <c r="H6" i="24"/>
  <c r="H7" i="24"/>
  <c r="H8" i="24"/>
  <c r="H9" i="24"/>
  <c r="H10" i="24"/>
  <c r="H11" i="24"/>
  <c r="H12" i="24"/>
  <c r="H13" i="24"/>
  <c r="H14" i="24"/>
  <c r="H15" i="24"/>
  <c r="H16" i="24"/>
  <c r="H17" i="24"/>
  <c r="H18" i="24"/>
  <c r="H19" i="24"/>
  <c r="H20" i="24"/>
  <c r="H21" i="24"/>
  <c r="H2" i="24"/>
  <c r="G3" i="24"/>
  <c r="G4" i="24"/>
  <c r="G5" i="24"/>
  <c r="G6" i="24"/>
  <c r="G7" i="24"/>
  <c r="G8" i="24"/>
  <c r="G9" i="24"/>
  <c r="G10" i="24"/>
  <c r="G11" i="24"/>
  <c r="G12" i="24"/>
  <c r="G13" i="24"/>
  <c r="G14" i="24"/>
  <c r="G15" i="24"/>
  <c r="G16" i="24"/>
  <c r="G17" i="24"/>
  <c r="G18" i="24"/>
  <c r="G19" i="24"/>
  <c r="G20" i="24"/>
  <c r="G21" i="24"/>
  <c r="G22" i="24"/>
  <c r="G23" i="24"/>
  <c r="G24" i="24"/>
  <c r="G25" i="24"/>
  <c r="G26" i="24"/>
  <c r="G27" i="24"/>
  <c r="G28" i="24"/>
  <c r="G29" i="24"/>
  <c r="G30" i="24"/>
  <c r="G31" i="24"/>
  <c r="G32" i="24"/>
  <c r="G33" i="24"/>
  <c r="G34" i="24"/>
  <c r="G35" i="24"/>
  <c r="G36" i="24"/>
  <c r="G37" i="24"/>
  <c r="G38" i="24"/>
  <c r="G39" i="24"/>
  <c r="G40" i="24"/>
  <c r="G41" i="24"/>
  <c r="G42" i="24"/>
  <c r="G43" i="24"/>
  <c r="G44" i="24"/>
  <c r="G45" i="24"/>
  <c r="G46" i="24"/>
  <c r="G47" i="24"/>
  <c r="G48" i="24"/>
  <c r="G49" i="24"/>
  <c r="G50" i="24"/>
  <c r="G51" i="24"/>
  <c r="G52" i="24"/>
  <c r="G53" i="24"/>
  <c r="G54" i="24"/>
  <c r="G55" i="24"/>
  <c r="G56" i="24"/>
  <c r="G57" i="24"/>
  <c r="G58" i="24"/>
  <c r="G59" i="24"/>
  <c r="G60" i="24"/>
  <c r="G61" i="24"/>
  <c r="G62" i="24"/>
  <c r="G63" i="24"/>
  <c r="G64" i="24"/>
  <c r="G65" i="24"/>
  <c r="G66" i="24"/>
  <c r="G67" i="24"/>
  <c r="G68" i="24"/>
  <c r="G69" i="24"/>
  <c r="G70" i="24"/>
  <c r="G71" i="24"/>
  <c r="G72" i="24"/>
  <c r="G73" i="24"/>
  <c r="G74" i="24"/>
  <c r="G75" i="24"/>
  <c r="G76" i="24"/>
  <c r="G77" i="24"/>
  <c r="G78" i="24"/>
  <c r="G79" i="24"/>
  <c r="G80" i="24"/>
  <c r="G81" i="24"/>
  <c r="G2" i="24"/>
  <c r="E3" i="24"/>
  <c r="E23" i="24" s="1"/>
  <c r="E43" i="24" s="1"/>
  <c r="E4" i="24"/>
  <c r="E24" i="24" s="1"/>
  <c r="E5" i="24"/>
  <c r="E25" i="24" s="1"/>
  <c r="E6" i="24"/>
  <c r="E26" i="24" s="1"/>
  <c r="E7" i="24"/>
  <c r="E27" i="24" s="1"/>
  <c r="E8" i="24"/>
  <c r="E28" i="24" s="1"/>
  <c r="E48" i="24" s="1"/>
  <c r="E9" i="24"/>
  <c r="E10" i="24"/>
  <c r="E11" i="24"/>
  <c r="E31" i="24" s="1"/>
  <c r="E51" i="24" s="1"/>
  <c r="E12" i="24"/>
  <c r="E32" i="24" s="1"/>
  <c r="E13" i="24"/>
  <c r="E33" i="24" s="1"/>
  <c r="E14" i="24"/>
  <c r="E34" i="24" s="1"/>
  <c r="E15" i="24"/>
  <c r="E35" i="24" s="1"/>
  <c r="E16" i="24"/>
  <c r="E36" i="24" s="1"/>
  <c r="E56" i="24" s="1"/>
  <c r="E17" i="24"/>
  <c r="E18" i="24"/>
  <c r="E38" i="24" s="1"/>
  <c r="E19" i="24"/>
  <c r="E39" i="24" s="1"/>
  <c r="E59" i="24" s="1"/>
  <c r="E20" i="24"/>
  <c r="E40" i="24" s="1"/>
  <c r="E21" i="24"/>
  <c r="E41" i="24" s="1"/>
  <c r="E2" i="24"/>
  <c r="I3" i="24"/>
  <c r="J3" i="24" s="1"/>
  <c r="I4" i="24"/>
  <c r="J4" i="24" s="1"/>
  <c r="I5" i="24"/>
  <c r="J5" i="24" s="1"/>
  <c r="I6" i="24"/>
  <c r="J6" i="24" s="1"/>
  <c r="I7" i="24"/>
  <c r="J7" i="24" s="1"/>
  <c r="I8" i="24"/>
  <c r="I9" i="24"/>
  <c r="I10" i="24"/>
  <c r="I11" i="24"/>
  <c r="J11" i="24" s="1"/>
  <c r="I12" i="24"/>
  <c r="J12" i="24" s="1"/>
  <c r="I13" i="24"/>
  <c r="J13" i="24" s="1"/>
  <c r="I14" i="24"/>
  <c r="J14" i="24" s="1"/>
  <c r="I15" i="24"/>
  <c r="J15" i="24" s="1"/>
  <c r="I16" i="24"/>
  <c r="I17" i="24"/>
  <c r="I18" i="24"/>
  <c r="I19" i="24"/>
  <c r="J19" i="24" s="1"/>
  <c r="I20" i="24"/>
  <c r="J20" i="24" s="1"/>
  <c r="I21" i="24"/>
  <c r="I22" i="24"/>
  <c r="I23" i="24"/>
  <c r="I24" i="24"/>
  <c r="I25" i="24"/>
  <c r="I26" i="24"/>
  <c r="I27" i="24"/>
  <c r="I28" i="24"/>
  <c r="I29" i="24"/>
  <c r="I30" i="24"/>
  <c r="I31" i="24"/>
  <c r="I32" i="24"/>
  <c r="I33" i="24"/>
  <c r="I34" i="24"/>
  <c r="I35" i="24"/>
  <c r="I36" i="24"/>
  <c r="I37" i="24"/>
  <c r="I38" i="24"/>
  <c r="I39" i="24"/>
  <c r="I40" i="24"/>
  <c r="I41" i="24"/>
  <c r="I42" i="24"/>
  <c r="I43" i="24"/>
  <c r="I44" i="24"/>
  <c r="I45" i="24"/>
  <c r="I46" i="24"/>
  <c r="I47" i="24"/>
  <c r="I48" i="24"/>
  <c r="I49" i="24"/>
  <c r="I50" i="24"/>
  <c r="I51" i="24"/>
  <c r="I52" i="24"/>
  <c r="I53" i="24"/>
  <c r="I54" i="24"/>
  <c r="I55" i="24"/>
  <c r="I56" i="24"/>
  <c r="I57" i="24"/>
  <c r="I58" i="24"/>
  <c r="I59" i="24"/>
  <c r="I60" i="24"/>
  <c r="I61" i="24"/>
  <c r="I62" i="24"/>
  <c r="I63" i="24"/>
  <c r="I64" i="24"/>
  <c r="I65" i="24"/>
  <c r="I66" i="24"/>
  <c r="I67" i="24"/>
  <c r="I68" i="24"/>
  <c r="I69" i="24"/>
  <c r="I70" i="24"/>
  <c r="I71" i="24"/>
  <c r="I72" i="24"/>
  <c r="I73" i="24"/>
  <c r="I74" i="24"/>
  <c r="I75" i="24"/>
  <c r="I76" i="24"/>
  <c r="I77" i="24"/>
  <c r="I78" i="24"/>
  <c r="I79" i="24"/>
  <c r="I80" i="24"/>
  <c r="I81" i="24"/>
  <c r="I2" i="24"/>
  <c r="A41" i="24"/>
  <c r="A61" i="24" s="1"/>
  <c r="A81" i="24" s="1"/>
  <c r="A40" i="24"/>
  <c r="A60" i="24" s="1"/>
  <c r="A80" i="24" s="1"/>
  <c r="A39" i="24"/>
  <c r="A59" i="24" s="1"/>
  <c r="A79" i="24" s="1"/>
  <c r="A38" i="24"/>
  <c r="A58" i="24" s="1"/>
  <c r="A78" i="24" s="1"/>
  <c r="A37" i="24"/>
  <c r="A57" i="24" s="1"/>
  <c r="A77" i="24" s="1"/>
  <c r="A36" i="24"/>
  <c r="A56" i="24" s="1"/>
  <c r="A76" i="24" s="1"/>
  <c r="A35" i="24"/>
  <c r="A55" i="24" s="1"/>
  <c r="A75" i="24" s="1"/>
  <c r="A34" i="24"/>
  <c r="A54" i="24" s="1"/>
  <c r="A74" i="24" s="1"/>
  <c r="A33" i="24"/>
  <c r="A53" i="24" s="1"/>
  <c r="A73" i="24" s="1"/>
  <c r="A32" i="24"/>
  <c r="A52" i="24" s="1"/>
  <c r="A72" i="24" s="1"/>
  <c r="A31" i="24"/>
  <c r="A51" i="24" s="1"/>
  <c r="A71" i="24" s="1"/>
  <c r="A30" i="24"/>
  <c r="A50" i="24" s="1"/>
  <c r="A70" i="24" s="1"/>
  <c r="A29" i="24"/>
  <c r="A49" i="24" s="1"/>
  <c r="A69" i="24" s="1"/>
  <c r="A28" i="24"/>
  <c r="A48" i="24" s="1"/>
  <c r="A68" i="24" s="1"/>
  <c r="A27" i="24"/>
  <c r="A47" i="24" s="1"/>
  <c r="A67" i="24" s="1"/>
  <c r="A26" i="24"/>
  <c r="A46" i="24" s="1"/>
  <c r="A66" i="24" s="1"/>
  <c r="A25" i="24"/>
  <c r="A45" i="24" s="1"/>
  <c r="A65" i="24" s="1"/>
  <c r="A24" i="24"/>
  <c r="A44" i="24" s="1"/>
  <c r="A64" i="24" s="1"/>
  <c r="A23" i="24"/>
  <c r="A43" i="24" s="1"/>
  <c r="A63" i="24" s="1"/>
  <c r="A22" i="24"/>
  <c r="A42" i="24" s="1"/>
  <c r="A62" i="24" s="1"/>
  <c r="O9" i="24"/>
  <c r="O8" i="24"/>
  <c r="O7" i="24"/>
  <c r="O6" i="24"/>
  <c r="O5" i="24"/>
  <c r="O4" i="24"/>
  <c r="I43" i="23"/>
  <c r="H43" i="23"/>
  <c r="G43" i="23"/>
  <c r="F43" i="23"/>
  <c r="E43" i="23"/>
  <c r="D43" i="23"/>
  <c r="C43" i="23"/>
  <c r="B43" i="23"/>
  <c r="I42" i="23"/>
  <c r="H42" i="23"/>
  <c r="G42" i="23"/>
  <c r="F42" i="23"/>
  <c r="E42" i="23"/>
  <c r="D42" i="23"/>
  <c r="C42" i="23"/>
  <c r="B42" i="23"/>
  <c r="I41" i="23"/>
  <c r="H41" i="23"/>
  <c r="G41" i="23"/>
  <c r="F41" i="23"/>
  <c r="E41" i="23"/>
  <c r="D41" i="23"/>
  <c r="C41" i="23"/>
  <c r="B41" i="23"/>
  <c r="I40" i="23"/>
  <c r="H40" i="23"/>
  <c r="G40" i="23"/>
  <c r="F40" i="23"/>
  <c r="E40" i="23"/>
  <c r="D40" i="23"/>
  <c r="C40" i="23"/>
  <c r="B40" i="23"/>
  <c r="I39" i="23"/>
  <c r="H39" i="23"/>
  <c r="G39" i="23"/>
  <c r="F39" i="23"/>
  <c r="E39" i="23"/>
  <c r="D39" i="23"/>
  <c r="C39" i="23"/>
  <c r="B39" i="23"/>
  <c r="I38" i="23"/>
  <c r="H38" i="23"/>
  <c r="G38" i="23"/>
  <c r="F38" i="23"/>
  <c r="E38" i="23"/>
  <c r="D38" i="23"/>
  <c r="C38" i="23"/>
  <c r="B38" i="23"/>
  <c r="I37" i="23"/>
  <c r="H37" i="23"/>
  <c r="G37" i="23"/>
  <c r="F37" i="23"/>
  <c r="E37" i="23"/>
  <c r="D37" i="23"/>
  <c r="C37" i="23"/>
  <c r="B37" i="23"/>
  <c r="I36" i="23"/>
  <c r="H36" i="23"/>
  <c r="G36" i="23"/>
  <c r="F36" i="23"/>
  <c r="E36" i="23"/>
  <c r="D36" i="23"/>
  <c r="C36" i="23"/>
  <c r="B36" i="23"/>
  <c r="I31" i="23"/>
  <c r="H31" i="23"/>
  <c r="G31" i="23"/>
  <c r="F31" i="23"/>
  <c r="E31" i="23"/>
  <c r="D31" i="23"/>
  <c r="C31" i="23"/>
  <c r="B31" i="23"/>
  <c r="I30" i="23"/>
  <c r="H30" i="23"/>
  <c r="G30" i="23"/>
  <c r="F30" i="23"/>
  <c r="E30" i="23"/>
  <c r="D30" i="23"/>
  <c r="C30" i="23"/>
  <c r="B30" i="23"/>
  <c r="I29" i="23"/>
  <c r="H29" i="23"/>
  <c r="G29" i="23"/>
  <c r="F29" i="23"/>
  <c r="E29" i="23"/>
  <c r="D29" i="23"/>
  <c r="C29" i="23"/>
  <c r="B29" i="23"/>
  <c r="I28" i="23"/>
  <c r="H28" i="23"/>
  <c r="G28" i="23"/>
  <c r="F28" i="23"/>
  <c r="E28" i="23"/>
  <c r="D28" i="23"/>
  <c r="C28" i="23"/>
  <c r="B28" i="23"/>
  <c r="I27" i="23"/>
  <c r="H27" i="23"/>
  <c r="G27" i="23"/>
  <c r="F27" i="23"/>
  <c r="E27" i="23"/>
  <c r="D27" i="23"/>
  <c r="C27" i="23"/>
  <c r="B27" i="23"/>
  <c r="I26" i="23"/>
  <c r="H26" i="23"/>
  <c r="G26" i="23"/>
  <c r="F26" i="23"/>
  <c r="E26" i="23"/>
  <c r="D26" i="23"/>
  <c r="C26" i="23"/>
  <c r="B26" i="23"/>
  <c r="I25" i="23"/>
  <c r="H25" i="23"/>
  <c r="G25" i="23"/>
  <c r="F25" i="23"/>
  <c r="E25" i="23"/>
  <c r="D25" i="23"/>
  <c r="C25" i="23"/>
  <c r="B25" i="23"/>
  <c r="B15" i="23"/>
  <c r="I10" i="23"/>
  <c r="H10" i="23"/>
  <c r="G10" i="23"/>
  <c r="F10" i="23"/>
  <c r="E10" i="23"/>
  <c r="D10" i="23"/>
  <c r="C10" i="23"/>
  <c r="B10" i="23"/>
  <c r="I9" i="23"/>
  <c r="H9" i="23"/>
  <c r="G9" i="23"/>
  <c r="F9" i="23"/>
  <c r="E9" i="23"/>
  <c r="D9" i="23"/>
  <c r="C9" i="23"/>
  <c r="B9" i="23"/>
  <c r="I8" i="23"/>
  <c r="H8" i="23"/>
  <c r="G8" i="23"/>
  <c r="F8" i="23"/>
  <c r="E8" i="23"/>
  <c r="D8" i="23"/>
  <c r="C8" i="23"/>
  <c r="B8" i="23"/>
  <c r="I7" i="23"/>
  <c r="H7" i="23"/>
  <c r="G7" i="23"/>
  <c r="F7" i="23"/>
  <c r="E7" i="23"/>
  <c r="D7" i="23"/>
  <c r="C7" i="23"/>
  <c r="B7" i="23"/>
  <c r="I6" i="23"/>
  <c r="H6" i="23"/>
  <c r="G6" i="23"/>
  <c r="F6" i="23"/>
  <c r="E6" i="23"/>
  <c r="D6" i="23"/>
  <c r="C6" i="23"/>
  <c r="B6" i="23"/>
  <c r="AU224" i="23"/>
  <c r="AW224" i="23" s="1"/>
  <c r="AU223" i="23"/>
  <c r="AW223" i="23" s="1"/>
  <c r="AU222" i="23"/>
  <c r="AW222" i="23" s="1"/>
  <c r="AU221" i="23"/>
  <c r="AV221" i="23" s="1"/>
  <c r="AU220" i="23"/>
  <c r="AW220" i="23" s="1"/>
  <c r="AU219" i="23"/>
  <c r="AW219" i="23" s="1"/>
  <c r="AU218" i="23"/>
  <c r="AW218" i="23" s="1"/>
  <c r="AU217" i="23"/>
  <c r="AW217" i="23" s="1"/>
  <c r="AU216" i="23"/>
  <c r="AW216" i="23" s="1"/>
  <c r="AU215" i="23"/>
  <c r="AV215" i="23" s="1"/>
  <c r="AU214" i="23"/>
  <c r="AW214" i="23" s="1"/>
  <c r="AU213" i="23"/>
  <c r="AW213" i="23" s="1"/>
  <c r="AU212" i="23"/>
  <c r="AW212" i="23" s="1"/>
  <c r="AU211" i="23"/>
  <c r="AW211" i="23" s="1"/>
  <c r="AU210" i="23"/>
  <c r="AW210" i="23" s="1"/>
  <c r="AU209" i="23"/>
  <c r="AW209" i="23" s="1"/>
  <c r="AU208" i="23"/>
  <c r="AW208" i="23" s="1"/>
  <c r="AW207" i="23"/>
  <c r="AU207" i="23"/>
  <c r="AV207" i="23" s="1"/>
  <c r="AU206" i="23"/>
  <c r="AW206" i="23" s="1"/>
  <c r="AU205" i="23"/>
  <c r="AW205" i="23" s="1"/>
  <c r="AU204" i="23"/>
  <c r="AW204" i="23" s="1"/>
  <c r="AU203" i="23"/>
  <c r="AW203" i="23" s="1"/>
  <c r="AU202" i="23"/>
  <c r="AW202" i="23" s="1"/>
  <c r="AU201" i="23"/>
  <c r="AW201" i="23" s="1"/>
  <c r="AU200" i="23"/>
  <c r="AV200" i="23" s="1"/>
  <c r="AU199" i="23"/>
  <c r="AV199" i="23" s="1"/>
  <c r="AU198" i="23"/>
  <c r="AW198" i="23" s="1"/>
  <c r="AU197" i="23"/>
  <c r="AW197" i="23" s="1"/>
  <c r="AU196" i="23"/>
  <c r="AW196" i="23" s="1"/>
  <c r="AU195" i="23"/>
  <c r="AW195" i="23" s="1"/>
  <c r="AU194" i="23"/>
  <c r="AW194" i="23" s="1"/>
  <c r="AU193" i="23"/>
  <c r="AW193" i="23" s="1"/>
  <c r="AV192" i="23"/>
  <c r="AU192" i="23"/>
  <c r="AW192" i="23" s="1"/>
  <c r="AW191" i="23"/>
  <c r="AU191" i="23"/>
  <c r="AV191" i="23" s="1"/>
  <c r="AU190" i="23"/>
  <c r="AW190" i="23" s="1"/>
  <c r="AU189" i="23"/>
  <c r="AW189" i="23" s="1"/>
  <c r="AU188" i="23"/>
  <c r="AW188" i="23" s="1"/>
  <c r="AU187" i="23"/>
  <c r="AW187" i="23" s="1"/>
  <c r="AU186" i="23"/>
  <c r="AW186" i="23" s="1"/>
  <c r="AU185" i="23"/>
  <c r="AW185" i="23" s="1"/>
  <c r="AU184" i="23"/>
  <c r="AV184" i="23" s="1"/>
  <c r="AU183" i="23"/>
  <c r="AV183" i="23" s="1"/>
  <c r="AU182" i="23"/>
  <c r="AW182" i="23" s="1"/>
  <c r="AU181" i="23"/>
  <c r="AW181" i="23" s="1"/>
  <c r="AU180" i="23"/>
  <c r="AW180" i="23" s="1"/>
  <c r="AU179" i="23"/>
  <c r="AW179" i="23" s="1"/>
  <c r="AU178" i="23"/>
  <c r="AW178" i="23" s="1"/>
  <c r="AU177" i="23"/>
  <c r="AW177" i="23" s="1"/>
  <c r="AU176" i="23"/>
  <c r="AW176" i="23" s="1"/>
  <c r="AW175" i="23"/>
  <c r="AU175" i="23"/>
  <c r="AV175" i="23" s="1"/>
  <c r="AU174" i="23"/>
  <c r="AW174" i="23" s="1"/>
  <c r="AU173" i="23"/>
  <c r="AW173" i="23" s="1"/>
  <c r="AU172" i="23"/>
  <c r="AW172" i="23" s="1"/>
  <c r="AU171" i="23"/>
  <c r="AW171" i="23" s="1"/>
  <c r="AU170" i="23"/>
  <c r="AW170" i="23" s="1"/>
  <c r="AU169" i="23"/>
  <c r="AW169" i="23" s="1"/>
  <c r="AU168" i="23"/>
  <c r="AV168" i="23" s="1"/>
  <c r="AU167" i="23"/>
  <c r="AV167" i="23" s="1"/>
  <c r="AU166" i="23"/>
  <c r="AW166" i="23" s="1"/>
  <c r="AU165" i="23"/>
  <c r="AW165" i="23" s="1"/>
  <c r="AU164" i="23"/>
  <c r="AW164" i="23" s="1"/>
  <c r="AU163" i="23"/>
  <c r="AW163" i="23" s="1"/>
  <c r="AU162" i="23"/>
  <c r="AW162" i="23" s="1"/>
  <c r="AU161" i="23"/>
  <c r="AW161" i="23" s="1"/>
  <c r="AU160" i="23"/>
  <c r="AW160" i="23" s="1"/>
  <c r="AU159" i="23"/>
  <c r="AV159" i="23" s="1"/>
  <c r="AU158" i="23"/>
  <c r="AW158" i="23" s="1"/>
  <c r="AU157" i="23"/>
  <c r="AW157" i="23" s="1"/>
  <c r="AU156" i="23"/>
  <c r="AW156" i="23" s="1"/>
  <c r="AU155" i="23"/>
  <c r="AW155" i="23" s="1"/>
  <c r="AU154" i="23"/>
  <c r="AW154" i="23" s="1"/>
  <c r="AU153" i="23"/>
  <c r="AW153" i="23" s="1"/>
  <c r="AU152" i="23"/>
  <c r="AW152" i="23" s="1"/>
  <c r="AU151" i="23"/>
  <c r="AV151" i="23" s="1"/>
  <c r="AU150" i="23"/>
  <c r="AW150" i="23" s="1"/>
  <c r="AU149" i="23"/>
  <c r="AW149" i="23" s="1"/>
  <c r="AU148" i="23"/>
  <c r="AW148" i="23" s="1"/>
  <c r="AU147" i="23"/>
  <c r="AW147" i="23" s="1"/>
  <c r="AU146" i="23"/>
  <c r="AW146" i="23" s="1"/>
  <c r="AU145" i="23"/>
  <c r="AW145" i="23" s="1"/>
  <c r="AW144" i="23"/>
  <c r="AU144" i="23"/>
  <c r="AV144" i="23" s="1"/>
  <c r="AU143" i="23"/>
  <c r="AV143" i="23" s="1"/>
  <c r="AU142" i="23"/>
  <c r="AW142" i="23" s="1"/>
  <c r="AU141" i="23"/>
  <c r="AW141" i="23" s="1"/>
  <c r="AU140" i="23"/>
  <c r="AW140" i="23" s="1"/>
  <c r="AU139" i="23"/>
  <c r="AW139" i="23" s="1"/>
  <c r="AV138" i="23"/>
  <c r="AU138" i="23"/>
  <c r="AW138" i="23" s="1"/>
  <c r="AU137" i="23"/>
  <c r="AW137" i="23" s="1"/>
  <c r="AW136" i="23"/>
  <c r="AV136" i="23"/>
  <c r="AU136" i="23"/>
  <c r="AU135" i="23"/>
  <c r="AV135" i="23" s="1"/>
  <c r="AU134" i="23"/>
  <c r="AW134" i="23" s="1"/>
  <c r="AU133" i="23"/>
  <c r="AW133" i="23" s="1"/>
  <c r="AU132" i="23"/>
  <c r="AW132" i="23" s="1"/>
  <c r="AU131" i="23"/>
  <c r="AW131" i="23" s="1"/>
  <c r="AU130" i="23"/>
  <c r="AW130" i="23" s="1"/>
  <c r="AU129" i="23"/>
  <c r="AW129" i="23" s="1"/>
  <c r="AV128" i="23"/>
  <c r="AU128" i="23"/>
  <c r="AW128" i="23" s="1"/>
  <c r="AU127" i="23"/>
  <c r="AV127" i="23" s="1"/>
  <c r="AU126" i="23"/>
  <c r="AW126" i="23" s="1"/>
  <c r="AU125" i="23"/>
  <c r="AW125" i="23" s="1"/>
  <c r="AU124" i="23"/>
  <c r="AW124" i="23" s="1"/>
  <c r="AU123" i="23"/>
  <c r="AW123" i="23" s="1"/>
  <c r="AV122" i="23"/>
  <c r="AU122" i="23"/>
  <c r="AW122" i="23" s="1"/>
  <c r="AU121" i="23"/>
  <c r="AW121" i="23" s="1"/>
  <c r="AU120" i="23"/>
  <c r="AW120" i="23" s="1"/>
  <c r="AU119" i="23"/>
  <c r="AV119" i="23" s="1"/>
  <c r="AU118" i="23"/>
  <c r="AW118" i="23" s="1"/>
  <c r="AU117" i="23"/>
  <c r="AW117" i="23" s="1"/>
  <c r="AU116" i="23"/>
  <c r="AW116" i="23" s="1"/>
  <c r="AU115" i="23"/>
  <c r="AW115" i="23" s="1"/>
  <c r="AU114" i="23"/>
  <c r="AW114" i="23" s="1"/>
  <c r="AU113" i="23"/>
  <c r="AW113" i="23" s="1"/>
  <c r="AU112" i="23"/>
  <c r="AW112" i="23" s="1"/>
  <c r="AU111" i="23"/>
  <c r="AV111" i="23" s="1"/>
  <c r="AU110" i="23"/>
  <c r="AW110" i="23" s="1"/>
  <c r="AU109" i="23"/>
  <c r="AW109" i="23" s="1"/>
  <c r="AU108" i="23"/>
  <c r="AW108" i="23" s="1"/>
  <c r="AU107" i="23"/>
  <c r="AW107" i="23" s="1"/>
  <c r="AU106" i="23"/>
  <c r="AW106" i="23" s="1"/>
  <c r="AU105" i="23"/>
  <c r="AW105" i="23" s="1"/>
  <c r="AU104" i="23"/>
  <c r="AW104" i="23" s="1"/>
  <c r="AU103" i="23"/>
  <c r="AV103" i="23" s="1"/>
  <c r="AU102" i="23"/>
  <c r="AW102" i="23" s="1"/>
  <c r="AU101" i="23"/>
  <c r="AW101" i="23" s="1"/>
  <c r="AW100" i="23"/>
  <c r="AU100" i="23"/>
  <c r="AV100" i="23" s="1"/>
  <c r="AU99" i="23"/>
  <c r="AW99" i="23" s="1"/>
  <c r="AU98" i="23"/>
  <c r="AW98" i="23" s="1"/>
  <c r="AU97" i="23"/>
  <c r="AW97" i="23" s="1"/>
  <c r="AW96" i="23"/>
  <c r="AV96" i="23"/>
  <c r="AU96" i="23"/>
  <c r="AU95" i="23"/>
  <c r="AV95" i="23" s="1"/>
  <c r="AU94" i="23"/>
  <c r="AW94" i="23" s="1"/>
  <c r="AU93" i="23"/>
  <c r="AW93" i="23" s="1"/>
  <c r="AU92" i="23"/>
  <c r="AV92" i="23" s="1"/>
  <c r="AU91" i="23"/>
  <c r="AW91" i="23" s="1"/>
  <c r="AU90" i="23"/>
  <c r="AW90" i="23" s="1"/>
  <c r="AU89" i="23"/>
  <c r="AW89" i="23" s="1"/>
  <c r="AU88" i="23"/>
  <c r="AW88" i="23" s="1"/>
  <c r="AW87" i="23"/>
  <c r="AU87" i="23"/>
  <c r="AV87" i="23" s="1"/>
  <c r="AU86" i="23"/>
  <c r="AW86" i="23" s="1"/>
  <c r="AU85" i="23"/>
  <c r="AW85" i="23" s="1"/>
  <c r="AU84" i="23"/>
  <c r="AW84" i="23" s="1"/>
  <c r="AU83" i="23"/>
  <c r="AW83" i="23" s="1"/>
  <c r="AV82" i="23"/>
  <c r="AU82" i="23"/>
  <c r="AW82" i="23" s="1"/>
  <c r="AU81" i="23"/>
  <c r="AW81" i="23" s="1"/>
  <c r="AU80" i="23"/>
  <c r="AW80" i="23" s="1"/>
  <c r="AU79" i="23"/>
  <c r="AV79" i="23" s="1"/>
  <c r="AU78" i="23"/>
  <c r="AW78" i="23" s="1"/>
  <c r="AU77" i="23"/>
  <c r="AW77" i="23" s="1"/>
  <c r="AU76" i="23"/>
  <c r="AW76" i="23" s="1"/>
  <c r="AU75" i="23"/>
  <c r="AW75" i="23" s="1"/>
  <c r="AU74" i="23"/>
  <c r="AW74" i="23" s="1"/>
  <c r="AU73" i="23"/>
  <c r="AW73" i="23" s="1"/>
  <c r="AW72" i="23"/>
  <c r="AV72" i="23"/>
  <c r="AU72" i="23"/>
  <c r="AU71" i="23"/>
  <c r="AV71" i="23" s="1"/>
  <c r="AU70" i="23"/>
  <c r="AW70" i="23" s="1"/>
  <c r="AU69" i="23"/>
  <c r="AW69" i="23" s="1"/>
  <c r="AU68" i="23"/>
  <c r="AW68" i="23" s="1"/>
  <c r="AU67" i="23"/>
  <c r="AW67" i="23" s="1"/>
  <c r="AU66" i="23"/>
  <c r="AW66" i="23" s="1"/>
  <c r="AU65" i="23"/>
  <c r="AW65" i="23" s="1"/>
  <c r="AU64" i="23"/>
  <c r="AW64" i="23" s="1"/>
  <c r="AW63" i="23"/>
  <c r="AU63" i="23"/>
  <c r="AV63" i="23" s="1"/>
  <c r="AU62" i="23"/>
  <c r="AW62" i="23" s="1"/>
  <c r="AU61" i="23"/>
  <c r="AW61" i="23" s="1"/>
  <c r="AU60" i="23"/>
  <c r="AW60" i="23" s="1"/>
  <c r="AU59" i="23"/>
  <c r="AW59" i="23" s="1"/>
  <c r="AU58" i="23"/>
  <c r="AW58" i="23" s="1"/>
  <c r="AU57" i="23"/>
  <c r="AW57" i="23" s="1"/>
  <c r="AU56" i="23"/>
  <c r="AW56" i="23" s="1"/>
  <c r="AU55" i="23"/>
  <c r="AV55" i="23" s="1"/>
  <c r="AU54" i="23"/>
  <c r="AW54" i="23" s="1"/>
  <c r="AU53" i="23"/>
  <c r="AW53" i="23" s="1"/>
  <c r="AU52" i="23"/>
  <c r="AW52" i="23" s="1"/>
  <c r="AU51" i="23"/>
  <c r="AW51" i="23" s="1"/>
  <c r="AU50" i="23"/>
  <c r="AW50" i="23" s="1"/>
  <c r="AU49" i="23"/>
  <c r="AW49" i="23" s="1"/>
  <c r="AU48" i="23"/>
  <c r="AV48" i="23" s="1"/>
  <c r="AW47" i="23"/>
  <c r="AU47" i="23"/>
  <c r="AV47" i="23" s="1"/>
  <c r="AU46" i="23"/>
  <c r="AW46" i="23" s="1"/>
  <c r="AU45" i="23"/>
  <c r="AW45" i="23" s="1"/>
  <c r="AU44" i="23"/>
  <c r="AW44" i="23" s="1"/>
  <c r="AU43" i="23"/>
  <c r="AW43" i="23" s="1"/>
  <c r="AU42" i="23"/>
  <c r="AW42" i="23" s="1"/>
  <c r="AU41" i="23"/>
  <c r="AW41" i="23" s="1"/>
  <c r="AU40" i="23"/>
  <c r="AW40" i="23" s="1"/>
  <c r="AU39" i="23"/>
  <c r="AV39" i="23" s="1"/>
  <c r="AU38" i="23"/>
  <c r="AW38" i="23" s="1"/>
  <c r="AU37" i="23"/>
  <c r="AW37" i="23" s="1"/>
  <c r="AU36" i="23"/>
  <c r="AW36" i="23" s="1"/>
  <c r="AU35" i="23"/>
  <c r="AW35" i="23" s="1"/>
  <c r="AU34" i="23"/>
  <c r="AW34" i="23" s="1"/>
  <c r="AU33" i="23"/>
  <c r="AW33" i="23" s="1"/>
  <c r="AU32" i="23"/>
  <c r="AV32" i="23" s="1"/>
  <c r="AW31" i="23"/>
  <c r="AU31" i="23"/>
  <c r="AV31" i="23" s="1"/>
  <c r="AU30" i="23"/>
  <c r="AW30" i="23" s="1"/>
  <c r="AU29" i="23"/>
  <c r="AW29" i="23" s="1"/>
  <c r="AU28" i="23"/>
  <c r="AW28" i="23" s="1"/>
  <c r="AU27" i="23"/>
  <c r="AW27" i="23" s="1"/>
  <c r="AV26" i="23"/>
  <c r="AU26" i="23"/>
  <c r="AW26" i="23" s="1"/>
  <c r="AU25" i="23"/>
  <c r="AW25" i="23" s="1"/>
  <c r="AU24" i="23"/>
  <c r="AW24" i="23" s="1"/>
  <c r="AU23" i="23"/>
  <c r="AV23" i="23" s="1"/>
  <c r="AV22" i="23"/>
  <c r="AU22" i="23"/>
  <c r="AW22" i="23" s="1"/>
  <c r="AU21" i="23"/>
  <c r="AW21" i="23" s="1"/>
  <c r="AU20" i="23"/>
  <c r="AW20" i="23" s="1"/>
  <c r="AU19" i="23"/>
  <c r="AW19" i="23" s="1"/>
  <c r="AU18" i="23"/>
  <c r="AW18" i="23" s="1"/>
  <c r="AU17" i="23"/>
  <c r="AW17" i="23" s="1"/>
  <c r="AW16" i="23"/>
  <c r="AV16" i="23"/>
  <c r="AU16" i="23"/>
  <c r="AU15" i="23"/>
  <c r="AV15" i="23" s="1"/>
  <c r="AU14" i="23"/>
  <c r="AW14" i="23" s="1"/>
  <c r="AU13" i="23"/>
  <c r="AW13" i="23" s="1"/>
  <c r="AU12" i="23"/>
  <c r="AW12" i="23" s="1"/>
  <c r="AU11" i="23"/>
  <c r="AW11" i="23" s="1"/>
  <c r="AU10" i="23"/>
  <c r="AW10" i="23" s="1"/>
  <c r="AU9" i="23"/>
  <c r="AW9" i="23" s="1"/>
  <c r="AU8" i="23"/>
  <c r="AW8" i="23" s="1"/>
  <c r="AW7" i="23"/>
  <c r="AU7" i="23"/>
  <c r="AV7" i="23" s="1"/>
  <c r="AV6" i="23"/>
  <c r="AU6" i="23"/>
  <c r="AW6" i="23" s="1"/>
  <c r="AU5" i="23"/>
  <c r="AW5" i="23" s="1"/>
  <c r="E79" i="24" l="1"/>
  <c r="E76" i="24"/>
  <c r="E68" i="24"/>
  <c r="E55" i="24"/>
  <c r="E75" i="24" s="1"/>
  <c r="E47" i="24"/>
  <c r="E67" i="24" s="1"/>
  <c r="J34" i="24"/>
  <c r="D34" i="24" s="1"/>
  <c r="E54" i="24"/>
  <c r="J26" i="24"/>
  <c r="D26" i="24" s="1"/>
  <c r="F26" i="24" s="1"/>
  <c r="K26" i="24" s="1"/>
  <c r="E46" i="24"/>
  <c r="E63" i="24"/>
  <c r="E61" i="24"/>
  <c r="E81" i="24" s="1"/>
  <c r="D33" i="24"/>
  <c r="F33" i="24" s="1"/>
  <c r="K33" i="24" s="1"/>
  <c r="E53" i="24"/>
  <c r="E73" i="24" s="1"/>
  <c r="E45" i="24"/>
  <c r="E65" i="24" s="1"/>
  <c r="E71" i="24"/>
  <c r="E60" i="24"/>
  <c r="E80" i="24" s="1"/>
  <c r="E52" i="24"/>
  <c r="E72" i="24" s="1"/>
  <c r="E44" i="24"/>
  <c r="E64" i="24" s="1"/>
  <c r="J76" i="24"/>
  <c r="D76" i="24" s="1"/>
  <c r="F76" i="24" s="1"/>
  <c r="K76" i="24" s="1"/>
  <c r="J52" i="24"/>
  <c r="D52" i="24" s="1"/>
  <c r="F52" i="24" s="1"/>
  <c r="K52" i="24" s="1"/>
  <c r="J36" i="24"/>
  <c r="D36" i="24" s="1"/>
  <c r="F36" i="24" s="1"/>
  <c r="K36" i="24" s="1"/>
  <c r="J28" i="24"/>
  <c r="D28" i="24" s="1"/>
  <c r="F28" i="24" s="1"/>
  <c r="K28" i="24" s="1"/>
  <c r="D15" i="24"/>
  <c r="F15" i="24" s="1"/>
  <c r="K15" i="24" s="1"/>
  <c r="D7" i="24"/>
  <c r="F7" i="24" s="1"/>
  <c r="K7" i="24" s="1"/>
  <c r="E37" i="24"/>
  <c r="E57" i="24" s="1"/>
  <c r="E29" i="24"/>
  <c r="E49" i="24" s="1"/>
  <c r="D15" i="26"/>
  <c r="F15" i="26" s="1"/>
  <c r="K15" i="26" s="1"/>
  <c r="E30" i="24"/>
  <c r="D14" i="24"/>
  <c r="F14" i="24" s="1"/>
  <c r="K14" i="24" s="1"/>
  <c r="D6" i="24"/>
  <c r="F6" i="24" s="1"/>
  <c r="K6" i="24" s="1"/>
  <c r="E22" i="24"/>
  <c r="E42" i="24" s="1"/>
  <c r="E62" i="24" s="1"/>
  <c r="J19" i="26"/>
  <c r="J59" i="24"/>
  <c r="D59" i="24" s="1"/>
  <c r="J35" i="24"/>
  <c r="D35" i="24" s="1"/>
  <c r="J81" i="24"/>
  <c r="J73" i="24"/>
  <c r="J65" i="24"/>
  <c r="J57" i="24"/>
  <c r="J49" i="24"/>
  <c r="J41" i="24"/>
  <c r="D41" i="24" s="1"/>
  <c r="J33" i="24"/>
  <c r="J25" i="24"/>
  <c r="D25" i="24" s="1"/>
  <c r="J17" i="24"/>
  <c r="J9" i="24"/>
  <c r="D21" i="24"/>
  <c r="F21" i="24" s="1"/>
  <c r="K21" i="24" s="1"/>
  <c r="D13" i="24"/>
  <c r="F13" i="24" s="1"/>
  <c r="K13" i="24" s="1"/>
  <c r="D5" i="24"/>
  <c r="F5" i="24" s="1"/>
  <c r="K5" i="24" s="1"/>
  <c r="L5" i="24"/>
  <c r="J2" i="26"/>
  <c r="J4" i="26"/>
  <c r="J7" i="26"/>
  <c r="D7" i="26" s="1"/>
  <c r="F7" i="26" s="1"/>
  <c r="K7" i="26" s="1"/>
  <c r="J42" i="24"/>
  <c r="D42" i="24" s="1"/>
  <c r="J18" i="24"/>
  <c r="J10" i="24"/>
  <c r="J72" i="24"/>
  <c r="J64" i="24"/>
  <c r="J56" i="24"/>
  <c r="D56" i="24" s="1"/>
  <c r="J48" i="24"/>
  <c r="D48" i="24" s="1"/>
  <c r="J40" i="24"/>
  <c r="D40" i="24" s="1"/>
  <c r="J32" i="24"/>
  <c r="D32" i="24" s="1"/>
  <c r="J24" i="24"/>
  <c r="D24" i="24" s="1"/>
  <c r="J16" i="24"/>
  <c r="D16" i="24" s="1"/>
  <c r="J8" i="24"/>
  <c r="D8" i="24" s="1"/>
  <c r="D20" i="24"/>
  <c r="F20" i="24" s="1"/>
  <c r="K20" i="24" s="1"/>
  <c r="D12" i="24"/>
  <c r="F12" i="24" s="1"/>
  <c r="K12" i="24" s="1"/>
  <c r="D4" i="24"/>
  <c r="F4" i="24" s="1"/>
  <c r="K4" i="24" s="1"/>
  <c r="J14" i="26"/>
  <c r="J63" i="24"/>
  <c r="D63" i="24" s="1"/>
  <c r="J55" i="24"/>
  <c r="D55" i="24" s="1"/>
  <c r="L55" i="24" s="1"/>
  <c r="T30" i="24" s="1"/>
  <c r="J47" i="24"/>
  <c r="D47" i="24" s="1"/>
  <c r="J39" i="24"/>
  <c r="D39" i="24" s="1"/>
  <c r="F39" i="24" s="1"/>
  <c r="K39" i="24" s="1"/>
  <c r="J31" i="24"/>
  <c r="D31" i="24" s="1"/>
  <c r="J23" i="24"/>
  <c r="D23" i="24" s="1"/>
  <c r="D19" i="24"/>
  <c r="F19" i="24" s="1"/>
  <c r="K19" i="24" s="1"/>
  <c r="D11" i="24"/>
  <c r="F11" i="24" s="1"/>
  <c r="K11" i="24" s="1"/>
  <c r="D3" i="24"/>
  <c r="F3" i="24" s="1"/>
  <c r="K3" i="24" s="1"/>
  <c r="L19" i="24"/>
  <c r="J39" i="26"/>
  <c r="J22" i="24"/>
  <c r="D22" i="24" s="1"/>
  <c r="D18" i="24"/>
  <c r="F18" i="24" s="1"/>
  <c r="K18" i="24" s="1"/>
  <c r="D10" i="24"/>
  <c r="F10" i="24" s="1"/>
  <c r="K10" i="24" s="1"/>
  <c r="J6" i="26"/>
  <c r="D6" i="26" s="1"/>
  <c r="J11" i="26"/>
  <c r="J18" i="26"/>
  <c r="D18" i="26" s="1"/>
  <c r="J51" i="24"/>
  <c r="D51" i="24" s="1"/>
  <c r="J43" i="24"/>
  <c r="D43" i="24" s="1"/>
  <c r="J27" i="24"/>
  <c r="D27" i="24" s="1"/>
  <c r="J37" i="24"/>
  <c r="D37" i="24" s="1"/>
  <c r="J29" i="24"/>
  <c r="D29" i="24" s="1"/>
  <c r="J21" i="24"/>
  <c r="D17" i="24"/>
  <c r="F17" i="24" s="1"/>
  <c r="K17" i="24" s="1"/>
  <c r="D9" i="24"/>
  <c r="F9" i="24" s="1"/>
  <c r="K9" i="24" s="1"/>
  <c r="E43" i="26"/>
  <c r="E51" i="26"/>
  <c r="J51" i="26" s="1"/>
  <c r="E73" i="26"/>
  <c r="E65" i="26"/>
  <c r="E48" i="26"/>
  <c r="A75" i="26"/>
  <c r="G75" i="26" s="1"/>
  <c r="G55" i="26"/>
  <c r="D2" i="26"/>
  <c r="F2" i="26" s="1"/>
  <c r="K2" i="26" s="1"/>
  <c r="E55" i="26"/>
  <c r="A57" i="26"/>
  <c r="G37" i="26"/>
  <c r="D39" i="26"/>
  <c r="F39" i="26" s="1"/>
  <c r="K39" i="26" s="1"/>
  <c r="A54" i="26"/>
  <c r="D73" i="26"/>
  <c r="F73" i="26" s="1"/>
  <c r="K73" i="26" s="1"/>
  <c r="E42" i="26"/>
  <c r="D3" i="26"/>
  <c r="E46" i="26"/>
  <c r="J26" i="26"/>
  <c r="D10" i="26"/>
  <c r="J12" i="26"/>
  <c r="D12" i="26" s="1"/>
  <c r="D16" i="26"/>
  <c r="E37" i="26"/>
  <c r="G45" i="26"/>
  <c r="A65" i="26"/>
  <c r="G65" i="26" s="1"/>
  <c r="J28" i="26"/>
  <c r="D28" i="26" s="1"/>
  <c r="J30" i="26"/>
  <c r="J35" i="26"/>
  <c r="J37" i="26"/>
  <c r="E59" i="26"/>
  <c r="J54" i="26"/>
  <c r="A78" i="26"/>
  <c r="G78" i="26" s="1"/>
  <c r="D14" i="26"/>
  <c r="E49" i="26"/>
  <c r="D4" i="26"/>
  <c r="F4" i="26" s="1"/>
  <c r="K4" i="26" s="1"/>
  <c r="J8" i="26"/>
  <c r="D8" i="26" s="1"/>
  <c r="E50" i="26"/>
  <c r="D11" i="26"/>
  <c r="F11" i="26" s="1"/>
  <c r="K11" i="26" s="1"/>
  <c r="E58" i="26"/>
  <c r="J23" i="26"/>
  <c r="D23" i="26" s="1"/>
  <c r="A67" i="26"/>
  <c r="G67" i="26" s="1"/>
  <c r="G47" i="26"/>
  <c r="J73" i="26"/>
  <c r="J20" i="26"/>
  <c r="D20" i="26" s="1"/>
  <c r="F20" i="26" s="1"/>
  <c r="K20" i="26" s="1"/>
  <c r="E40" i="26"/>
  <c r="E44" i="26"/>
  <c r="D32" i="26"/>
  <c r="F32" i="26" s="1"/>
  <c r="K32" i="26" s="1"/>
  <c r="D21" i="26"/>
  <c r="F21" i="26" s="1"/>
  <c r="K21" i="26" s="1"/>
  <c r="D17" i="26"/>
  <c r="F17" i="26" s="1"/>
  <c r="K17" i="26" s="1"/>
  <c r="D19" i="26"/>
  <c r="D30" i="26"/>
  <c r="F30" i="26" s="1"/>
  <c r="K30" i="26" s="1"/>
  <c r="J5" i="26"/>
  <c r="D5" i="26" s="1"/>
  <c r="A49" i="26"/>
  <c r="G29" i="26"/>
  <c r="E56" i="26"/>
  <c r="J45" i="26"/>
  <c r="D45" i="26" s="1"/>
  <c r="E47" i="26"/>
  <c r="J9" i="26"/>
  <c r="L32" i="26"/>
  <c r="E52" i="26"/>
  <c r="J27" i="26"/>
  <c r="J29" i="26"/>
  <c r="G48" i="26"/>
  <c r="D13" i="26"/>
  <c r="F13" i="26" s="1"/>
  <c r="K13" i="26" s="1"/>
  <c r="L15" i="26"/>
  <c r="J17" i="26"/>
  <c r="J22" i="26"/>
  <c r="D22" i="26" s="1"/>
  <c r="G26" i="26"/>
  <c r="G53" i="26"/>
  <c r="D53" i="26" s="1"/>
  <c r="A73" i="26"/>
  <c r="G73" i="26" s="1"/>
  <c r="A46" i="26"/>
  <c r="J74" i="26"/>
  <c r="J25" i="26"/>
  <c r="D25" i="26" s="1"/>
  <c r="D9" i="26"/>
  <c r="F9" i="26" s="1"/>
  <c r="K9" i="26" s="1"/>
  <c r="J33" i="26"/>
  <c r="D33" i="26" s="1"/>
  <c r="D26" i="26"/>
  <c r="F26" i="26" s="1"/>
  <c r="K26" i="26" s="1"/>
  <c r="J31" i="26"/>
  <c r="D31" i="26" s="1"/>
  <c r="J36" i="26"/>
  <c r="D36" i="26" s="1"/>
  <c r="F36" i="26" s="1"/>
  <c r="K36" i="26" s="1"/>
  <c r="J38" i="26"/>
  <c r="D38" i="26" s="1"/>
  <c r="G42" i="26"/>
  <c r="N16" i="26"/>
  <c r="J46" i="26"/>
  <c r="J53" i="26"/>
  <c r="J58" i="26"/>
  <c r="D58" i="26" s="1"/>
  <c r="F58" i="26" s="1"/>
  <c r="K58" i="26" s="1"/>
  <c r="A44" i="26"/>
  <c r="A52" i="26"/>
  <c r="A60" i="26"/>
  <c r="G24" i="26"/>
  <c r="D24" i="26" s="1"/>
  <c r="J34" i="26"/>
  <c r="D34" i="26" s="1"/>
  <c r="G27" i="26"/>
  <c r="D27" i="26" s="1"/>
  <c r="G35" i="26"/>
  <c r="D35" i="26" s="1"/>
  <c r="E41" i="26"/>
  <c r="G43" i="26"/>
  <c r="G51" i="26"/>
  <c r="G59" i="26"/>
  <c r="F42" i="24"/>
  <c r="K42" i="24" s="1"/>
  <c r="L42" i="24"/>
  <c r="T6" i="24" s="1"/>
  <c r="L36" i="24"/>
  <c r="T41" i="24" s="1"/>
  <c r="L28" i="24"/>
  <c r="T53" i="24" s="1"/>
  <c r="F34" i="24"/>
  <c r="K34" i="24" s="1"/>
  <c r="L34" i="24"/>
  <c r="T25" i="24" s="1"/>
  <c r="L52" i="24"/>
  <c r="T14" i="24" s="1"/>
  <c r="F63" i="24"/>
  <c r="K63" i="24" s="1"/>
  <c r="L63" i="24"/>
  <c r="T11" i="24" s="1"/>
  <c r="F47" i="24"/>
  <c r="K47" i="24" s="1"/>
  <c r="L47" i="24"/>
  <c r="T46" i="24" s="1"/>
  <c r="F31" i="24"/>
  <c r="K31" i="24" s="1"/>
  <c r="L31" i="24"/>
  <c r="T69" i="24" s="1"/>
  <c r="F23" i="24"/>
  <c r="K23" i="24" s="1"/>
  <c r="L23" i="24"/>
  <c r="T9" i="24" s="1"/>
  <c r="F37" i="24"/>
  <c r="K37" i="24" s="1"/>
  <c r="L37" i="24"/>
  <c r="T49" i="24" s="1"/>
  <c r="F29" i="24"/>
  <c r="K29" i="24" s="1"/>
  <c r="L29" i="24"/>
  <c r="T57" i="24" s="1"/>
  <c r="L76" i="24"/>
  <c r="T43" i="24" s="1"/>
  <c r="E74" i="24"/>
  <c r="E66" i="24"/>
  <c r="E58" i="24"/>
  <c r="E50" i="24"/>
  <c r="J50" i="24" s="1"/>
  <c r="J46" i="24"/>
  <c r="D46" i="24" s="1"/>
  <c r="J38" i="24"/>
  <c r="D38" i="24" s="1"/>
  <c r="F38" i="24" s="1"/>
  <c r="K38" i="24" s="1"/>
  <c r="J30" i="24"/>
  <c r="D30" i="24" s="1"/>
  <c r="L22" i="24"/>
  <c r="T5" i="24" s="1"/>
  <c r="F22" i="24"/>
  <c r="K22" i="24" s="1"/>
  <c r="J75" i="24"/>
  <c r="D75" i="24" s="1"/>
  <c r="J67" i="24"/>
  <c r="D67" i="24" s="1"/>
  <c r="J62" i="24"/>
  <c r="D62" i="24" s="1"/>
  <c r="J61" i="24"/>
  <c r="D61" i="24" s="1"/>
  <c r="J53" i="24"/>
  <c r="D53" i="24" s="1"/>
  <c r="J45" i="24"/>
  <c r="D45" i="24" s="1"/>
  <c r="J54" i="24"/>
  <c r="D54" i="24" s="1"/>
  <c r="J79" i="24"/>
  <c r="D79" i="24" s="1"/>
  <c r="J71" i="24"/>
  <c r="D71" i="24" s="1"/>
  <c r="J2" i="24"/>
  <c r="AV106" i="23"/>
  <c r="AV178" i="23"/>
  <c r="AV194" i="23"/>
  <c r="AV8" i="23"/>
  <c r="AW23" i="23"/>
  <c r="AW32" i="23"/>
  <c r="AW48" i="23"/>
  <c r="AV58" i="23"/>
  <c r="AV64" i="23"/>
  <c r="AV74" i="23"/>
  <c r="AW79" i="23"/>
  <c r="AV88" i="23"/>
  <c r="AW92" i="23"/>
  <c r="AW119" i="23"/>
  <c r="AW168" i="23"/>
  <c r="AW184" i="23"/>
  <c r="AW200" i="23"/>
  <c r="AV210" i="23"/>
  <c r="AV14" i="23"/>
  <c r="AV18" i="23"/>
  <c r="AW39" i="23"/>
  <c r="AV84" i="23"/>
  <c r="AV130" i="23"/>
  <c r="AV146" i="23"/>
  <c r="AV152" i="23"/>
  <c r="AV216" i="23"/>
  <c r="AW221" i="23"/>
  <c r="AW215" i="23"/>
  <c r="AV24" i="23"/>
  <c r="AW55" i="23"/>
  <c r="AW71" i="23"/>
  <c r="AV80" i="23"/>
  <c r="AV98" i="23"/>
  <c r="AW103" i="23"/>
  <c r="AV114" i="23"/>
  <c r="AV120" i="23"/>
  <c r="AW159" i="23"/>
  <c r="AV112" i="23"/>
  <c r="AW151" i="23"/>
  <c r="AW15" i="23"/>
  <c r="AV30" i="23"/>
  <c r="AV34" i="23"/>
  <c r="AV40" i="23"/>
  <c r="AV50" i="23"/>
  <c r="AV76" i="23"/>
  <c r="AW143" i="23"/>
  <c r="AV170" i="23"/>
  <c r="AV176" i="23"/>
  <c r="AV186" i="23"/>
  <c r="AV202" i="23"/>
  <c r="AV42" i="23"/>
  <c r="AV10" i="23"/>
  <c r="AV56" i="23"/>
  <c r="AV66" i="23"/>
  <c r="AV90" i="23"/>
  <c r="AW95" i="23"/>
  <c r="AV104" i="23"/>
  <c r="AW127" i="23"/>
  <c r="AV154" i="23"/>
  <c r="AV160" i="23"/>
  <c r="AV208" i="23"/>
  <c r="AW135" i="23"/>
  <c r="AV162" i="23"/>
  <c r="AW111" i="23"/>
  <c r="AW167" i="23"/>
  <c r="AW183" i="23"/>
  <c r="AW199" i="23"/>
  <c r="AV218" i="23"/>
  <c r="AV5" i="23"/>
  <c r="AV13" i="23"/>
  <c r="AV21" i="23"/>
  <c r="AV29" i="23"/>
  <c r="AV37" i="23"/>
  <c r="AV45" i="23"/>
  <c r="AV53" i="23"/>
  <c r="AV61" i="23"/>
  <c r="AV69" i="23"/>
  <c r="AV77" i="23"/>
  <c r="AV85" i="23"/>
  <c r="AV93" i="23"/>
  <c r="AV101" i="23"/>
  <c r="AV109" i="23"/>
  <c r="AV117" i="23"/>
  <c r="AV125" i="23"/>
  <c r="AV133" i="23"/>
  <c r="AV141" i="23"/>
  <c r="AV149" i="23"/>
  <c r="AV157" i="23"/>
  <c r="AV165" i="23"/>
  <c r="AV173" i="23"/>
  <c r="AV181" i="23"/>
  <c r="AV189" i="23"/>
  <c r="AV197" i="23"/>
  <c r="AV205" i="23"/>
  <c r="AV213" i="23"/>
  <c r="AV11" i="23"/>
  <c r="AV19" i="23"/>
  <c r="AV27" i="23"/>
  <c r="AV35" i="23"/>
  <c r="AV43" i="23"/>
  <c r="AV51" i="23"/>
  <c r="AV59" i="23"/>
  <c r="AV67" i="23"/>
  <c r="AV75" i="23"/>
  <c r="AV83" i="23"/>
  <c r="AV91" i="23"/>
  <c r="AV99" i="23"/>
  <c r="AV107" i="23"/>
  <c r="AV115" i="23"/>
  <c r="AV123" i="23"/>
  <c r="AV131" i="23"/>
  <c r="AV139" i="23"/>
  <c r="AV147" i="23"/>
  <c r="AV155" i="23"/>
  <c r="AV163" i="23"/>
  <c r="AV171" i="23"/>
  <c r="AV179" i="23"/>
  <c r="AV187" i="23"/>
  <c r="AV195" i="23"/>
  <c r="AV203" i="23"/>
  <c r="AV211" i="23"/>
  <c r="AV219" i="23"/>
  <c r="AV38" i="23"/>
  <c r="AV46" i="23"/>
  <c r="AV54" i="23"/>
  <c r="AV62" i="23"/>
  <c r="AV70" i="23"/>
  <c r="AV78" i="23"/>
  <c r="AV86" i="23"/>
  <c r="AV94" i="23"/>
  <c r="AV102" i="23"/>
  <c r="AV110" i="23"/>
  <c r="AV118" i="23"/>
  <c r="AV126" i="23"/>
  <c r="AV134" i="23"/>
  <c r="AV142" i="23"/>
  <c r="AV150" i="23"/>
  <c r="AV158" i="23"/>
  <c r="AV166" i="23"/>
  <c r="AV174" i="23"/>
  <c r="AV182" i="23"/>
  <c r="AV190" i="23"/>
  <c r="AV198" i="23"/>
  <c r="AV206" i="23"/>
  <c r="AV214" i="23"/>
  <c r="AV222" i="23"/>
  <c r="AV9" i="23"/>
  <c r="AV17" i="23"/>
  <c r="AV25" i="23"/>
  <c r="AV33" i="23"/>
  <c r="AV41" i="23"/>
  <c r="AV49" i="23"/>
  <c r="AV57" i="23"/>
  <c r="AV65" i="23"/>
  <c r="AV73" i="23"/>
  <c r="AV81" i="23"/>
  <c r="AV89" i="23"/>
  <c r="AV97" i="23"/>
  <c r="AV105" i="23"/>
  <c r="AV113" i="23"/>
  <c r="AV121" i="23"/>
  <c r="AV129" i="23"/>
  <c r="AV137" i="23"/>
  <c r="AV145" i="23"/>
  <c r="AV153" i="23"/>
  <c r="AV161" i="23"/>
  <c r="AV169" i="23"/>
  <c r="AV177" i="23"/>
  <c r="AV185" i="23"/>
  <c r="AV193" i="23"/>
  <c r="AV201" i="23"/>
  <c r="AV209" i="23"/>
  <c r="AV217" i="23"/>
  <c r="AV12" i="23"/>
  <c r="AV20" i="23"/>
  <c r="AV28" i="23"/>
  <c r="AV36" i="23"/>
  <c r="AV44" i="23"/>
  <c r="AV52" i="23"/>
  <c r="AV60" i="23"/>
  <c r="AV68" i="23"/>
  <c r="AV108" i="23"/>
  <c r="AV116" i="23"/>
  <c r="AV124" i="23"/>
  <c r="AV132" i="23"/>
  <c r="AV140" i="23"/>
  <c r="AV148" i="23"/>
  <c r="AV156" i="23"/>
  <c r="AV164" i="23"/>
  <c r="AV172" i="23"/>
  <c r="AV180" i="23"/>
  <c r="AV188" i="23"/>
  <c r="AV196" i="23"/>
  <c r="AV204" i="23"/>
  <c r="AV212" i="23"/>
  <c r="AV220" i="23"/>
  <c r="AV223" i="23"/>
  <c r="AV224" i="23"/>
  <c r="L18" i="24" l="1"/>
  <c r="F55" i="24"/>
  <c r="K55" i="24" s="1"/>
  <c r="L11" i="26"/>
  <c r="L26" i="24"/>
  <c r="T37" i="24" s="1"/>
  <c r="L3" i="24"/>
  <c r="L7" i="24"/>
  <c r="L11" i="24"/>
  <c r="L14" i="24"/>
  <c r="T24" i="24" s="1"/>
  <c r="L15" i="24"/>
  <c r="F24" i="24"/>
  <c r="K24" i="24" s="1"/>
  <c r="L24" i="24"/>
  <c r="T17" i="24" s="1"/>
  <c r="L32" i="24"/>
  <c r="T13" i="24" s="1"/>
  <c r="F32" i="24"/>
  <c r="K32" i="24" s="1"/>
  <c r="F8" i="26"/>
  <c r="K8" i="26" s="1"/>
  <c r="L8" i="26"/>
  <c r="L40" i="24"/>
  <c r="T77" i="24" s="1"/>
  <c r="F40" i="24"/>
  <c r="K40" i="24" s="1"/>
  <c r="L27" i="24"/>
  <c r="T45" i="24" s="1"/>
  <c r="F27" i="24"/>
  <c r="K27" i="24" s="1"/>
  <c r="F48" i="24"/>
  <c r="K48" i="24" s="1"/>
  <c r="L48" i="24"/>
  <c r="T54" i="24" s="1"/>
  <c r="F25" i="24"/>
  <c r="K25" i="24" s="1"/>
  <c r="L25" i="24"/>
  <c r="T33" i="24" s="1"/>
  <c r="L35" i="24"/>
  <c r="T29" i="24" s="1"/>
  <c r="F35" i="24"/>
  <c r="K35" i="24" s="1"/>
  <c r="F2" i="24"/>
  <c r="K2" i="24" s="1"/>
  <c r="L2" i="24"/>
  <c r="L43" i="24"/>
  <c r="T10" i="24" s="1"/>
  <c r="F43" i="24"/>
  <c r="K43" i="24" s="1"/>
  <c r="L56" i="24"/>
  <c r="T42" i="24" s="1"/>
  <c r="F56" i="24"/>
  <c r="K56" i="24" s="1"/>
  <c r="F59" i="24"/>
  <c r="K59" i="24" s="1"/>
  <c r="L59" i="24"/>
  <c r="T74" i="24" s="1"/>
  <c r="L51" i="24"/>
  <c r="T70" i="24" s="1"/>
  <c r="F51" i="24"/>
  <c r="K51" i="24" s="1"/>
  <c r="F41" i="24"/>
  <c r="K41" i="24" s="1"/>
  <c r="L41" i="24"/>
  <c r="T81" i="24" s="1"/>
  <c r="L4" i="26"/>
  <c r="T68" i="24"/>
  <c r="T28" i="24"/>
  <c r="J68" i="24"/>
  <c r="D68" i="24" s="1"/>
  <c r="F68" i="24" s="1"/>
  <c r="K68" i="24" s="1"/>
  <c r="T72" i="24"/>
  <c r="T8" i="24"/>
  <c r="O23" i="24"/>
  <c r="J60" i="24"/>
  <c r="D60" i="24" s="1"/>
  <c r="F60" i="24" s="1"/>
  <c r="K60" i="24" s="1"/>
  <c r="L39" i="24"/>
  <c r="T73" i="24" s="1"/>
  <c r="L60" i="24"/>
  <c r="T78" i="24" s="1"/>
  <c r="D29" i="26"/>
  <c r="D37" i="26"/>
  <c r="F37" i="26" s="1"/>
  <c r="K37" i="26" s="1"/>
  <c r="T60" i="24"/>
  <c r="L8" i="24"/>
  <c r="F8" i="24"/>
  <c r="K8" i="24" s="1"/>
  <c r="T32" i="24"/>
  <c r="D81" i="24"/>
  <c r="F81" i="24" s="1"/>
  <c r="K81" i="24" s="1"/>
  <c r="L81" i="24"/>
  <c r="T83" i="24" s="1"/>
  <c r="L16" i="24"/>
  <c r="F16" i="24"/>
  <c r="K16" i="24" s="1"/>
  <c r="J80" i="24"/>
  <c r="D80" i="24" s="1"/>
  <c r="L13" i="24"/>
  <c r="D64" i="24"/>
  <c r="D65" i="24"/>
  <c r="F65" i="24" s="1"/>
  <c r="K65" i="24" s="1"/>
  <c r="L21" i="26"/>
  <c r="T80" i="26" s="1"/>
  <c r="L4" i="24"/>
  <c r="L21" i="24"/>
  <c r="D72" i="24"/>
  <c r="L9" i="24"/>
  <c r="T44" i="24"/>
  <c r="L12" i="24"/>
  <c r="L49" i="24"/>
  <c r="T58" i="24" s="1"/>
  <c r="E69" i="24"/>
  <c r="J69" i="24" s="1"/>
  <c r="D69" i="24" s="1"/>
  <c r="F69" i="24" s="1"/>
  <c r="K69" i="24" s="1"/>
  <c r="D49" i="24"/>
  <c r="F49" i="24" s="1"/>
  <c r="K49" i="24" s="1"/>
  <c r="J44" i="24"/>
  <c r="D44" i="24" s="1"/>
  <c r="L33" i="24"/>
  <c r="T21" i="24" s="1"/>
  <c r="L17" i="24"/>
  <c r="L20" i="24"/>
  <c r="L6" i="24"/>
  <c r="E77" i="24"/>
  <c r="J77" i="24" s="1"/>
  <c r="D77" i="24" s="1"/>
  <c r="L77" i="24" s="1"/>
  <c r="T51" i="24" s="1"/>
  <c r="D57" i="24"/>
  <c r="F57" i="24" s="1"/>
  <c r="K57" i="24" s="1"/>
  <c r="D73" i="24"/>
  <c r="F73" i="24" s="1"/>
  <c r="K73" i="24" s="1"/>
  <c r="L10" i="24"/>
  <c r="L13" i="26"/>
  <c r="L7" i="26"/>
  <c r="L39" i="26"/>
  <c r="F53" i="26"/>
  <c r="K53" i="26" s="1"/>
  <c r="L53" i="26"/>
  <c r="F35" i="26"/>
  <c r="K35" i="26" s="1"/>
  <c r="L35" i="26"/>
  <c r="F27" i="26"/>
  <c r="K27" i="26" s="1"/>
  <c r="L27" i="26"/>
  <c r="F33" i="26"/>
  <c r="K33" i="26" s="1"/>
  <c r="L33" i="26"/>
  <c r="F22" i="26"/>
  <c r="K22" i="26" s="1"/>
  <c r="L22" i="26"/>
  <c r="F29" i="26"/>
  <c r="K29" i="26" s="1"/>
  <c r="L29" i="26"/>
  <c r="T57" i="26" s="1"/>
  <c r="F12" i="26"/>
  <c r="K12" i="26" s="1"/>
  <c r="L12" i="26"/>
  <c r="F28" i="26"/>
  <c r="K28" i="26" s="1"/>
  <c r="L28" i="26"/>
  <c r="F23" i="26"/>
  <c r="K23" i="26" s="1"/>
  <c r="L23" i="26"/>
  <c r="T9" i="26" s="1"/>
  <c r="F25" i="26"/>
  <c r="K25" i="26" s="1"/>
  <c r="L25" i="26"/>
  <c r="F38" i="26"/>
  <c r="K38" i="26" s="1"/>
  <c r="L38" i="26"/>
  <c r="F24" i="26"/>
  <c r="K24" i="26" s="1"/>
  <c r="L24" i="26"/>
  <c r="F5" i="26"/>
  <c r="K5" i="26" s="1"/>
  <c r="L5" i="26"/>
  <c r="F34" i="26"/>
  <c r="K34" i="26" s="1"/>
  <c r="L34" i="26"/>
  <c r="F31" i="26"/>
  <c r="K31" i="26" s="1"/>
  <c r="L31" i="26"/>
  <c r="T69" i="26" s="1"/>
  <c r="F45" i="26"/>
  <c r="K45" i="26" s="1"/>
  <c r="L45" i="26"/>
  <c r="T34" i="26" s="1"/>
  <c r="L19" i="26"/>
  <c r="F19" i="26"/>
  <c r="K19" i="26" s="1"/>
  <c r="J44" i="26"/>
  <c r="E64" i="26"/>
  <c r="E63" i="26"/>
  <c r="T22" i="26"/>
  <c r="G49" i="26"/>
  <c r="A69" i="26"/>
  <c r="G69" i="26" s="1"/>
  <c r="T16" i="26"/>
  <c r="F10" i="26"/>
  <c r="K10" i="26" s="1"/>
  <c r="L10" i="26"/>
  <c r="G57" i="26"/>
  <c r="A77" i="26"/>
  <c r="G77" i="26" s="1"/>
  <c r="A80" i="26"/>
  <c r="G80" i="26" s="1"/>
  <c r="G60" i="26"/>
  <c r="E60" i="26"/>
  <c r="J40" i="26"/>
  <c r="D40" i="26" s="1"/>
  <c r="F40" i="26" s="1"/>
  <c r="K40" i="26" s="1"/>
  <c r="J65" i="26"/>
  <c r="D65" i="26" s="1"/>
  <c r="E75" i="26"/>
  <c r="J55" i="26"/>
  <c r="D55" i="26" s="1"/>
  <c r="F55" i="26" s="1"/>
  <c r="K55" i="26" s="1"/>
  <c r="J43" i="26"/>
  <c r="L73" i="26"/>
  <c r="T23" i="26" s="1"/>
  <c r="A72" i="26"/>
  <c r="G72" i="26" s="1"/>
  <c r="G52" i="26"/>
  <c r="T28" i="26"/>
  <c r="E67" i="26"/>
  <c r="J50" i="26"/>
  <c r="D50" i="26" s="1"/>
  <c r="L20" i="26"/>
  <c r="D43" i="26"/>
  <c r="F43" i="26" s="1"/>
  <c r="K43" i="26" s="1"/>
  <c r="E78" i="26"/>
  <c r="L58" i="26"/>
  <c r="T62" i="26" s="1"/>
  <c r="E69" i="26"/>
  <c r="E79" i="26"/>
  <c r="J59" i="26"/>
  <c r="D59" i="26" s="1"/>
  <c r="F18" i="26"/>
  <c r="K18" i="26" s="1"/>
  <c r="L18" i="26"/>
  <c r="E66" i="26"/>
  <c r="J47" i="26"/>
  <c r="D47" i="26" s="1"/>
  <c r="F47" i="26" s="1"/>
  <c r="K47" i="26" s="1"/>
  <c r="A64" i="26"/>
  <c r="G44" i="26"/>
  <c r="T20" i="26"/>
  <c r="L17" i="26"/>
  <c r="F3" i="26"/>
  <c r="K3" i="26" s="1"/>
  <c r="L3" i="26"/>
  <c r="G54" i="26"/>
  <c r="D54" i="26" s="1"/>
  <c r="A74" i="26"/>
  <c r="G74" i="26" s="1"/>
  <c r="D74" i="26" s="1"/>
  <c r="F6" i="26"/>
  <c r="K6" i="26" s="1"/>
  <c r="L6" i="26"/>
  <c r="L51" i="26"/>
  <c r="T70" i="26" s="1"/>
  <c r="E71" i="26"/>
  <c r="D44" i="26"/>
  <c r="F44" i="26" s="1"/>
  <c r="K44" i="26" s="1"/>
  <c r="F14" i="26"/>
  <c r="K14" i="26" s="1"/>
  <c r="L14" i="26"/>
  <c r="L9" i="26"/>
  <c r="G46" i="26"/>
  <c r="D46" i="26" s="1"/>
  <c r="F46" i="26" s="1"/>
  <c r="K46" i="26" s="1"/>
  <c r="A66" i="26"/>
  <c r="G66" i="26" s="1"/>
  <c r="L36" i="26"/>
  <c r="D51" i="26"/>
  <c r="F51" i="26" s="1"/>
  <c r="K51" i="26" s="1"/>
  <c r="L30" i="26"/>
  <c r="L37" i="26"/>
  <c r="T49" i="26" s="1"/>
  <c r="E57" i="26"/>
  <c r="J49" i="26"/>
  <c r="L2" i="26"/>
  <c r="J48" i="26"/>
  <c r="D48" i="26" s="1"/>
  <c r="E68" i="26"/>
  <c r="L26" i="26"/>
  <c r="J56" i="26"/>
  <c r="D56" i="26" s="1"/>
  <c r="E76" i="26"/>
  <c r="E70" i="26"/>
  <c r="F16" i="26"/>
  <c r="K16" i="26" s="1"/>
  <c r="L16" i="26"/>
  <c r="E62" i="26"/>
  <c r="J42" i="26"/>
  <c r="D42" i="26" s="1"/>
  <c r="F42" i="26" s="1"/>
  <c r="K42" i="26" s="1"/>
  <c r="J41" i="26"/>
  <c r="D41" i="26" s="1"/>
  <c r="E61" i="26"/>
  <c r="J52" i="26"/>
  <c r="E72" i="26"/>
  <c r="F54" i="24"/>
  <c r="K54" i="24" s="1"/>
  <c r="L54" i="24"/>
  <c r="T26" i="24" s="1"/>
  <c r="F30" i="24"/>
  <c r="K30" i="24" s="1"/>
  <c r="L30" i="24"/>
  <c r="T65" i="24" s="1"/>
  <c r="F46" i="24"/>
  <c r="K46" i="24" s="1"/>
  <c r="L46" i="24"/>
  <c r="T38" i="24" s="1"/>
  <c r="F62" i="24"/>
  <c r="K62" i="24" s="1"/>
  <c r="L62" i="24"/>
  <c r="T7" i="24" s="1"/>
  <c r="F53" i="24"/>
  <c r="K53" i="24" s="1"/>
  <c r="L53" i="24"/>
  <c r="T22" i="24" s="1"/>
  <c r="F71" i="24"/>
  <c r="K71" i="24" s="1"/>
  <c r="L71" i="24"/>
  <c r="T71" i="24" s="1"/>
  <c r="F61" i="24"/>
  <c r="K61" i="24" s="1"/>
  <c r="L61" i="24"/>
  <c r="T82" i="24" s="1"/>
  <c r="D74" i="24"/>
  <c r="F74" i="24" s="1"/>
  <c r="K74" i="24" s="1"/>
  <c r="L79" i="24"/>
  <c r="T75" i="24" s="1"/>
  <c r="F79" i="24"/>
  <c r="K79" i="24" s="1"/>
  <c r="J74" i="24"/>
  <c r="L38" i="24"/>
  <c r="T61" i="24" s="1"/>
  <c r="F77" i="24"/>
  <c r="K77" i="24" s="1"/>
  <c r="L67" i="24"/>
  <c r="T47" i="24" s="1"/>
  <c r="F67" i="24"/>
  <c r="K67" i="24" s="1"/>
  <c r="L75" i="24"/>
  <c r="T31" i="24" s="1"/>
  <c r="F75" i="24"/>
  <c r="K75" i="24" s="1"/>
  <c r="E70" i="24"/>
  <c r="D50" i="24"/>
  <c r="F50" i="24" s="1"/>
  <c r="K50" i="24" s="1"/>
  <c r="E78" i="24"/>
  <c r="J58" i="24"/>
  <c r="D58" i="24" s="1"/>
  <c r="F45" i="24"/>
  <c r="K45" i="24" s="1"/>
  <c r="L45" i="24"/>
  <c r="T34" i="24" s="1"/>
  <c r="J66" i="24"/>
  <c r="D66" i="24"/>
  <c r="F66" i="24" s="1"/>
  <c r="K66" i="24" s="1"/>
  <c r="O33" i="26" l="1"/>
  <c r="L65" i="24"/>
  <c r="T35" i="24" s="1"/>
  <c r="O31" i="24"/>
  <c r="L57" i="24"/>
  <c r="T50" i="24" s="1"/>
  <c r="L80" i="24"/>
  <c r="T79" i="24" s="1"/>
  <c r="F80" i="24"/>
  <c r="K80" i="24" s="1"/>
  <c r="F41" i="26"/>
  <c r="K41" i="26" s="1"/>
  <c r="L41" i="26"/>
  <c r="T81" i="26" s="1"/>
  <c r="F72" i="24"/>
  <c r="K72" i="24" s="1"/>
  <c r="L72" i="24"/>
  <c r="T15" i="24" s="1"/>
  <c r="T52" i="24"/>
  <c r="T80" i="24"/>
  <c r="O41" i="24"/>
  <c r="T36" i="24"/>
  <c r="T12" i="24"/>
  <c r="T16" i="24"/>
  <c r="O36" i="24"/>
  <c r="T40" i="24"/>
  <c r="O39" i="24"/>
  <c r="O15" i="24"/>
  <c r="T76" i="24"/>
  <c r="O40" i="24"/>
  <c r="O27" i="24"/>
  <c r="L68" i="24"/>
  <c r="T55" i="24" s="1"/>
  <c r="L69" i="24"/>
  <c r="T59" i="24" s="1"/>
  <c r="T64" i="24"/>
  <c r="T48" i="24"/>
  <c r="O37" i="24"/>
  <c r="O25" i="24"/>
  <c r="D52" i="26"/>
  <c r="F52" i="26" s="1"/>
  <c r="K52" i="26" s="1"/>
  <c r="L73" i="24"/>
  <c r="T23" i="24" s="1"/>
  <c r="F44" i="24"/>
  <c r="K44" i="24" s="1"/>
  <c r="L44" i="24"/>
  <c r="T18" i="24" s="1"/>
  <c r="L64" i="24"/>
  <c r="T19" i="24" s="1"/>
  <c r="F64" i="24"/>
  <c r="K64" i="24" s="1"/>
  <c r="O22" i="24"/>
  <c r="O14" i="24"/>
  <c r="T56" i="24"/>
  <c r="O29" i="24"/>
  <c r="T20" i="24"/>
  <c r="O33" i="24"/>
  <c r="O35" i="24"/>
  <c r="L40" i="26"/>
  <c r="T77" i="26" s="1"/>
  <c r="F50" i="26"/>
  <c r="K50" i="26" s="1"/>
  <c r="L50" i="26"/>
  <c r="T66" i="26" s="1"/>
  <c r="F48" i="26"/>
  <c r="K48" i="26" s="1"/>
  <c r="L48" i="26"/>
  <c r="F59" i="26"/>
  <c r="K59" i="26" s="1"/>
  <c r="L59" i="26"/>
  <c r="T74" i="26" s="1"/>
  <c r="F65" i="26"/>
  <c r="K65" i="26" s="1"/>
  <c r="L65" i="26"/>
  <c r="T35" i="26" s="1"/>
  <c r="F56" i="26"/>
  <c r="K56" i="26" s="1"/>
  <c r="L56" i="26"/>
  <c r="T42" i="26" s="1"/>
  <c r="J62" i="26"/>
  <c r="D62" i="26"/>
  <c r="F62" i="26" s="1"/>
  <c r="K62" i="26" s="1"/>
  <c r="O14" i="26"/>
  <c r="T4" i="26"/>
  <c r="J79" i="26"/>
  <c r="D79" i="26" s="1"/>
  <c r="F79" i="26" s="1"/>
  <c r="K79" i="26" s="1"/>
  <c r="T33" i="26"/>
  <c r="T12" i="26"/>
  <c r="T45" i="26"/>
  <c r="E81" i="26"/>
  <c r="J61" i="26"/>
  <c r="D61" i="26" s="1"/>
  <c r="F61" i="26" s="1"/>
  <c r="K61" i="26" s="1"/>
  <c r="T52" i="26"/>
  <c r="J76" i="26"/>
  <c r="D76" i="26" s="1"/>
  <c r="T56" i="26"/>
  <c r="J71" i="26"/>
  <c r="D71" i="26" s="1"/>
  <c r="T48" i="26"/>
  <c r="G64" i="26"/>
  <c r="J67" i="26"/>
  <c r="D67" i="26" s="1"/>
  <c r="T64" i="26"/>
  <c r="T44" i="26"/>
  <c r="T32" i="26"/>
  <c r="L44" i="26"/>
  <c r="T17" i="26"/>
  <c r="T29" i="26"/>
  <c r="E77" i="26"/>
  <c r="J57" i="26"/>
  <c r="D57" i="26" s="1"/>
  <c r="J64" i="26"/>
  <c r="D64" i="26" s="1"/>
  <c r="T40" i="26"/>
  <c r="T37" i="26"/>
  <c r="T65" i="26"/>
  <c r="J66" i="26"/>
  <c r="D66" i="26"/>
  <c r="F66" i="26" s="1"/>
  <c r="K66" i="26" s="1"/>
  <c r="T5" i="26"/>
  <c r="T36" i="26"/>
  <c r="F74" i="26"/>
  <c r="K74" i="26" s="1"/>
  <c r="L74" i="26"/>
  <c r="T27" i="26" s="1"/>
  <c r="T60" i="26"/>
  <c r="J78" i="26"/>
  <c r="D78" i="26" s="1"/>
  <c r="T61" i="26"/>
  <c r="T53" i="26"/>
  <c r="J69" i="26"/>
  <c r="D69" i="26" s="1"/>
  <c r="L47" i="26"/>
  <c r="J72" i="26"/>
  <c r="D72" i="26" s="1"/>
  <c r="L42" i="26"/>
  <c r="J68" i="26"/>
  <c r="D68" i="26"/>
  <c r="F68" i="26" s="1"/>
  <c r="K68" i="26" s="1"/>
  <c r="T41" i="26"/>
  <c r="T24" i="26"/>
  <c r="F54" i="26"/>
  <c r="K54" i="26" s="1"/>
  <c r="L54" i="26"/>
  <c r="T26" i="26" s="1"/>
  <c r="J75" i="26"/>
  <c r="D75" i="26" s="1"/>
  <c r="D49" i="26"/>
  <c r="J63" i="26"/>
  <c r="D63" i="26" s="1"/>
  <c r="F63" i="26" s="1"/>
  <c r="K63" i="26" s="1"/>
  <c r="T72" i="26"/>
  <c r="T25" i="26"/>
  <c r="T21" i="26"/>
  <c r="J60" i="26"/>
  <c r="E80" i="26"/>
  <c r="D60" i="26"/>
  <c r="F60" i="26" s="1"/>
  <c r="K60" i="26" s="1"/>
  <c r="L46" i="26"/>
  <c r="T38" i="26" s="1"/>
  <c r="J70" i="26"/>
  <c r="D70" i="26" s="1"/>
  <c r="T8" i="26"/>
  <c r="T76" i="26"/>
  <c r="L55" i="26"/>
  <c r="T68" i="26"/>
  <c r="L43" i="26"/>
  <c r="T10" i="26" s="1"/>
  <c r="T73" i="26"/>
  <c r="T13" i="26"/>
  <c r="F58" i="24"/>
  <c r="K58" i="24" s="1"/>
  <c r="L58" i="24"/>
  <c r="T62" i="24" s="1"/>
  <c r="J78" i="24"/>
  <c r="D78" i="24" s="1"/>
  <c r="L66" i="24"/>
  <c r="T39" i="24" s="1"/>
  <c r="J70" i="24"/>
  <c r="D70" i="24" s="1"/>
  <c r="F70" i="24" s="1"/>
  <c r="K70" i="24" s="1"/>
  <c r="L74" i="24"/>
  <c r="T27" i="24" s="1"/>
  <c r="L50" i="24"/>
  <c r="O34" i="24" l="1"/>
  <c r="O24" i="24"/>
  <c r="O28" i="24"/>
  <c r="L52" i="26"/>
  <c r="T14" i="26" s="1"/>
  <c r="O32" i="24"/>
  <c r="F76" i="26"/>
  <c r="K76" i="26" s="1"/>
  <c r="L76" i="26"/>
  <c r="F64" i="26"/>
  <c r="K64" i="26" s="1"/>
  <c r="L64" i="26"/>
  <c r="T19" i="26" s="1"/>
  <c r="O16" i="24"/>
  <c r="T66" i="24"/>
  <c r="O26" i="24"/>
  <c r="O15" i="26"/>
  <c r="L61" i="26"/>
  <c r="T82" i="26" s="1"/>
  <c r="O34" i="26"/>
  <c r="L60" i="26"/>
  <c r="T78" i="26" s="1"/>
  <c r="F78" i="26"/>
  <c r="K78" i="26" s="1"/>
  <c r="L78" i="26"/>
  <c r="F57" i="26"/>
  <c r="K57" i="26" s="1"/>
  <c r="L57" i="26"/>
  <c r="F67" i="26"/>
  <c r="K67" i="26" s="1"/>
  <c r="L67" i="26"/>
  <c r="T47" i="26" s="1"/>
  <c r="F72" i="26"/>
  <c r="K72" i="26" s="1"/>
  <c r="L72" i="26"/>
  <c r="F75" i="26"/>
  <c r="K75" i="26" s="1"/>
  <c r="L75" i="26"/>
  <c r="T31" i="26" s="1"/>
  <c r="F71" i="26"/>
  <c r="K71" i="26" s="1"/>
  <c r="L71" i="26"/>
  <c r="F70" i="26"/>
  <c r="K70" i="26" s="1"/>
  <c r="L70" i="26"/>
  <c r="F69" i="26"/>
  <c r="K69" i="26" s="1"/>
  <c r="L69" i="26"/>
  <c r="T59" i="26" s="1"/>
  <c r="L68" i="26"/>
  <c r="T55" i="26" s="1"/>
  <c r="T18" i="26"/>
  <c r="O24" i="26"/>
  <c r="T6" i="26"/>
  <c r="J80" i="26"/>
  <c r="D80" i="26" s="1"/>
  <c r="L63" i="26"/>
  <c r="T11" i="26" s="1"/>
  <c r="L66" i="26"/>
  <c r="T39" i="26" s="1"/>
  <c r="O25" i="26"/>
  <c r="T54" i="26"/>
  <c r="O28" i="26"/>
  <c r="F49" i="26"/>
  <c r="K49" i="26" s="1"/>
  <c r="L49" i="26"/>
  <c r="O16" i="26" s="1"/>
  <c r="L62" i="26"/>
  <c r="O35" i="26"/>
  <c r="T30" i="26"/>
  <c r="O26" i="26"/>
  <c r="J77" i="26"/>
  <c r="D77" i="26" s="1"/>
  <c r="T46" i="26"/>
  <c r="J81" i="26"/>
  <c r="D81" i="26" s="1"/>
  <c r="L79" i="26"/>
  <c r="F78" i="24"/>
  <c r="K78" i="24" s="1"/>
  <c r="L78" i="24"/>
  <c r="T63" i="24" s="1"/>
  <c r="L70" i="24"/>
  <c r="O23" i="26" l="1"/>
  <c r="O27" i="26"/>
  <c r="O38" i="24"/>
  <c r="O17" i="24"/>
  <c r="O18" i="24" s="1"/>
  <c r="T67" i="24"/>
  <c r="T84" i="24" s="1"/>
  <c r="O36" i="26"/>
  <c r="T43" i="26"/>
  <c r="O30" i="24"/>
  <c r="O42" i="24" s="1"/>
  <c r="F80" i="26"/>
  <c r="K80" i="26" s="1"/>
  <c r="L80" i="26"/>
  <c r="F77" i="26"/>
  <c r="K77" i="26" s="1"/>
  <c r="L77" i="26"/>
  <c r="T51" i="26" s="1"/>
  <c r="F81" i="26"/>
  <c r="K81" i="26" s="1"/>
  <c r="L81" i="26"/>
  <c r="T7" i="26"/>
  <c r="T58" i="26"/>
  <c r="O29" i="26"/>
  <c r="O31" i="26"/>
  <c r="T71" i="26"/>
  <c r="T50" i="26"/>
  <c r="O37" i="26"/>
  <c r="O30" i="26"/>
  <c r="T67" i="26"/>
  <c r="O32" i="26"/>
  <c r="T15" i="26"/>
  <c r="T63" i="26"/>
  <c r="O38" i="26"/>
  <c r="T75" i="26"/>
  <c r="O39" i="26"/>
  <c r="O22" i="26"/>
  <c r="O17" i="26" l="1"/>
  <c r="O18" i="26" s="1"/>
  <c r="T83" i="26"/>
  <c r="O41" i="26"/>
  <c r="T79" i="26"/>
  <c r="O40" i="26"/>
  <c r="AA8" i="23"/>
  <c r="AA9" i="23"/>
  <c r="AA17" i="23"/>
  <c r="AA40" i="23"/>
  <c r="AA73" i="23"/>
  <c r="AA81" i="23"/>
  <c r="AA104" i="23"/>
  <c r="AA105" i="23"/>
  <c r="AA113" i="23"/>
  <c r="AA168" i="23"/>
  <c r="AA169" i="23"/>
  <c r="AA177" i="23"/>
  <c r="AA200" i="23"/>
  <c r="AA201" i="23"/>
  <c r="Y32" i="23"/>
  <c r="Y33" i="23"/>
  <c r="Y41" i="23"/>
  <c r="Y64" i="23"/>
  <c r="Y65" i="23"/>
  <c r="Y73" i="23"/>
  <c r="Y128" i="23"/>
  <c r="Y129" i="23"/>
  <c r="Y137" i="23"/>
  <c r="Y160" i="23"/>
  <c r="Y161" i="23"/>
  <c r="Y201" i="23"/>
  <c r="Y224" i="23"/>
  <c r="Y5" i="23"/>
  <c r="X6" i="23"/>
  <c r="Z6" i="23" s="1"/>
  <c r="X7" i="23"/>
  <c r="Z7" i="23" s="1"/>
  <c r="X8" i="23"/>
  <c r="Z8" i="23" s="1"/>
  <c r="X9" i="23"/>
  <c r="Z9" i="23" s="1"/>
  <c r="X10" i="23"/>
  <c r="AA10" i="23" s="1"/>
  <c r="X11" i="23"/>
  <c r="AA11" i="23" s="1"/>
  <c r="X12" i="23"/>
  <c r="X13" i="23"/>
  <c r="X14" i="23"/>
  <c r="Z14" i="23" s="1"/>
  <c r="X15" i="23"/>
  <c r="Z15" i="23" s="1"/>
  <c r="X16" i="23"/>
  <c r="Z16" i="23" s="1"/>
  <c r="X17" i="23"/>
  <c r="Z17" i="23" s="1"/>
  <c r="X18" i="23"/>
  <c r="AA18" i="23" s="1"/>
  <c r="X19" i="23"/>
  <c r="AA19" i="23" s="1"/>
  <c r="X20" i="23"/>
  <c r="X21" i="23"/>
  <c r="X22" i="23"/>
  <c r="Z22" i="23" s="1"/>
  <c r="X23" i="23"/>
  <c r="Z23" i="23" s="1"/>
  <c r="X24" i="23"/>
  <c r="Z24" i="23" s="1"/>
  <c r="X25" i="23"/>
  <c r="Z25" i="23" s="1"/>
  <c r="X26" i="23"/>
  <c r="AA26" i="23" s="1"/>
  <c r="X27" i="23"/>
  <c r="AA27" i="23" s="1"/>
  <c r="X28" i="23"/>
  <c r="X29" i="23"/>
  <c r="Z29" i="23" s="1"/>
  <c r="X30" i="23"/>
  <c r="Z30" i="23" s="1"/>
  <c r="X31" i="23"/>
  <c r="Z31" i="23" s="1"/>
  <c r="X32" i="23"/>
  <c r="Z32" i="23" s="1"/>
  <c r="X33" i="23"/>
  <c r="Z33" i="23" s="1"/>
  <c r="X34" i="23"/>
  <c r="AA34" i="23" s="1"/>
  <c r="X35" i="23"/>
  <c r="AA35" i="23" s="1"/>
  <c r="X36" i="23"/>
  <c r="X37" i="23"/>
  <c r="Z37" i="23" s="1"/>
  <c r="X38" i="23"/>
  <c r="Z38" i="23" s="1"/>
  <c r="X39" i="23"/>
  <c r="Z39" i="23" s="1"/>
  <c r="X40" i="23"/>
  <c r="Z40" i="23" s="1"/>
  <c r="X41" i="23"/>
  <c r="Z41" i="23" s="1"/>
  <c r="X42" i="23"/>
  <c r="AA42" i="23" s="1"/>
  <c r="X43" i="23"/>
  <c r="AA43" i="23" s="1"/>
  <c r="X44" i="23"/>
  <c r="X45" i="23"/>
  <c r="X46" i="23"/>
  <c r="Z46" i="23" s="1"/>
  <c r="X47" i="23"/>
  <c r="Z47" i="23" s="1"/>
  <c r="X48" i="23"/>
  <c r="Z48" i="23" s="1"/>
  <c r="X49" i="23"/>
  <c r="Z49" i="23" s="1"/>
  <c r="X50" i="23"/>
  <c r="AA50" i="23" s="1"/>
  <c r="X51" i="23"/>
  <c r="AA51" i="23" s="1"/>
  <c r="X52" i="23"/>
  <c r="X53" i="23"/>
  <c r="X54" i="23"/>
  <c r="Z54" i="23" s="1"/>
  <c r="X55" i="23"/>
  <c r="Z55" i="23" s="1"/>
  <c r="X56" i="23"/>
  <c r="Z56" i="23" s="1"/>
  <c r="X57" i="23"/>
  <c r="Z57" i="23" s="1"/>
  <c r="X58" i="23"/>
  <c r="AA58" i="23" s="1"/>
  <c r="X59" i="23"/>
  <c r="AA59" i="23" s="1"/>
  <c r="X60" i="23"/>
  <c r="X61" i="23"/>
  <c r="X62" i="23"/>
  <c r="Z62" i="23" s="1"/>
  <c r="X63" i="23"/>
  <c r="Z63" i="23" s="1"/>
  <c r="X64" i="23"/>
  <c r="Z64" i="23" s="1"/>
  <c r="X65" i="23"/>
  <c r="Z65" i="23" s="1"/>
  <c r="X66" i="23"/>
  <c r="AA66" i="23" s="1"/>
  <c r="X67" i="23"/>
  <c r="AA67" i="23" s="1"/>
  <c r="X68" i="23"/>
  <c r="X69" i="23"/>
  <c r="X70" i="23"/>
  <c r="Z70" i="23" s="1"/>
  <c r="X71" i="23"/>
  <c r="Z71" i="23" s="1"/>
  <c r="X72" i="23"/>
  <c r="Z72" i="23" s="1"/>
  <c r="X73" i="23"/>
  <c r="Z73" i="23" s="1"/>
  <c r="X74" i="23"/>
  <c r="AA74" i="23" s="1"/>
  <c r="X75" i="23"/>
  <c r="AA75" i="23" s="1"/>
  <c r="X76" i="23"/>
  <c r="X77" i="23"/>
  <c r="X78" i="23"/>
  <c r="Z78" i="23" s="1"/>
  <c r="X79" i="23"/>
  <c r="Z79" i="23" s="1"/>
  <c r="X80" i="23"/>
  <c r="Z80" i="23" s="1"/>
  <c r="X81" i="23"/>
  <c r="Z81" i="23" s="1"/>
  <c r="X82" i="23"/>
  <c r="AA82" i="23" s="1"/>
  <c r="X83" i="23"/>
  <c r="AA83" i="23" s="1"/>
  <c r="X84" i="23"/>
  <c r="X85" i="23"/>
  <c r="X86" i="23"/>
  <c r="Z86" i="23" s="1"/>
  <c r="X87" i="23"/>
  <c r="Z87" i="23" s="1"/>
  <c r="X88" i="23"/>
  <c r="Z88" i="23" s="1"/>
  <c r="X89" i="23"/>
  <c r="Z89" i="23" s="1"/>
  <c r="X90" i="23"/>
  <c r="AA90" i="23" s="1"/>
  <c r="X91" i="23"/>
  <c r="AA91" i="23" s="1"/>
  <c r="X92" i="23"/>
  <c r="X93" i="23"/>
  <c r="Z93" i="23" s="1"/>
  <c r="X94" i="23"/>
  <c r="Z94" i="23" s="1"/>
  <c r="X95" i="23"/>
  <c r="Z95" i="23" s="1"/>
  <c r="X96" i="23"/>
  <c r="Z96" i="23" s="1"/>
  <c r="X97" i="23"/>
  <c r="Z97" i="23" s="1"/>
  <c r="X98" i="23"/>
  <c r="AA98" i="23" s="1"/>
  <c r="X99" i="23"/>
  <c r="AA99" i="23" s="1"/>
  <c r="X100" i="23"/>
  <c r="X101" i="23"/>
  <c r="Z101" i="23" s="1"/>
  <c r="X102" i="23"/>
  <c r="Z102" i="23" s="1"/>
  <c r="X103" i="23"/>
  <c r="Z103" i="23" s="1"/>
  <c r="X104" i="23"/>
  <c r="Z104" i="23" s="1"/>
  <c r="X105" i="23"/>
  <c r="Z105" i="23" s="1"/>
  <c r="X106" i="23"/>
  <c r="AA106" i="23" s="1"/>
  <c r="X107" i="23"/>
  <c r="AA107" i="23" s="1"/>
  <c r="X108" i="23"/>
  <c r="X109" i="23"/>
  <c r="X110" i="23"/>
  <c r="Z110" i="23" s="1"/>
  <c r="X111" i="23"/>
  <c r="Z111" i="23" s="1"/>
  <c r="X112" i="23"/>
  <c r="Z112" i="23" s="1"/>
  <c r="X113" i="23"/>
  <c r="Z113" i="23" s="1"/>
  <c r="X114" i="23"/>
  <c r="AA114" i="23" s="1"/>
  <c r="X115" i="23"/>
  <c r="AA115" i="23" s="1"/>
  <c r="X116" i="23"/>
  <c r="X117" i="23"/>
  <c r="X118" i="23"/>
  <c r="Z118" i="23" s="1"/>
  <c r="X119" i="23"/>
  <c r="Z119" i="23" s="1"/>
  <c r="X120" i="23"/>
  <c r="Z120" i="23" s="1"/>
  <c r="X121" i="23"/>
  <c r="Z121" i="23" s="1"/>
  <c r="X122" i="23"/>
  <c r="AA122" i="23" s="1"/>
  <c r="X123" i="23"/>
  <c r="AA123" i="23" s="1"/>
  <c r="X124" i="23"/>
  <c r="X125" i="23"/>
  <c r="X126" i="23"/>
  <c r="Z126" i="23" s="1"/>
  <c r="X127" i="23"/>
  <c r="Z127" i="23" s="1"/>
  <c r="X128" i="23"/>
  <c r="Z128" i="23" s="1"/>
  <c r="X129" i="23"/>
  <c r="Z129" i="23" s="1"/>
  <c r="X130" i="23"/>
  <c r="AA130" i="23" s="1"/>
  <c r="X131" i="23"/>
  <c r="AA131" i="23" s="1"/>
  <c r="X132" i="23"/>
  <c r="Z132" i="23" s="1"/>
  <c r="X133" i="23"/>
  <c r="Z133" i="23" s="1"/>
  <c r="X134" i="23"/>
  <c r="Z134" i="23" s="1"/>
  <c r="X135" i="23"/>
  <c r="Z135" i="23" s="1"/>
  <c r="X136" i="23"/>
  <c r="Z136" i="23" s="1"/>
  <c r="X137" i="23"/>
  <c r="Z137" i="23" s="1"/>
  <c r="X138" i="23"/>
  <c r="AA138" i="23" s="1"/>
  <c r="X139" i="23"/>
  <c r="AA139" i="23" s="1"/>
  <c r="X140" i="23"/>
  <c r="X141" i="23"/>
  <c r="X142" i="23"/>
  <c r="Z142" i="23" s="1"/>
  <c r="X143" i="23"/>
  <c r="Z143" i="23" s="1"/>
  <c r="X144" i="23"/>
  <c r="Z144" i="23" s="1"/>
  <c r="X145" i="23"/>
  <c r="Z145" i="23" s="1"/>
  <c r="X146" i="23"/>
  <c r="AA146" i="23" s="1"/>
  <c r="X147" i="23"/>
  <c r="AA147" i="23" s="1"/>
  <c r="X148" i="23"/>
  <c r="Z148" i="23" s="1"/>
  <c r="X149" i="23"/>
  <c r="X150" i="23"/>
  <c r="Z150" i="23" s="1"/>
  <c r="X151" i="23"/>
  <c r="Z151" i="23" s="1"/>
  <c r="X152" i="23"/>
  <c r="Z152" i="23" s="1"/>
  <c r="X153" i="23"/>
  <c r="Z153" i="23" s="1"/>
  <c r="X154" i="23"/>
  <c r="AA154" i="23" s="1"/>
  <c r="X155" i="23"/>
  <c r="AA155" i="23" s="1"/>
  <c r="X156" i="23"/>
  <c r="Z156" i="23" s="1"/>
  <c r="X157" i="23"/>
  <c r="X158" i="23"/>
  <c r="Z158" i="23" s="1"/>
  <c r="X159" i="23"/>
  <c r="Z159" i="23" s="1"/>
  <c r="X160" i="23"/>
  <c r="Z160" i="23" s="1"/>
  <c r="X161" i="23"/>
  <c r="Z161" i="23" s="1"/>
  <c r="X162" i="23"/>
  <c r="AA162" i="23" s="1"/>
  <c r="X163" i="23"/>
  <c r="AA163" i="23" s="1"/>
  <c r="X164" i="23"/>
  <c r="Z164" i="23" s="1"/>
  <c r="X165" i="23"/>
  <c r="Z165" i="23" s="1"/>
  <c r="X166" i="23"/>
  <c r="Z166" i="23" s="1"/>
  <c r="X167" i="23"/>
  <c r="Z167" i="23" s="1"/>
  <c r="X168" i="23"/>
  <c r="Z168" i="23" s="1"/>
  <c r="X169" i="23"/>
  <c r="Z169" i="23" s="1"/>
  <c r="X170" i="23"/>
  <c r="AA170" i="23" s="1"/>
  <c r="X171" i="23"/>
  <c r="AA171" i="23" s="1"/>
  <c r="X172" i="23"/>
  <c r="X173" i="23"/>
  <c r="X174" i="23"/>
  <c r="Z174" i="23" s="1"/>
  <c r="X175" i="23"/>
  <c r="Z175" i="23" s="1"/>
  <c r="X176" i="23"/>
  <c r="Z176" i="23" s="1"/>
  <c r="X177" i="23"/>
  <c r="Z177" i="23" s="1"/>
  <c r="X178" i="23"/>
  <c r="AA178" i="23" s="1"/>
  <c r="X179" i="23"/>
  <c r="AA179" i="23" s="1"/>
  <c r="X180" i="23"/>
  <c r="Z180" i="23" s="1"/>
  <c r="X181" i="23"/>
  <c r="Z181" i="23" s="1"/>
  <c r="X182" i="23"/>
  <c r="Z182" i="23" s="1"/>
  <c r="X183" i="23"/>
  <c r="Z183" i="23" s="1"/>
  <c r="X184" i="23"/>
  <c r="Z184" i="23" s="1"/>
  <c r="X185" i="23"/>
  <c r="Z185" i="23" s="1"/>
  <c r="X186" i="23"/>
  <c r="AA186" i="23" s="1"/>
  <c r="X187" i="23"/>
  <c r="AA187" i="23" s="1"/>
  <c r="X188" i="23"/>
  <c r="Z188" i="23" s="1"/>
  <c r="X189" i="23"/>
  <c r="Z189" i="23" s="1"/>
  <c r="X190" i="23"/>
  <c r="Z190" i="23" s="1"/>
  <c r="X191" i="23"/>
  <c r="Z191" i="23" s="1"/>
  <c r="X192" i="23"/>
  <c r="Z192" i="23" s="1"/>
  <c r="X193" i="23"/>
  <c r="Z193" i="23" s="1"/>
  <c r="X194" i="23"/>
  <c r="AA194" i="23" s="1"/>
  <c r="X195" i="23"/>
  <c r="AA195" i="23" s="1"/>
  <c r="X196" i="23"/>
  <c r="Z196" i="23" s="1"/>
  <c r="X197" i="23"/>
  <c r="Z197" i="23" s="1"/>
  <c r="X198" i="23"/>
  <c r="Z198" i="23" s="1"/>
  <c r="X199" i="23"/>
  <c r="Z199" i="23" s="1"/>
  <c r="X200" i="23"/>
  <c r="Z200" i="23" s="1"/>
  <c r="X201" i="23"/>
  <c r="Z201" i="23" s="1"/>
  <c r="X202" i="23"/>
  <c r="AA202" i="23" s="1"/>
  <c r="X203" i="23"/>
  <c r="AA203" i="23" s="1"/>
  <c r="X204" i="23"/>
  <c r="X205" i="23"/>
  <c r="X206" i="23"/>
  <c r="Z206" i="23" s="1"/>
  <c r="X207" i="23"/>
  <c r="Z207" i="23" s="1"/>
  <c r="X208" i="23"/>
  <c r="Z208" i="23" s="1"/>
  <c r="X209" i="23"/>
  <c r="Z209" i="23" s="1"/>
  <c r="X210" i="23"/>
  <c r="AA210" i="23" s="1"/>
  <c r="X211" i="23"/>
  <c r="AA211" i="23" s="1"/>
  <c r="X212" i="23"/>
  <c r="X213" i="23"/>
  <c r="X214" i="23"/>
  <c r="Z214" i="23" s="1"/>
  <c r="X215" i="23"/>
  <c r="Z215" i="23" s="1"/>
  <c r="X216" i="23"/>
  <c r="Z216" i="23" s="1"/>
  <c r="X217" i="23"/>
  <c r="Z217" i="23" s="1"/>
  <c r="X218" i="23"/>
  <c r="AA218" i="23" s="1"/>
  <c r="X219" i="23"/>
  <c r="AA219" i="23" s="1"/>
  <c r="X220" i="23"/>
  <c r="Z220" i="23" s="1"/>
  <c r="X221" i="23"/>
  <c r="Z221" i="23" s="1"/>
  <c r="X222" i="23"/>
  <c r="Z222" i="23" s="1"/>
  <c r="X223" i="23"/>
  <c r="Z223" i="23" s="1"/>
  <c r="X224" i="23"/>
  <c r="Z224" i="23" s="1"/>
  <c r="X5" i="23"/>
  <c r="Z5" i="23" s="1"/>
  <c r="T84" i="26" l="1"/>
  <c r="O42" i="26"/>
  <c r="Y193" i="23"/>
  <c r="Y105" i="23"/>
  <c r="AA145" i="23"/>
  <c r="AA72" i="23"/>
  <c r="Y192" i="23"/>
  <c r="Y97" i="23"/>
  <c r="Y9" i="23"/>
  <c r="AA137" i="23"/>
  <c r="AA49" i="23"/>
  <c r="Y169" i="23"/>
  <c r="Y96" i="23"/>
  <c r="AA209" i="23"/>
  <c r="AA136" i="23"/>
  <c r="AA41" i="23"/>
  <c r="Y200" i="23"/>
  <c r="Y168" i="23"/>
  <c r="Y136" i="23"/>
  <c r="Y104" i="23"/>
  <c r="Y72" i="23"/>
  <c r="Y40" i="23"/>
  <c r="Y8" i="23"/>
  <c r="AA208" i="23"/>
  <c r="AA176" i="23"/>
  <c r="AA144" i="23"/>
  <c r="AA112" i="23"/>
  <c r="AA80" i="23"/>
  <c r="AA48" i="23"/>
  <c r="AA16" i="23"/>
  <c r="Y217" i="23"/>
  <c r="Y185" i="23"/>
  <c r="Y153" i="23"/>
  <c r="Y121" i="23"/>
  <c r="Y89" i="23"/>
  <c r="Y57" i="23"/>
  <c r="Y25" i="23"/>
  <c r="AA5" i="23"/>
  <c r="AA193" i="23"/>
  <c r="AA161" i="23"/>
  <c r="AA129" i="23"/>
  <c r="AA97" i="23"/>
  <c r="AA65" i="23"/>
  <c r="AA33" i="23"/>
  <c r="Y216" i="23"/>
  <c r="Y184" i="23"/>
  <c r="Y152" i="23"/>
  <c r="Y120" i="23"/>
  <c r="Y88" i="23"/>
  <c r="Y56" i="23"/>
  <c r="Y24" i="23"/>
  <c r="AA224" i="23"/>
  <c r="AA192" i="23"/>
  <c r="AA160" i="23"/>
  <c r="AA128" i="23"/>
  <c r="AA96" i="23"/>
  <c r="AA64" i="23"/>
  <c r="AA32" i="23"/>
  <c r="Y209" i="23"/>
  <c r="Y177" i="23"/>
  <c r="Y145" i="23"/>
  <c r="Y113" i="23"/>
  <c r="Y81" i="23"/>
  <c r="Y49" i="23"/>
  <c r="Y17" i="23"/>
  <c r="AA217" i="23"/>
  <c r="AA185" i="23"/>
  <c r="AA153" i="23"/>
  <c r="AA121" i="23"/>
  <c r="AA89" i="23"/>
  <c r="AA57" i="23"/>
  <c r="AA25" i="23"/>
  <c r="Y208" i="23"/>
  <c r="Y176" i="23"/>
  <c r="Y144" i="23"/>
  <c r="Y112" i="23"/>
  <c r="Y80" i="23"/>
  <c r="Y48" i="23"/>
  <c r="Y16" i="23"/>
  <c r="AA216" i="23"/>
  <c r="AA184" i="23"/>
  <c r="AA152" i="23"/>
  <c r="AA120" i="23"/>
  <c r="AA88" i="23"/>
  <c r="AA56" i="23"/>
  <c r="AA24" i="23"/>
  <c r="AA197" i="23"/>
  <c r="Y197" i="23"/>
  <c r="AA157" i="23"/>
  <c r="Y157" i="23"/>
  <c r="AA141" i="23"/>
  <c r="Y141" i="23"/>
  <c r="AA133" i="23"/>
  <c r="Y133" i="23"/>
  <c r="AA125" i="23"/>
  <c r="Y125" i="23"/>
  <c r="AA117" i="23"/>
  <c r="Y117" i="23"/>
  <c r="AA109" i="23"/>
  <c r="Y109" i="23"/>
  <c r="AA101" i="23"/>
  <c r="Y101" i="23"/>
  <c r="AA93" i="23"/>
  <c r="Y93" i="23"/>
  <c r="AA85" i="23"/>
  <c r="Y85" i="23"/>
  <c r="AA77" i="23"/>
  <c r="Y77" i="23"/>
  <c r="AA69" i="23"/>
  <c r="Y69" i="23"/>
  <c r="AA61" i="23"/>
  <c r="Y61" i="23"/>
  <c r="AA53" i="23"/>
  <c r="Y53" i="23"/>
  <c r="AA45" i="23"/>
  <c r="Y45" i="23"/>
  <c r="AA37" i="23"/>
  <c r="Y37" i="23"/>
  <c r="AA29" i="23"/>
  <c r="Y29" i="23"/>
  <c r="AA21" i="23"/>
  <c r="Y21" i="23"/>
  <c r="AA13" i="23"/>
  <c r="Y13" i="23"/>
  <c r="Z157" i="23"/>
  <c r="Z125" i="23"/>
  <c r="Z85" i="23"/>
  <c r="Z21" i="23"/>
  <c r="AA213" i="23"/>
  <c r="Y213" i="23"/>
  <c r="AA149" i="23"/>
  <c r="Y149" i="23"/>
  <c r="AA196" i="23"/>
  <c r="Y196" i="23"/>
  <c r="AA172" i="23"/>
  <c r="Y172" i="23"/>
  <c r="AA140" i="23"/>
  <c r="Y140" i="23"/>
  <c r="AA124" i="23"/>
  <c r="Y124" i="23"/>
  <c r="AA100" i="23"/>
  <c r="Y100" i="23"/>
  <c r="Z100" i="23"/>
  <c r="AA92" i="23"/>
  <c r="Y92" i="23"/>
  <c r="Z92" i="23"/>
  <c r="AA84" i="23"/>
  <c r="Y84" i="23"/>
  <c r="Z84" i="23"/>
  <c r="Z76" i="23"/>
  <c r="AA76" i="23"/>
  <c r="Y76" i="23"/>
  <c r="AA68" i="23"/>
  <c r="Y68" i="23"/>
  <c r="Z68" i="23"/>
  <c r="AA60" i="23"/>
  <c r="Y60" i="23"/>
  <c r="Z60" i="23"/>
  <c r="AA52" i="23"/>
  <c r="Y52" i="23"/>
  <c r="Z52" i="23"/>
  <c r="AA44" i="23"/>
  <c r="Y44" i="23"/>
  <c r="Z44" i="23"/>
  <c r="AA36" i="23"/>
  <c r="Y36" i="23"/>
  <c r="Z36" i="23"/>
  <c r="Z28" i="23"/>
  <c r="AA28" i="23"/>
  <c r="Y28" i="23"/>
  <c r="AA20" i="23"/>
  <c r="Y20" i="23"/>
  <c r="Z20" i="23"/>
  <c r="Z12" i="23"/>
  <c r="AA12" i="23"/>
  <c r="Y12" i="23"/>
  <c r="Z124" i="23"/>
  <c r="Z77" i="23"/>
  <c r="Z13" i="23"/>
  <c r="AA173" i="23"/>
  <c r="Y173" i="23"/>
  <c r="AA204" i="23"/>
  <c r="Y204" i="23"/>
  <c r="AA164" i="23"/>
  <c r="Y164" i="23"/>
  <c r="AA108" i="23"/>
  <c r="Y108" i="23"/>
  <c r="Z213" i="23"/>
  <c r="Z149" i="23"/>
  <c r="Z117" i="23"/>
  <c r="Z69" i="23"/>
  <c r="AA205" i="23"/>
  <c r="Y205" i="23"/>
  <c r="AA189" i="23"/>
  <c r="Y189" i="23"/>
  <c r="AA212" i="23"/>
  <c r="Y212" i="23"/>
  <c r="AA156" i="23"/>
  <c r="Y156" i="23"/>
  <c r="AA116" i="23"/>
  <c r="Y116" i="23"/>
  <c r="Z212" i="23"/>
  <c r="Z116" i="23"/>
  <c r="Z61" i="23"/>
  <c r="AA165" i="23"/>
  <c r="Y165" i="23"/>
  <c r="AA188" i="23"/>
  <c r="Y188" i="23"/>
  <c r="AA132" i="23"/>
  <c r="Y132" i="23"/>
  <c r="Z205" i="23"/>
  <c r="Z173" i="23"/>
  <c r="Z141" i="23"/>
  <c r="Z109" i="23"/>
  <c r="Z53" i="23"/>
  <c r="AA221" i="23"/>
  <c r="Y221" i="23"/>
  <c r="AA181" i="23"/>
  <c r="Y181" i="23"/>
  <c r="AA220" i="23"/>
  <c r="Y220" i="23"/>
  <c r="AA180" i="23"/>
  <c r="Y180" i="23"/>
  <c r="AA148" i="23"/>
  <c r="Y148" i="23"/>
  <c r="Z204" i="23"/>
  <c r="Z172" i="23"/>
  <c r="Z140" i="23"/>
  <c r="Z108" i="23"/>
  <c r="Z45" i="23"/>
  <c r="Y223" i="23"/>
  <c r="Y215" i="23"/>
  <c r="Y207" i="23"/>
  <c r="Y199" i="23"/>
  <c r="Y191" i="23"/>
  <c r="Y183" i="23"/>
  <c r="Y175" i="23"/>
  <c r="Y167" i="23"/>
  <c r="Y159" i="23"/>
  <c r="Y151" i="23"/>
  <c r="Y143" i="23"/>
  <c r="Y135" i="23"/>
  <c r="Y127" i="23"/>
  <c r="Y119" i="23"/>
  <c r="Y111" i="23"/>
  <c r="Y103" i="23"/>
  <c r="Y95" i="23"/>
  <c r="Y87" i="23"/>
  <c r="Y79" i="23"/>
  <c r="Y71" i="23"/>
  <c r="Y63" i="23"/>
  <c r="Y55" i="23"/>
  <c r="Y47" i="23"/>
  <c r="Y39" i="23"/>
  <c r="Y31" i="23"/>
  <c r="Y23" i="23"/>
  <c r="Y15" i="23"/>
  <c r="Y7" i="23"/>
  <c r="Z219" i="23"/>
  <c r="Z211" i="23"/>
  <c r="Z203" i="23"/>
  <c r="Z195" i="23"/>
  <c r="Z187" i="23"/>
  <c r="Z179" i="23"/>
  <c r="Z171" i="23"/>
  <c r="Z163" i="23"/>
  <c r="Z155" i="23"/>
  <c r="Z147" i="23"/>
  <c r="Z139" i="23"/>
  <c r="Z131" i="23"/>
  <c r="Z123" i="23"/>
  <c r="Z115" i="23"/>
  <c r="Z107" i="23"/>
  <c r="Z99" i="23"/>
  <c r="Z91" i="23"/>
  <c r="Z83" i="23"/>
  <c r="Z75" i="23"/>
  <c r="Z67" i="23"/>
  <c r="Z59" i="23"/>
  <c r="Z51" i="23"/>
  <c r="Z43" i="23"/>
  <c r="Z35" i="23"/>
  <c r="Z27" i="23"/>
  <c r="Z19" i="23"/>
  <c r="Z11" i="23"/>
  <c r="AA223" i="23"/>
  <c r="AA215" i="23"/>
  <c r="AA207" i="23"/>
  <c r="AA199" i="23"/>
  <c r="AA191" i="23"/>
  <c r="AA183" i="23"/>
  <c r="AA175" i="23"/>
  <c r="AA167" i="23"/>
  <c r="AA159" i="23"/>
  <c r="AA151" i="23"/>
  <c r="AA143" i="23"/>
  <c r="AA135" i="23"/>
  <c r="AA127" i="23"/>
  <c r="AA119" i="23"/>
  <c r="AA111" i="23"/>
  <c r="AA103" i="23"/>
  <c r="AA95" i="23"/>
  <c r="AA87" i="23"/>
  <c r="AA79" i="23"/>
  <c r="AA71" i="23"/>
  <c r="AA63" i="23"/>
  <c r="AA55" i="23"/>
  <c r="AA47" i="23"/>
  <c r="AA39" i="23"/>
  <c r="AA31" i="23"/>
  <c r="AA23" i="23"/>
  <c r="AA15" i="23"/>
  <c r="AA7" i="23"/>
  <c r="Y222" i="23"/>
  <c r="Y214" i="23"/>
  <c r="Y206" i="23"/>
  <c r="Y198" i="23"/>
  <c r="Y190" i="23"/>
  <c r="Y182" i="23"/>
  <c r="Y174" i="23"/>
  <c r="Y166" i="23"/>
  <c r="Y158" i="23"/>
  <c r="Y150" i="23"/>
  <c r="Y142" i="23"/>
  <c r="Y134" i="23"/>
  <c r="Y126" i="23"/>
  <c r="Y118" i="23"/>
  <c r="Y110" i="23"/>
  <c r="Y102" i="23"/>
  <c r="Y94" i="23"/>
  <c r="Y86" i="23"/>
  <c r="Y78" i="23"/>
  <c r="Y70" i="23"/>
  <c r="Y62" i="23"/>
  <c r="Y54" i="23"/>
  <c r="Y46" i="23"/>
  <c r="Y38" i="23"/>
  <c r="Y30" i="23"/>
  <c r="Y22" i="23"/>
  <c r="Y14" i="23"/>
  <c r="Y6" i="23"/>
  <c r="Z218" i="23"/>
  <c r="Z210" i="23"/>
  <c r="Z202" i="23"/>
  <c r="Z194" i="23"/>
  <c r="Z186" i="23"/>
  <c r="Z178" i="23"/>
  <c r="Z170" i="23"/>
  <c r="Z162" i="23"/>
  <c r="Z154" i="23"/>
  <c r="Z146" i="23"/>
  <c r="Z138" i="23"/>
  <c r="Z130" i="23"/>
  <c r="Z122" i="23"/>
  <c r="Z114" i="23"/>
  <c r="Z106" i="23"/>
  <c r="Z98" i="23"/>
  <c r="Z90" i="23"/>
  <c r="Z82" i="23"/>
  <c r="Z74" i="23"/>
  <c r="Z66" i="23"/>
  <c r="Z58" i="23"/>
  <c r="Z50" i="23"/>
  <c r="Z42" i="23"/>
  <c r="Z34" i="23"/>
  <c r="Z26" i="23"/>
  <c r="Z18" i="23"/>
  <c r="Z10" i="23"/>
  <c r="AA222" i="23"/>
  <c r="AA214" i="23"/>
  <c r="AA206" i="23"/>
  <c r="AA198" i="23"/>
  <c r="AA190" i="23"/>
  <c r="AA182" i="23"/>
  <c r="AA174" i="23"/>
  <c r="AA166" i="23"/>
  <c r="AA158" i="23"/>
  <c r="AA150" i="23"/>
  <c r="AA142" i="23"/>
  <c r="AA134" i="23"/>
  <c r="AA126" i="23"/>
  <c r="AA118" i="23"/>
  <c r="AA110" i="23"/>
  <c r="AA102" i="23"/>
  <c r="AA94" i="23"/>
  <c r="AA86" i="23"/>
  <c r="AA78" i="23"/>
  <c r="AA70" i="23"/>
  <c r="AA62" i="23"/>
  <c r="AA54" i="23"/>
  <c r="AA46" i="23"/>
  <c r="AA38" i="23"/>
  <c r="AA30" i="23"/>
  <c r="AA22" i="23"/>
  <c r="AA14" i="23"/>
  <c r="AA6" i="23"/>
  <c r="Y219" i="23"/>
  <c r="Y211" i="23"/>
  <c r="Y203" i="23"/>
  <c r="Y195" i="23"/>
  <c r="Y187" i="23"/>
  <c r="Y179" i="23"/>
  <c r="Y171" i="23"/>
  <c r="Y163" i="23"/>
  <c r="Y155" i="23"/>
  <c r="Y147" i="23"/>
  <c r="Y139" i="23"/>
  <c r="Y131" i="23"/>
  <c r="Y123" i="23"/>
  <c r="Y115" i="23"/>
  <c r="Y107" i="23"/>
  <c r="Y99" i="23"/>
  <c r="Y91" i="23"/>
  <c r="Y83" i="23"/>
  <c r="Y75" i="23"/>
  <c r="Y67" i="23"/>
  <c r="Y59" i="23"/>
  <c r="Y51" i="23"/>
  <c r="Y43" i="23"/>
  <c r="Y35" i="23"/>
  <c r="Y27" i="23"/>
  <c r="Y19" i="23"/>
  <c r="Y11" i="23"/>
  <c r="Y218" i="23"/>
  <c r="Y210" i="23"/>
  <c r="Y202" i="23"/>
  <c r="Y194" i="23"/>
  <c r="Y186" i="23"/>
  <c r="Y178" i="23"/>
  <c r="Y170" i="23"/>
  <c r="Y162" i="23"/>
  <c r="Y154" i="23"/>
  <c r="Y146" i="23"/>
  <c r="Y138" i="23"/>
  <c r="Y130" i="23"/>
  <c r="Y122" i="23"/>
  <c r="Y114" i="23"/>
  <c r="Y106" i="23"/>
  <c r="Y98" i="23"/>
  <c r="Y90" i="23"/>
  <c r="Y82" i="23"/>
  <c r="Y74" i="23"/>
  <c r="Y66" i="23"/>
  <c r="Y58" i="23"/>
  <c r="Y50" i="23"/>
  <c r="Y42" i="23"/>
  <c r="Y34" i="23"/>
  <c r="Y26" i="23"/>
  <c r="Y18" i="23"/>
  <c r="Y10" i="23"/>
  <c r="I14" i="18"/>
  <c r="H14" i="18"/>
  <c r="G14" i="18"/>
  <c r="F14" i="18"/>
  <c r="E14" i="18"/>
  <c r="D14" i="18"/>
  <c r="C14" i="18"/>
  <c r="B14" i="18"/>
  <c r="A14" i="18"/>
  <c r="I13" i="18"/>
  <c r="H13" i="18"/>
  <c r="G13" i="18"/>
  <c r="F13" i="18"/>
  <c r="E13" i="18"/>
  <c r="D13" i="18"/>
  <c r="C13" i="18"/>
  <c r="B13" i="18"/>
  <c r="A13" i="18"/>
  <c r="I12" i="18"/>
  <c r="H12" i="18"/>
  <c r="G12" i="18"/>
  <c r="F12" i="18"/>
  <c r="E12" i="18"/>
  <c r="D12" i="18"/>
  <c r="C12" i="18"/>
  <c r="B12" i="18"/>
  <c r="A12" i="18"/>
  <c r="I11" i="18"/>
  <c r="H11" i="18"/>
  <c r="G11" i="18"/>
  <c r="F11" i="18"/>
  <c r="E11" i="18"/>
  <c r="D11" i="18"/>
  <c r="C11" i="18"/>
  <c r="B11" i="18"/>
  <c r="A11" i="18"/>
  <c r="I6" i="18"/>
  <c r="H6" i="18"/>
  <c r="G6" i="18"/>
  <c r="F6" i="18"/>
  <c r="E6" i="18"/>
  <c r="D6" i="18"/>
  <c r="C6" i="18"/>
  <c r="B6" i="18"/>
  <c r="A6" i="18"/>
  <c r="I5" i="18"/>
  <c r="H5" i="18"/>
  <c r="G5" i="18"/>
  <c r="F5" i="18"/>
  <c r="E5" i="18"/>
  <c r="D5" i="18"/>
  <c r="C5" i="18"/>
  <c r="B5" i="18"/>
  <c r="A5" i="18"/>
  <c r="I4" i="18"/>
  <c r="H4" i="18"/>
  <c r="G4" i="18"/>
  <c r="F4" i="18"/>
  <c r="E4" i="18"/>
  <c r="D4" i="18"/>
  <c r="C4" i="18"/>
  <c r="B4" i="18"/>
  <c r="A4" i="18"/>
  <c r="I3" i="18"/>
  <c r="H3" i="18"/>
  <c r="G3" i="18"/>
  <c r="F3" i="18"/>
  <c r="E3" i="18"/>
  <c r="D3" i="18"/>
  <c r="C3" i="18"/>
  <c r="B3" i="18"/>
  <c r="A3" i="18"/>
</calcChain>
</file>

<file path=xl/sharedStrings.xml><?xml version="1.0" encoding="utf-8"?>
<sst xmlns="http://schemas.openxmlformats.org/spreadsheetml/2006/main" count="2696" uniqueCount="94">
  <si>
    <t>Date</t>
  </si>
  <si>
    <t>Region</t>
  </si>
  <si>
    <t>Store</t>
  </si>
  <si>
    <t>Units Sold</t>
  </si>
  <si>
    <t>Average Retail Price</t>
  </si>
  <si>
    <t>Demo</t>
  </si>
  <si>
    <t>Demo1-3</t>
  </si>
  <si>
    <t>RM</t>
  </si>
  <si>
    <t>Academy</t>
  </si>
  <si>
    <t>Belmar</t>
  </si>
  <si>
    <t>Cerrillos (aka Santa Fe)</t>
  </si>
  <si>
    <t>Fort Collins</t>
  </si>
  <si>
    <t>Highlands Ranch</t>
  </si>
  <si>
    <t>Metcalf</t>
  </si>
  <si>
    <t>Pearl</t>
  </si>
  <si>
    <t>Pike's Peak</t>
  </si>
  <si>
    <t>Superior</t>
  </si>
  <si>
    <t>Tamarac</t>
  </si>
  <si>
    <t>NE</t>
  </si>
  <si>
    <t>Bowery</t>
  </si>
  <si>
    <t>Chelsea</t>
  </si>
  <si>
    <t>Columbus Circle</t>
  </si>
  <si>
    <t>Edgewater</t>
  </si>
  <si>
    <t>Jericho</t>
  </si>
  <si>
    <t>Middletown</t>
  </si>
  <si>
    <t>Rose City</t>
  </si>
  <si>
    <t>Union Square</t>
  </si>
  <si>
    <t>West Orange</t>
  </si>
  <si>
    <t>White Plains</t>
  </si>
  <si>
    <t>Variable Definitions</t>
  </si>
  <si>
    <r>
      <rPr>
        <i/>
        <sz val="11"/>
        <rFont val="Calibri"/>
        <family val="2"/>
        <scheme val="minor"/>
      </rPr>
      <t>Weekly Sales (Volume):</t>
    </r>
    <r>
      <rPr>
        <sz val="11"/>
        <rFont val="Calibri"/>
        <family val="2"/>
        <scheme val="minor"/>
      </rPr>
      <t xml:space="preserve"> The number of units sold per store per week.</t>
    </r>
  </si>
  <si>
    <r>
      <rPr>
        <i/>
        <sz val="11"/>
        <rFont val="Calibri"/>
        <family val="2"/>
        <scheme val="minor"/>
      </rPr>
      <t>Average Retail Price:</t>
    </r>
    <r>
      <rPr>
        <sz val="11"/>
        <rFont val="Calibri"/>
        <family val="2"/>
        <scheme val="minor"/>
      </rPr>
      <t xml:space="preserve">  The average retail price for GoodBelly products per store per week.</t>
    </r>
  </si>
  <si>
    <r>
      <rPr>
        <i/>
        <sz val="11"/>
        <rFont val="Calibri"/>
        <family val="2"/>
        <scheme val="minor"/>
      </rPr>
      <t xml:space="preserve">Demo: </t>
    </r>
    <r>
      <rPr>
        <sz val="11"/>
        <rFont val="Calibri"/>
        <family val="2"/>
        <scheme val="minor"/>
      </rPr>
      <t>Defined as 1 if the store had a demo on the corresponding week.</t>
    </r>
  </si>
  <si>
    <r>
      <rPr>
        <i/>
        <sz val="11"/>
        <rFont val="Calibri"/>
        <family val="2"/>
        <scheme val="minor"/>
      </rPr>
      <t>Demo1-3:</t>
    </r>
    <r>
      <rPr>
        <sz val="11"/>
        <rFont val="Calibri"/>
        <family val="2"/>
        <scheme val="minor"/>
      </rPr>
      <t xml:space="preserve"> Defined as 1 if the store had a demo 1-3 weeks ago. </t>
    </r>
  </si>
  <si>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</si>
  <si>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</si>
  <si>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</si>
  <si>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</si>
  <si>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</si>
  <si>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</si>
  <si>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</si>
  <si>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</si>
  <si>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</si>
  <si>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</si>
  <si>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</si>
  <si>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</si>
  <si>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</si>
  <si>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</si>
  <si>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</si>
  <si>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</si>
  <si>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</si>
  <si>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</si>
  <si>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</si>
  <si>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</si>
  <si>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</si>
  <si>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</si>
  <si>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</si>
  <si>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</si>
  <si>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Quantity</t>
  </si>
  <si>
    <t>RM Model</t>
  </si>
  <si>
    <t>NE Model</t>
  </si>
  <si>
    <t>RM and NE Combined Data</t>
  </si>
  <si>
    <t>1. The p values are significant for every variable. 
2. The coefficient for the average retail price is negative for both the models. This seems to make sense because when the price goes up, the sales go down
3. The coefficients of the demo variables in both the models are positive and significant. This means that the campaings had a positive impact in driving sales.</t>
  </si>
  <si>
    <t xml:space="preserve">Model 1: Different intercepts only </t>
  </si>
  <si>
    <t>Model 2: Different intercept and Price</t>
  </si>
  <si>
    <t>RM*Retail Price</t>
  </si>
  <si>
    <t>Model 3: Different intercept and Demo/Demo1-3 variables</t>
  </si>
  <si>
    <t>RM*Demo</t>
  </si>
  <si>
    <t>RM*Demo1/3</t>
  </si>
  <si>
    <r>
      <rPr>
        <b/>
        <u/>
        <sz val="11"/>
        <color theme="1"/>
        <rFont val="Calibri"/>
        <family val="2"/>
        <scheme val="minor"/>
      </rPr>
      <t>Note:</t>
    </r>
    <r>
      <rPr>
        <i/>
        <sz val="11"/>
        <color theme="1"/>
        <rFont val="Calibri"/>
        <family val="2"/>
        <scheme val="minor"/>
      </rPr>
      <t xml:space="preserve"> All the calculations, datasets and regressions results on the right in this worksheet</t>
    </r>
  </si>
  <si>
    <t>Avg Retail Price</t>
  </si>
  <si>
    <t>Additional Variables</t>
  </si>
  <si>
    <t>RM*Demo1-3</t>
  </si>
  <si>
    <t>We have run 4 regression models (details on the right side of this worksheet)</t>
  </si>
  <si>
    <t>Model 4: Different intercept and Price and Demo/Demo1-3 variables</t>
  </si>
  <si>
    <t>For this model-
1.The coefficients for RM*Demo and RM*Demo1-3 are not statistically significant. So there is no significant impact of Demo and Demo1-3 on units sold in both the RM and NE regions.
2. For RM*RetailPrice, the significance is borderline (0.06). If we add more data, maybe this variable becomes significant</t>
  </si>
  <si>
    <t>Total Sales</t>
  </si>
  <si>
    <t>RM*RetailPrice</t>
  </si>
  <si>
    <t>Retailer Margin</t>
  </si>
  <si>
    <t>Week Level</t>
  </si>
  <si>
    <t>Coefficient Values</t>
  </si>
  <si>
    <t>Store Level</t>
  </si>
  <si>
    <t>Name of Store</t>
  </si>
  <si>
    <t>Store*Week Level</t>
  </si>
  <si>
    <t>Note: the regression results of the RM and NE Models have been performed in the sheets title "Regression - RM" and "Regression - NE"</t>
  </si>
  <si>
    <t>1. The p values are significant for every variable. 
2. The coefficient for the average retail price is negative. This seems to make sense because when the price goes up, the sales go down
3. The coefficients of the demo variables are positive and significant. This means that the campaings had a positive impact in driving sales.
These Observations are mostly consistent with the individual RM and NE models</t>
  </si>
  <si>
    <t xml:space="preserve">For this model-
1. All the variables are statistically significant.
2. The RM coefficient is statistically significant. So there is a difference in the baseline sales between the regions as its coefficient is positive
3. RM Region on an average has higher baseline sales than NE region </t>
  </si>
  <si>
    <t>For this model-
1. All the variables are statistically significant.
2. The RM and RM*Retail Price coefficients are statistically significant. So there is a significant difference in baseline sales, and Retail price impact on sales between both the regions
3. RM region on an average has higher baseline sales than the NE region as coefficient of RM is positive. Also, RM*Retail Price is negative. So, units sold in RM is more sensitive to retail price</t>
  </si>
  <si>
    <t>For this model-
1.The variables RM*Demo and RM*Demo1-3 are not statistically significant. So there is no significant impact of Demo and Demo1-3 on units sold in both the RM and NE regions</t>
  </si>
  <si>
    <t>Final Model (as statistically significant)</t>
  </si>
  <si>
    <t>We will now create a new model by setting the coefficient of the Demo1-3 term to 0 in order to assess the impact of the dynamic demo effect</t>
  </si>
  <si>
    <t>Manufacturer Profits</t>
  </si>
  <si>
    <t>So, the Manufacturer's Profit goes down by:</t>
  </si>
  <si>
    <t>Total Manufacturer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</si>
</sst>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1" x14ac:knownFonts="1">
    <font>
      <sz val="11"/>
      <color theme="1"/>
      <name val="Calibri"/>
      <family val="2"/>
      <scheme val="minor"/>
    </font>
    <font>
      <b/>
      <sz val="11"/>
      <color theme="1"/>
      <name val="Calibri"/>
      <family val="2"/>
      <scheme val="minor"/>
    </font>
    <font>
      <sz val="11"/>
      <name val="Calibri"/>
      <family val="2"/>
      <scheme val="minor"/>
    </font>
    <font>
      <i/>
      <sz val="11"/>
      <name val="Calibri"/>
      <family val="2"/>
      <scheme val="minor"/>
    </font>
    <font>
      <b/>
      <sz val="11"/>
      <color theme="0"/>
      <name val="Calibri"/>
      <family val="2"/>
      <scheme val="minor"/>
    </font>
    <font>
      <i/>
      <sz val="11"/>
      <color theme="1"/>
      <name val="Calibri"/>
      <family val="2"/>
      <scheme val="minor"/>
    </font>
    <font>
      <sz val="11"/>
      <color theme="0"/>
      <name val="Calibri"/>
      <family val="2"/>
      <scheme val="minor"/>
    </font>
    <font>
      <b/>
      <u/>
      <sz val="11"/>
      <color theme="1"/>
      <name val="Calibri"/>
      <family val="2"/>
      <scheme val="minor"/>
    </font>
    <font>
      <b/>
      <sz val="9"/>
      <color theme="1"/>
      <name val="Calibri"/>
      <family val="2"/>
      <scheme val="minor"/>
    </font>
    <font>
      <b/>
      <sz val="11"/>
      <name val="Calibri"/>
      <family val="2"/>
      <scheme val="minor"/>
    </font>
    <font>
      <b/>
      <sz val="15"/>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2"/>
        <bgColor indexed="64"/>
      </patternFill>
    </fill>
    <fill>
      <patternFill patternType="solid">
        <fgColor rgb="FF002060"/>
        <bgColor indexed="64"/>
      </patternFill>
    </fill>
    <fill>
      <patternFill patternType="solid">
        <fgColor theme="5" tint="0.39997558519241921"/>
        <bgColor indexed="64"/>
      </patternFill>
    </fill>
    <fill>
      <patternFill patternType="solid">
        <fgColor theme="8" tint="0.39997558519241921"/>
        <bgColor indexed="64"/>
      </patternFill>
    </fill>
  </fills>
  <borders count="6">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73">
    <xf numFmtId="0" fontId="0" fillId="0" borderId="0" xfId="0"/>
    <xf numFmtId="14" fontId="1" fillId="2" borderId="1" xfId="0" applyNumberFormat="1" applyFont="1" applyFill="1" applyBorder="1" applyAlignment="1">
      <alignment horizontal="center" vertical="center"/>
    </xf>
    <xf numFmtId="0" fontId="1" fillId="2" borderId="1" xfId="0" applyFont="1" applyFill="1" applyBorder="1" applyAlignment="1">
      <alignment horizontal="center"/>
    </xf>
    <xf numFmtId="0" fontId="1" fillId="3" borderId="1" xfId="0" applyFont="1" applyFill="1" applyBorder="1" applyAlignment="1">
      <alignment horizontal="right"/>
    </xf>
    <xf numFmtId="14"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right"/>
    </xf>
    <xf numFmtId="0" fontId="0" fillId="0" borderId="1" xfId="0" applyFill="1" applyBorder="1"/>
    <xf numFmtId="0" fontId="1" fillId="0" borderId="1" xfId="0" applyFont="1" applyFill="1" applyBorder="1"/>
    <xf numFmtId="0" fontId="1" fillId="4" borderId="0" xfId="0" applyFont="1" applyFill="1" applyAlignment="1">
      <alignment horizontal="center" vertical="center"/>
    </xf>
    <xf numFmtId="0" fontId="0" fillId="0" borderId="0" xfId="0" applyFill="1" applyBorder="1" applyAlignment="1"/>
    <xf numFmtId="0" fontId="0" fillId="0" borderId="2" xfId="0" applyFill="1" applyBorder="1" applyAlignment="1"/>
    <xf numFmtId="0" fontId="5" fillId="0" borderId="3" xfId="0" applyFont="1" applyFill="1" applyBorder="1" applyAlignment="1">
      <alignment horizontal="center"/>
    </xf>
    <xf numFmtId="0" fontId="5" fillId="0" borderId="3" xfId="0" applyFont="1" applyFill="1" applyBorder="1" applyAlignment="1">
      <alignment horizontal="centerContinuous"/>
    </xf>
    <xf numFmtId="0" fontId="0" fillId="0" borderId="4" xfId="0" applyBorder="1"/>
    <xf numFmtId="0" fontId="4" fillId="5" borderId="4" xfId="0" applyFont="1" applyFill="1" applyBorder="1"/>
    <xf numFmtId="14" fontId="1" fillId="2" borderId="4" xfId="0" applyNumberFormat="1" applyFont="1" applyFill="1" applyBorder="1" applyAlignment="1">
      <alignment horizontal="center" vertical="center"/>
    </xf>
    <xf numFmtId="0" fontId="1" fillId="2" borderId="4" xfId="0" applyFont="1" applyFill="1" applyBorder="1" applyAlignment="1">
      <alignment horizontal="center"/>
    </xf>
    <xf numFmtId="14" fontId="0" fillId="0" borderId="4" xfId="0" applyNumberFormat="1" applyBorder="1" applyAlignment="1">
      <alignment horizontal="center" vertical="center"/>
    </xf>
    <xf numFmtId="0" fontId="0" fillId="0" borderId="4" xfId="0" applyBorder="1" applyAlignment="1">
      <alignment horizontal="center"/>
    </xf>
    <xf numFmtId="0" fontId="0" fillId="0" borderId="4" xfId="0" applyBorder="1" applyAlignment="1">
      <alignment horizontal="right"/>
    </xf>
    <xf numFmtId="0" fontId="0" fillId="0" borderId="0" xfId="0"/>
    <xf numFmtId="0" fontId="5" fillId="0" borderId="0" xfId="0" applyFont="1"/>
    <xf numFmtId="0" fontId="7" fillId="0" borderId="0" xfId="0" applyFont="1"/>
    <xf numFmtId="0" fontId="4" fillId="5" borderId="4" xfId="0" applyFont="1" applyFill="1" applyBorder="1" applyAlignment="1">
      <alignment horizontal="center" wrapText="1"/>
    </xf>
    <xf numFmtId="0" fontId="1" fillId="2" borderId="4" xfId="0" applyFont="1" applyFill="1" applyBorder="1" applyAlignment="1">
      <alignment horizontal="center" wrapText="1"/>
    </xf>
    <xf numFmtId="0" fontId="0" fillId="0" borderId="0" xfId="0"/>
    <xf numFmtId="0" fontId="1" fillId="0" borderId="0" xfId="0" applyFont="1"/>
    <xf numFmtId="0" fontId="0" fillId="0" borderId="0" xfId="0" applyFill="1" applyBorder="1" applyAlignment="1"/>
    <xf numFmtId="0" fontId="0" fillId="0" borderId="2" xfId="0" applyFill="1" applyBorder="1" applyAlignment="1"/>
    <xf numFmtId="0" fontId="5" fillId="0" borderId="3" xfId="0" applyFont="1" applyFill="1" applyBorder="1" applyAlignment="1">
      <alignment horizontal="center"/>
    </xf>
    <xf numFmtId="0" fontId="5" fillId="0" borderId="3" xfId="0" applyFont="1" applyFill="1" applyBorder="1" applyAlignment="1">
      <alignment horizontal="centerContinuous"/>
    </xf>
    <xf numFmtId="0" fontId="1" fillId="2" borderId="4" xfId="0" applyFont="1" applyFill="1" applyBorder="1" applyAlignment="1">
      <alignment horizontal="center"/>
    </xf>
    <xf numFmtId="14" fontId="0" fillId="0" borderId="4" xfId="0" applyNumberFormat="1" applyBorder="1" applyAlignment="1">
      <alignment horizontal="center" vertical="center"/>
    </xf>
    <xf numFmtId="0" fontId="0" fillId="0" borderId="4" xfId="0" applyBorder="1" applyAlignment="1">
      <alignment horizontal="center"/>
    </xf>
    <xf numFmtId="0" fontId="0" fillId="0" borderId="4" xfId="0" applyBorder="1" applyAlignment="1">
      <alignment horizontal="right"/>
    </xf>
    <xf numFmtId="4" fontId="0" fillId="0" borderId="4" xfId="0" applyNumberFormat="1" applyBorder="1" applyAlignment="1">
      <alignment horizontal="center"/>
    </xf>
    <xf numFmtId="0" fontId="0" fillId="0" borderId="4" xfId="0" applyBorder="1"/>
    <xf numFmtId="14" fontId="4" fillId="5" borderId="4" xfId="0" applyNumberFormat="1" applyFont="1" applyFill="1" applyBorder="1" applyAlignment="1">
      <alignment horizontal="center" vertical="center" wrapText="1"/>
    </xf>
    <xf numFmtId="0" fontId="4" fillId="5" borderId="4" xfId="0" applyFont="1" applyFill="1" applyBorder="1" applyAlignment="1">
      <alignment horizontal="right" wrapText="1"/>
    </xf>
    <xf numFmtId="14" fontId="6" fillId="5" borderId="4" xfId="0" applyNumberFormat="1" applyFont="1" applyFill="1" applyBorder="1" applyAlignment="1">
      <alignment horizontal="center" vertical="center" wrapText="1"/>
    </xf>
    <xf numFmtId="0" fontId="6" fillId="5" borderId="4" xfId="0" applyFont="1" applyFill="1" applyBorder="1" applyAlignment="1">
      <alignment horizontal="center" wrapText="1"/>
    </xf>
    <xf numFmtId="0" fontId="6" fillId="5" borderId="4" xfId="0" applyFont="1" applyFill="1" applyBorder="1" applyAlignment="1">
      <alignment horizontal="right" wrapText="1"/>
    </xf>
    <xf numFmtId="0" fontId="0" fillId="0" borderId="0" xfId="0" applyBorder="1"/>
    <xf numFmtId="4" fontId="1" fillId="6" borderId="4" xfId="0" applyNumberFormat="1" applyFont="1" applyFill="1" applyBorder="1" applyAlignment="1">
      <alignment horizontal="center"/>
    </xf>
    <xf numFmtId="0" fontId="4" fillId="5" borderId="0" xfId="0" applyFont="1" applyFill="1"/>
    <xf numFmtId="14" fontId="0" fillId="0" borderId="0" xfId="0" applyNumberFormat="1" applyBorder="1" applyAlignment="1">
      <alignment horizontal="center" vertical="center"/>
    </xf>
    <xf numFmtId="0" fontId="0" fillId="0" borderId="0" xfId="0" applyBorder="1" applyAlignment="1">
      <alignment horizontal="right"/>
    </xf>
    <xf numFmtId="2" fontId="0" fillId="0" borderId="4" xfId="0" applyNumberFormat="1" applyBorder="1" applyAlignment="1">
      <alignment horizontal="right"/>
    </xf>
    <xf numFmtId="0" fontId="4" fillId="5" borderId="0" xfId="0" applyFont="1" applyFill="1" applyBorder="1" applyAlignment="1">
      <alignment horizontal="right" wrapText="1"/>
    </xf>
    <xf numFmtId="2" fontId="1" fillId="2" borderId="4" xfId="0" applyNumberFormat="1" applyFont="1" applyFill="1" applyBorder="1" applyAlignment="1">
      <alignment horizontal="right"/>
    </xf>
    <xf numFmtId="164" fontId="0" fillId="0" borderId="4" xfId="0" applyNumberFormat="1" applyBorder="1" applyAlignment="1">
      <alignment horizontal="right"/>
    </xf>
    <xf numFmtId="0" fontId="4" fillId="5" borderId="0" xfId="0" applyFont="1" applyFill="1" applyAlignment="1">
      <alignment horizontal="center"/>
    </xf>
    <xf numFmtId="14" fontId="0" fillId="0" borderId="4" xfId="0" applyNumberFormat="1" applyBorder="1" applyAlignment="1">
      <alignment horizontal="center"/>
    </xf>
    <xf numFmtId="2" fontId="0" fillId="0" borderId="4" xfId="0" applyNumberFormat="1" applyBorder="1" applyAlignment="1">
      <alignment horizontal="center"/>
    </xf>
    <xf numFmtId="2" fontId="1" fillId="2" borderId="4" xfId="0" applyNumberFormat="1" applyFont="1" applyFill="1" applyBorder="1" applyAlignment="1">
      <alignment horizontal="center"/>
    </xf>
    <xf numFmtId="0" fontId="9" fillId="2" borderId="4" xfId="0" applyFont="1" applyFill="1" applyBorder="1" applyAlignment="1">
      <alignment horizontal="center"/>
    </xf>
    <xf numFmtId="2" fontId="0" fillId="0" borderId="4" xfId="0" applyNumberFormat="1" applyBorder="1"/>
    <xf numFmtId="0" fontId="9" fillId="2" borderId="5" xfId="0" applyFont="1" applyFill="1" applyBorder="1" applyAlignment="1">
      <alignment horizontal="center"/>
    </xf>
    <xf numFmtId="164" fontId="10" fillId="7" borderId="4" xfId="0" applyNumberFormat="1" applyFont="1" applyFill="1" applyBorder="1" applyAlignment="1">
      <alignment horizontal="center" vertical="center"/>
    </xf>
    <xf numFmtId="4" fontId="1" fillId="2" borderId="4" xfId="0" applyNumberFormat="1" applyFont="1" applyFill="1" applyBorder="1" applyAlignment="1">
      <alignment horizontal="center"/>
    </xf>
    <xf numFmtId="0" fontId="1" fillId="2" borderId="1" xfId="0" applyFont="1" applyFill="1" applyBorder="1" applyAlignment="1">
      <alignment horizontal="center"/>
    </xf>
    <xf numFmtId="0" fontId="1" fillId="2" borderId="4" xfId="0" applyFont="1" applyFill="1" applyBorder="1" applyAlignment="1">
      <alignment horizontal="center"/>
    </xf>
    <xf numFmtId="0" fontId="1" fillId="2" borderId="4" xfId="0" applyFont="1" applyFill="1" applyBorder="1" applyAlignment="1">
      <alignment horizontal="center" vertical="center" wrapText="1"/>
    </xf>
    <xf numFmtId="0" fontId="4" fillId="5" borderId="4" xfId="0" applyFont="1" applyFill="1" applyBorder="1" applyAlignment="1">
      <alignment horizontal="center"/>
    </xf>
    <xf numFmtId="0" fontId="8" fillId="2" borderId="4" xfId="0" applyFont="1" applyFill="1" applyBorder="1" applyAlignment="1">
      <alignment horizontal="center" vertical="center" wrapText="1"/>
    </xf>
    <xf numFmtId="0" fontId="1" fillId="0" borderId="4" xfId="0" applyFont="1" applyBorder="1" applyAlignment="1">
      <alignment horizontal="center"/>
    </xf>
    <xf numFmtId="0" fontId="8" fillId="2" borderId="4" xfId="0" applyFont="1" applyFill="1" applyBorder="1" applyAlignment="1">
      <alignment horizontal="center" wrapText="1"/>
    </xf>
    <xf numFmtId="0" fontId="8" fillId="2" borderId="4" xfId="0" applyFont="1" applyFill="1" applyBorder="1" applyAlignment="1">
      <alignment horizontal="center"/>
    </xf>
    <xf numFmtId="0" fontId="9" fillId="2" borderId="4" xfId="0" applyFont="1" applyFill="1" applyBorder="1" applyAlignment="1">
      <alignment horizontal="center" wrapText="1"/>
    </xf>
    <xf numFmtId="0" fontId="10" fillId="7" borderId="4" xfId="0" applyFont="1" applyFill="1" applyBorder="1" applyAlignment="1">
      <alignment horizontal="center" vertical="center" wrapText="1"/>
    </xf>
    <xf numFmtId="0" fontId="2" fillId="4" borderId="0" xfId="0" applyFont="1" applyFill="1" applyAlignment="1">
      <alignment horizontal="left" vertical="center" wrapText="1"/>
    </xf>
    <xf numFmtId="0" fontId="1" fillId="4"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C5DA8-216C-4D25-AFBD-0E548FB5FE3F}">
  <dimension ref="A1:R17"/>
  <sheetViews>
    <sheetView showGridLines="0" tabSelected="1" zoomScale="70" zoomScaleNormal="70" workbookViewId="0">
      <selection activeCell="E22" sqref="E22"/>
    </sheetView>
  </sheetViews>
  <sheetFormatPr defaultRowHeight="14.5" x14ac:dyDescent="0.35"/>
  <cols>
    <col min="1" max="1" width="20.1796875" customWidth="1"/>
    <col min="2" max="2" width="10.54296875" bestFit="1" customWidth="1"/>
    <col min="3" max="3" width="13.1796875" bestFit="1" customWidth="1"/>
    <col min="4" max="4" width="5.08984375" bestFit="1" customWidth="1"/>
    <col min="5" max="5" width="6.90625" bestFit="1" customWidth="1"/>
    <col min="6" max="6" width="9.81640625" bestFit="1" customWidth="1"/>
    <col min="7" max="7" width="9.90625" bestFit="1" customWidth="1"/>
    <col min="8" max="8" width="11.36328125" bestFit="1" customWidth="1"/>
    <col min="9" max="9" width="11.453125" bestFit="1" customWidth="1"/>
  </cols>
  <sheetData>
    <row r="1" spans="1:18" x14ac:dyDescent="0.35">
      <c r="A1" s="61" t="s">
        <v>59</v>
      </c>
      <c r="B1" s="61"/>
      <c r="C1" s="61"/>
      <c r="D1" s="61"/>
      <c r="E1" s="61"/>
      <c r="F1" s="61"/>
      <c r="G1" s="61"/>
      <c r="H1" s="61"/>
      <c r="I1" s="61"/>
    </row>
    <row r="2" spans="1:18" x14ac:dyDescent="0.35">
      <c r="A2" s="15" t="s">
        <v>58</v>
      </c>
      <c r="B2" s="15" t="s">
        <v>51</v>
      </c>
      <c r="C2" s="15" t="s">
        <v>39</v>
      </c>
      <c r="D2" s="15" t="s">
        <v>52</v>
      </c>
      <c r="E2" s="15" t="s">
        <v>53</v>
      </c>
      <c r="F2" s="15" t="s">
        <v>54</v>
      </c>
      <c r="G2" s="15" t="s">
        <v>55</v>
      </c>
      <c r="H2" s="15" t="s">
        <v>56</v>
      </c>
      <c r="I2" s="15" t="s">
        <v>57</v>
      </c>
    </row>
    <row r="3" spans="1:18" x14ac:dyDescent="0.35">
      <c r="A3" s="14" t="str">
        <f>'Regression - RM'!A17</f>
        <v>Intercept</v>
      </c>
      <c r="B3" s="14">
        <f>'Regression - RM'!B17</f>
        <v>592.32626552520878</v>
      </c>
      <c r="C3" s="14">
        <f>'Regression - RM'!C17</f>
        <v>81.564378765962431</v>
      </c>
      <c r="D3" s="14">
        <f>'Regression - RM'!D17</f>
        <v>7.2620704587820883</v>
      </c>
      <c r="E3" s="14">
        <f>'Regression - RM'!E17</f>
        <v>6.6829777599014871E-11</v>
      </c>
      <c r="F3" s="14">
        <f>'Regression - RM'!F17</f>
        <v>430.61695152620763</v>
      </c>
      <c r="G3" s="14">
        <f>'Regression - RM'!G17</f>
        <v>754.03557952420988</v>
      </c>
      <c r="H3" s="14">
        <f>'Regression - RM'!H17</f>
        <v>430.61695152620763</v>
      </c>
      <c r="I3" s="14">
        <f>'Regression - RM'!I17</f>
        <v>754.03557952420988</v>
      </c>
    </row>
    <row r="4" spans="1:18" x14ac:dyDescent="0.35">
      <c r="A4" s="14" t="str">
        <f>'Regression - RM'!A18</f>
        <v>Average Retail Price</v>
      </c>
      <c r="B4" s="14">
        <f>'Regression - RM'!B18</f>
        <v>-76.987146519573386</v>
      </c>
      <c r="C4" s="14">
        <f>'Regression - RM'!C18</f>
        <v>18.126577768768012</v>
      </c>
      <c r="D4" s="14">
        <f>'Regression - RM'!D18</f>
        <v>-4.2471969889551788</v>
      </c>
      <c r="E4" s="14">
        <f>'Regression - RM'!E18</f>
        <v>4.6615661556476064E-5</v>
      </c>
      <c r="F4" s="14">
        <f>'Regression - RM'!F18</f>
        <v>-112.92484996911222</v>
      </c>
      <c r="G4" s="14">
        <f>'Regression - RM'!G18</f>
        <v>-41.049443070034556</v>
      </c>
      <c r="H4" s="14">
        <f>'Regression - RM'!H18</f>
        <v>-112.92484996911222</v>
      </c>
      <c r="I4" s="14">
        <f>'Regression - RM'!I18</f>
        <v>-41.049443070034556</v>
      </c>
    </row>
    <row r="5" spans="1:18" ht="14.5" customHeight="1" x14ac:dyDescent="0.35">
      <c r="A5" s="14" t="str">
        <f>'Regression - RM'!A19</f>
        <v>Demo</v>
      </c>
      <c r="B5" s="14">
        <f>'Regression - RM'!B19</f>
        <v>130.66110008862779</v>
      </c>
      <c r="C5" s="14">
        <f>'Regression - RM'!C19</f>
        <v>27.238081474097829</v>
      </c>
      <c r="D5" s="14">
        <f>'Regression - RM'!D19</f>
        <v>4.7970008538553106</v>
      </c>
      <c r="E5" s="14">
        <f>'Regression - RM'!E19</f>
        <v>5.2925262523763813E-6</v>
      </c>
      <c r="F5" s="14">
        <f>'Regression - RM'!F19</f>
        <v>76.658954342335861</v>
      </c>
      <c r="G5" s="14">
        <f>'Regression - RM'!G19</f>
        <v>184.66324583491973</v>
      </c>
      <c r="H5" s="14">
        <f>'Regression - RM'!H19</f>
        <v>76.658954342335861</v>
      </c>
      <c r="I5" s="14">
        <f>'Regression - RM'!I19</f>
        <v>184.66324583491973</v>
      </c>
      <c r="L5" s="63" t="s">
        <v>62</v>
      </c>
      <c r="M5" s="63"/>
      <c r="N5" s="63"/>
      <c r="O5" s="63"/>
      <c r="P5" s="63"/>
      <c r="Q5" s="63"/>
      <c r="R5" s="63"/>
    </row>
    <row r="6" spans="1:18" x14ac:dyDescent="0.35">
      <c r="A6" s="14" t="str">
        <f>'Regression - RM'!A20</f>
        <v>Demo1-3</v>
      </c>
      <c r="B6" s="14">
        <f>'Regression - RM'!B20</f>
        <v>89.444803759081637</v>
      </c>
      <c r="C6" s="14">
        <f>'Regression - RM'!C20</f>
        <v>20.26999328131798</v>
      </c>
      <c r="D6" s="14">
        <f>'Regression - RM'!D20</f>
        <v>4.4126706169912371</v>
      </c>
      <c r="E6" s="14">
        <f>'Regression - RM'!E20</f>
        <v>2.4628862193869999E-5</v>
      </c>
      <c r="F6" s="14">
        <f>'Regression - RM'!F20</f>
        <v>49.257570583535546</v>
      </c>
      <c r="G6" s="14">
        <f>'Regression - RM'!G20</f>
        <v>129.63203693462773</v>
      </c>
      <c r="H6" s="14">
        <f>'Regression - RM'!H20</f>
        <v>49.257570583535546</v>
      </c>
      <c r="I6" s="14">
        <f>'Regression - RM'!I20</f>
        <v>129.63203693462773</v>
      </c>
      <c r="L6" s="63"/>
      <c r="M6" s="63"/>
      <c r="N6" s="63"/>
      <c r="O6" s="63"/>
      <c r="P6" s="63"/>
      <c r="Q6" s="63"/>
      <c r="R6" s="63"/>
    </row>
    <row r="7" spans="1:18" x14ac:dyDescent="0.35">
      <c r="L7" s="63"/>
      <c r="M7" s="63"/>
      <c r="N7" s="63"/>
      <c r="O7" s="63"/>
      <c r="P7" s="63"/>
      <c r="Q7" s="63"/>
      <c r="R7" s="63"/>
    </row>
    <row r="8" spans="1:18" x14ac:dyDescent="0.35">
      <c r="L8" s="63"/>
      <c r="M8" s="63"/>
      <c r="N8" s="63"/>
      <c r="O8" s="63"/>
      <c r="P8" s="63"/>
      <c r="Q8" s="63"/>
      <c r="R8" s="63"/>
    </row>
    <row r="9" spans="1:18" x14ac:dyDescent="0.35">
      <c r="A9" s="62" t="s">
        <v>60</v>
      </c>
      <c r="B9" s="62"/>
      <c r="C9" s="62"/>
      <c r="D9" s="62"/>
      <c r="E9" s="62"/>
      <c r="F9" s="62"/>
      <c r="G9" s="62"/>
      <c r="H9" s="62"/>
      <c r="I9" s="62"/>
      <c r="L9" s="63"/>
      <c r="M9" s="63"/>
      <c r="N9" s="63"/>
      <c r="O9" s="63"/>
      <c r="P9" s="63"/>
      <c r="Q9" s="63"/>
      <c r="R9" s="63"/>
    </row>
    <row r="10" spans="1:18" x14ac:dyDescent="0.35">
      <c r="A10" s="15" t="s">
        <v>58</v>
      </c>
      <c r="B10" s="15" t="s">
        <v>51</v>
      </c>
      <c r="C10" s="15" t="s">
        <v>39</v>
      </c>
      <c r="D10" s="15" t="s">
        <v>52</v>
      </c>
      <c r="E10" s="15" t="s">
        <v>53</v>
      </c>
      <c r="F10" s="15" t="s">
        <v>54</v>
      </c>
      <c r="G10" s="15" t="s">
        <v>55</v>
      </c>
      <c r="H10" s="15" t="s">
        <v>56</v>
      </c>
      <c r="I10" s="15" t="s">
        <v>57</v>
      </c>
      <c r="L10" s="63"/>
      <c r="M10" s="63"/>
      <c r="N10" s="63"/>
      <c r="O10" s="63"/>
      <c r="P10" s="63"/>
      <c r="Q10" s="63"/>
      <c r="R10" s="63"/>
    </row>
    <row r="11" spans="1:18" x14ac:dyDescent="0.35">
      <c r="A11" s="14" t="str">
        <f>'Regression - NE'!A17</f>
        <v>Intercept</v>
      </c>
      <c r="B11" s="14">
        <f>'Regression - NE'!B17</f>
        <v>388.05622971485542</v>
      </c>
      <c r="C11" s="14">
        <f>'Regression - NE'!C17</f>
        <v>45.194390857327278</v>
      </c>
      <c r="D11" s="14">
        <f>'Regression - NE'!D17</f>
        <v>8.5863803528162972</v>
      </c>
      <c r="E11" s="14">
        <f>'Regression - NE'!E17</f>
        <v>8.3752121082151722E-14</v>
      </c>
      <c r="F11" s="14">
        <f>'Regression - NE'!F17</f>
        <v>298.45395415395865</v>
      </c>
      <c r="G11" s="14">
        <f>'Regression - NE'!G17</f>
        <v>477.65850527575219</v>
      </c>
      <c r="H11" s="14">
        <f>'Regression - NE'!H17</f>
        <v>298.45395415395865</v>
      </c>
      <c r="I11" s="14">
        <f>'Regression - NE'!I17</f>
        <v>477.65850527575219</v>
      </c>
      <c r="L11" s="63"/>
      <c r="M11" s="63"/>
      <c r="N11" s="63"/>
      <c r="O11" s="63"/>
      <c r="P11" s="63"/>
      <c r="Q11" s="63"/>
      <c r="R11" s="63"/>
    </row>
    <row r="12" spans="1:18" x14ac:dyDescent="0.35">
      <c r="A12" s="14" t="str">
        <f>'Regression - NE'!A18</f>
        <v>Average Retail Price</v>
      </c>
      <c r="B12" s="14">
        <f>'Regression - NE'!B18</f>
        <v>-36.194976781599557</v>
      </c>
      <c r="C12" s="14">
        <f>'Regression - NE'!C18</f>
        <v>10.671854459578419</v>
      </c>
      <c r="D12" s="14">
        <f>'Regression - NE'!D18</f>
        <v>-3.3916295353065937</v>
      </c>
      <c r="E12" s="14">
        <f>'Regression - NE'!E18</f>
        <v>9.7744394503226722E-4</v>
      </c>
      <c r="F12" s="14">
        <f>'Regression - NE'!F18</f>
        <v>-57.352966211119664</v>
      </c>
      <c r="G12" s="14">
        <f>'Regression - NE'!G18</f>
        <v>-15.03698735207945</v>
      </c>
      <c r="H12" s="14">
        <f>'Regression - NE'!H18</f>
        <v>-57.352966211119664</v>
      </c>
      <c r="I12" s="14">
        <f>'Regression - NE'!I18</f>
        <v>-15.03698735207945</v>
      </c>
    </row>
    <row r="13" spans="1:18" x14ac:dyDescent="0.35">
      <c r="A13" s="14" t="str">
        <f>'Regression - NE'!A19</f>
        <v>Demo</v>
      </c>
      <c r="B13" s="14">
        <f>'Regression - NE'!B19</f>
        <v>107.78120248961105</v>
      </c>
      <c r="C13" s="14">
        <f>'Regression - NE'!C19</f>
        <v>23.53522981379249</v>
      </c>
      <c r="D13" s="14">
        <f>'Regression - NE'!D19</f>
        <v>4.5795687291928369</v>
      </c>
      <c r="E13" s="14">
        <f>'Regression - NE'!E19</f>
        <v>1.2749830355188093E-5</v>
      </c>
      <c r="F13" s="14">
        <f>'Regression - NE'!F19</f>
        <v>61.120320305764317</v>
      </c>
      <c r="G13" s="14">
        <f>'Regression - NE'!G19</f>
        <v>154.44208467345777</v>
      </c>
      <c r="H13" s="14">
        <f>'Regression - NE'!H19</f>
        <v>61.120320305764317</v>
      </c>
      <c r="I13" s="14">
        <f>'Regression - NE'!I19</f>
        <v>154.44208467345777</v>
      </c>
    </row>
    <row r="14" spans="1:18" x14ac:dyDescent="0.35">
      <c r="A14" s="14" t="str">
        <f>'Regression - NE'!A20</f>
        <v>Demo1-3</v>
      </c>
      <c r="B14" s="14">
        <f>'Regression - NE'!B20</f>
        <v>63.788995977713796</v>
      </c>
      <c r="C14" s="14">
        <f>'Regression - NE'!C20</f>
        <v>14.240684761803488</v>
      </c>
      <c r="D14" s="14">
        <f>'Regression - NE'!D20</f>
        <v>4.4793489249062866</v>
      </c>
      <c r="E14" s="14">
        <f>'Regression - NE'!E20</f>
        <v>1.8965836177343846E-5</v>
      </c>
      <c r="F14" s="14">
        <f>'Regression - NE'!F20</f>
        <v>35.555453363296536</v>
      </c>
      <c r="G14" s="14">
        <f>'Regression - NE'!G20</f>
        <v>92.022538592131056</v>
      </c>
      <c r="H14" s="14">
        <f>'Regression - NE'!H20</f>
        <v>35.555453363296536</v>
      </c>
      <c r="I14" s="14">
        <f>'Regression - NE'!I20</f>
        <v>92.022538592131056</v>
      </c>
    </row>
    <row r="17" spans="1:1" x14ac:dyDescent="0.35">
      <c r="A17" s="27" t="s">
        <v>84</v>
      </c>
    </row>
  </sheetData>
  <mergeCells count="3">
    <mergeCell ref="A1:I1"/>
    <mergeCell ref="A9:I9"/>
    <mergeCell ref="L5:R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E8B31-127D-4D3D-80D7-501B4DD367F3}">
  <dimension ref="A1:I20"/>
  <sheetViews>
    <sheetView workbookViewId="0">
      <selection activeCell="G11" sqref="G11"/>
    </sheetView>
  </sheetViews>
  <sheetFormatPr defaultRowHeight="14.5" x14ac:dyDescent="0.35"/>
  <sheetData>
    <row r="1" spans="1:9" x14ac:dyDescent="0.35">
      <c r="A1" t="s">
        <v>34</v>
      </c>
    </row>
    <row r="2" spans="1:9" ht="15" thickBot="1" x14ac:dyDescent="0.4"/>
    <row r="3" spans="1:9" x14ac:dyDescent="0.35">
      <c r="A3" s="13" t="s">
        <v>35</v>
      </c>
      <c r="B3" s="13"/>
    </row>
    <row r="4" spans="1:9" x14ac:dyDescent="0.35">
      <c r="A4" s="10" t="s">
        <v>36</v>
      </c>
      <c r="B4" s="10">
        <v>0.58185126257285569</v>
      </c>
    </row>
    <row r="5" spans="1:9" x14ac:dyDescent="0.35">
      <c r="A5" s="10" t="s">
        <v>37</v>
      </c>
      <c r="B5" s="10">
        <v>0.33855089175762632</v>
      </c>
    </row>
    <row r="6" spans="1:9" x14ac:dyDescent="0.35">
      <c r="A6" s="10" t="s">
        <v>38</v>
      </c>
      <c r="B6" s="10">
        <v>0.31983063397718176</v>
      </c>
    </row>
    <row r="7" spans="1:9" x14ac:dyDescent="0.35">
      <c r="A7" s="10" t="s">
        <v>39</v>
      </c>
      <c r="B7" s="10">
        <v>55.633437396670523</v>
      </c>
    </row>
    <row r="8" spans="1:9" ht="15" thickBot="1" x14ac:dyDescent="0.4">
      <c r="A8" s="11" t="s">
        <v>40</v>
      </c>
      <c r="B8" s="11">
        <v>110</v>
      </c>
    </row>
    <row r="10" spans="1:9" ht="15" thickBot="1" x14ac:dyDescent="0.4">
      <c r="A10" t="s">
        <v>41</v>
      </c>
    </row>
    <row r="11" spans="1:9" x14ac:dyDescent="0.35">
      <c r="A11" s="12"/>
      <c r="B11" s="12" t="s">
        <v>46</v>
      </c>
      <c r="C11" s="12" t="s">
        <v>47</v>
      </c>
      <c r="D11" s="12" t="s">
        <v>48</v>
      </c>
      <c r="E11" s="12" t="s">
        <v>49</v>
      </c>
      <c r="F11" s="12" t="s">
        <v>50</v>
      </c>
    </row>
    <row r="12" spans="1:9" x14ac:dyDescent="0.35">
      <c r="A12" s="10" t="s">
        <v>42</v>
      </c>
      <c r="B12" s="10">
        <v>3</v>
      </c>
      <c r="C12" s="10">
        <v>167921.06527321442</v>
      </c>
      <c r="D12" s="10">
        <v>55973.688424404805</v>
      </c>
      <c r="E12" s="10">
        <v>18.084734501427732</v>
      </c>
      <c r="F12" s="10">
        <v>1.5011551563894865E-9</v>
      </c>
    </row>
    <row r="13" spans="1:9" x14ac:dyDescent="0.35">
      <c r="A13" s="10" t="s">
        <v>43</v>
      </c>
      <c r="B13" s="10">
        <v>106</v>
      </c>
      <c r="C13" s="10">
        <v>328078.41179634136</v>
      </c>
      <c r="D13" s="10">
        <v>3095.0793565692579</v>
      </c>
      <c r="E13" s="10"/>
      <c r="F13" s="10"/>
    </row>
    <row r="14" spans="1:9" ht="15" thickBot="1" x14ac:dyDescent="0.4">
      <c r="A14" s="11" t="s">
        <v>44</v>
      </c>
      <c r="B14" s="11">
        <v>109</v>
      </c>
      <c r="C14" s="11">
        <v>495999.47706955578</v>
      </c>
      <c r="D14" s="11"/>
      <c r="E14" s="11"/>
      <c r="F14" s="11"/>
    </row>
    <row r="15" spans="1:9" ht="15" thickBot="1" x14ac:dyDescent="0.4"/>
    <row r="16" spans="1:9" x14ac:dyDescent="0.35">
      <c r="A16" s="12"/>
      <c r="B16" s="12" t="s">
        <v>51</v>
      </c>
      <c r="C16" s="12" t="s">
        <v>39</v>
      </c>
      <c r="D16" s="12" t="s">
        <v>52</v>
      </c>
      <c r="E16" s="12" t="s">
        <v>53</v>
      </c>
      <c r="F16" s="12" t="s">
        <v>54</v>
      </c>
      <c r="G16" s="12" t="s">
        <v>55</v>
      </c>
      <c r="H16" s="12" t="s">
        <v>56</v>
      </c>
      <c r="I16" s="12" t="s">
        <v>57</v>
      </c>
    </row>
    <row r="17" spans="1:9" x14ac:dyDescent="0.35">
      <c r="A17" s="10" t="s">
        <v>45</v>
      </c>
      <c r="B17" s="10">
        <v>388.05622971485542</v>
      </c>
      <c r="C17" s="10">
        <v>45.194390857327278</v>
      </c>
      <c r="D17" s="10">
        <v>8.5863803528162972</v>
      </c>
      <c r="E17" s="10">
        <v>8.3752121082151722E-14</v>
      </c>
      <c r="F17" s="10">
        <v>298.45395415395865</v>
      </c>
      <c r="G17" s="10">
        <v>477.65850527575219</v>
      </c>
      <c r="H17" s="10">
        <v>298.45395415395865</v>
      </c>
      <c r="I17" s="10">
        <v>477.65850527575219</v>
      </c>
    </row>
    <row r="18" spans="1:9" x14ac:dyDescent="0.35">
      <c r="A18" s="10" t="s">
        <v>4</v>
      </c>
      <c r="B18" s="10">
        <v>-36.194976781599557</v>
      </c>
      <c r="C18" s="10">
        <v>10.671854459578419</v>
      </c>
      <c r="D18" s="10">
        <v>-3.3916295353065937</v>
      </c>
      <c r="E18" s="10">
        <v>9.7744394503226722E-4</v>
      </c>
      <c r="F18" s="10">
        <v>-57.352966211119664</v>
      </c>
      <c r="G18" s="10">
        <v>-15.03698735207945</v>
      </c>
      <c r="H18" s="10">
        <v>-57.352966211119664</v>
      </c>
      <c r="I18" s="10">
        <v>-15.03698735207945</v>
      </c>
    </row>
    <row r="19" spans="1:9" x14ac:dyDescent="0.35">
      <c r="A19" s="10" t="s">
        <v>5</v>
      </c>
      <c r="B19" s="10">
        <v>107.78120248961105</v>
      </c>
      <c r="C19" s="10">
        <v>23.53522981379249</v>
      </c>
      <c r="D19" s="10">
        <v>4.5795687291928369</v>
      </c>
      <c r="E19" s="10">
        <v>1.2749830355188093E-5</v>
      </c>
      <c r="F19" s="10">
        <v>61.120320305764317</v>
      </c>
      <c r="G19" s="10">
        <v>154.44208467345777</v>
      </c>
      <c r="H19" s="10">
        <v>61.120320305764317</v>
      </c>
      <c r="I19" s="10">
        <v>154.44208467345777</v>
      </c>
    </row>
    <row r="20" spans="1:9" ht="15" thickBot="1" x14ac:dyDescent="0.4">
      <c r="A20" s="11" t="s">
        <v>6</v>
      </c>
      <c r="B20" s="11">
        <v>63.788995977713796</v>
      </c>
      <c r="C20" s="11">
        <v>14.240684761803488</v>
      </c>
      <c r="D20" s="11">
        <v>4.4793489249062866</v>
      </c>
      <c r="E20" s="11">
        <v>1.8965836177343846E-5</v>
      </c>
      <c r="F20" s="11">
        <v>35.555453363296536</v>
      </c>
      <c r="G20" s="11">
        <v>92.022538592131056</v>
      </c>
      <c r="H20" s="11">
        <v>35.555453363296536</v>
      </c>
      <c r="I20" s="11">
        <v>92.022538592131056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2D4F4-B4F5-4C4E-B661-634D8C9F9F72}">
  <dimension ref="A1:X222"/>
  <sheetViews>
    <sheetView showGridLines="0" zoomScale="70" zoomScaleNormal="70" workbookViewId="0">
      <selection activeCell="U19" sqref="U19"/>
    </sheetView>
  </sheetViews>
  <sheetFormatPr defaultRowHeight="14.5" x14ac:dyDescent="0.35"/>
  <cols>
    <col min="1" max="1" width="10.08984375" bestFit="1" customWidth="1"/>
    <col min="2" max="2" width="6.453125" bestFit="1" customWidth="1"/>
    <col min="3" max="3" width="18.7265625" customWidth="1"/>
    <col min="4" max="4" width="11.81640625" bestFit="1" customWidth="1"/>
    <col min="5" max="5" width="17.453125" bestFit="1" customWidth="1"/>
    <col min="6" max="6" width="5.81640625" bestFit="1" customWidth="1"/>
    <col min="7" max="7" width="8.453125" bestFit="1" customWidth="1"/>
    <col min="10" max="10" width="16.81640625" customWidth="1"/>
  </cols>
  <sheetData>
    <row r="1" spans="1:24" x14ac:dyDescent="0.35">
      <c r="A1" s="64" t="s">
        <v>61</v>
      </c>
      <c r="B1" s="64"/>
      <c r="C1" s="64"/>
      <c r="D1" s="64"/>
      <c r="E1" s="64"/>
      <c r="F1" s="64"/>
      <c r="G1" s="64"/>
    </row>
    <row r="2" spans="1:24" x14ac:dyDescent="0.35">
      <c r="A2" s="16" t="s">
        <v>0</v>
      </c>
      <c r="B2" s="17" t="s">
        <v>1</v>
      </c>
      <c r="C2" s="17" t="s">
        <v>2</v>
      </c>
      <c r="D2" s="16" t="s">
        <v>3</v>
      </c>
      <c r="E2" s="32" t="s">
        <v>4</v>
      </c>
      <c r="F2" s="32" t="s">
        <v>5</v>
      </c>
      <c r="G2" s="32" t="s">
        <v>6</v>
      </c>
    </row>
    <row r="3" spans="1:24" x14ac:dyDescent="0.35">
      <c r="A3" s="18">
        <v>40302</v>
      </c>
      <c r="B3" s="19" t="s">
        <v>7</v>
      </c>
      <c r="C3" s="19" t="s">
        <v>8</v>
      </c>
      <c r="D3" s="20">
        <v>270.7488999921228</v>
      </c>
      <c r="E3" s="20">
        <v>4.29</v>
      </c>
      <c r="F3" s="20">
        <v>0</v>
      </c>
      <c r="G3" s="20">
        <v>0</v>
      </c>
    </row>
    <row r="4" spans="1:24" x14ac:dyDescent="0.35">
      <c r="A4" s="18">
        <v>40309</v>
      </c>
      <c r="B4" s="19" t="s">
        <v>7</v>
      </c>
      <c r="C4" s="19" t="s">
        <v>8</v>
      </c>
      <c r="D4" s="20">
        <v>314.50582438280878</v>
      </c>
      <c r="E4" s="20">
        <v>4.29</v>
      </c>
      <c r="F4" s="20">
        <v>1</v>
      </c>
      <c r="G4" s="20">
        <v>0</v>
      </c>
    </row>
    <row r="5" spans="1:24" x14ac:dyDescent="0.35">
      <c r="A5" s="18">
        <v>40316</v>
      </c>
      <c r="B5" s="19" t="s">
        <v>7</v>
      </c>
      <c r="C5" s="19" t="s">
        <v>8</v>
      </c>
      <c r="D5" s="20">
        <v>390.60697916261392</v>
      </c>
      <c r="E5" s="20">
        <v>4.0858333330000001</v>
      </c>
      <c r="F5" s="20">
        <v>0</v>
      </c>
      <c r="G5" s="20">
        <v>1</v>
      </c>
      <c r="J5" t="s">
        <v>34</v>
      </c>
    </row>
    <row r="6" spans="1:24" ht="15" thickBot="1" x14ac:dyDescent="0.4">
      <c r="A6" s="18">
        <v>40323</v>
      </c>
      <c r="B6" s="19" t="s">
        <v>7</v>
      </c>
      <c r="C6" s="19" t="s">
        <v>8</v>
      </c>
      <c r="D6" s="20">
        <v>249.86237982712225</v>
      </c>
      <c r="E6" s="20">
        <v>4.0858333330000001</v>
      </c>
      <c r="F6" s="20">
        <v>0</v>
      </c>
      <c r="G6" s="20">
        <v>1</v>
      </c>
    </row>
    <row r="7" spans="1:24" ht="14.5" customHeight="1" x14ac:dyDescent="0.35">
      <c r="A7" s="18">
        <v>40330</v>
      </c>
      <c r="B7" s="19" t="s">
        <v>7</v>
      </c>
      <c r="C7" s="19" t="s">
        <v>8</v>
      </c>
      <c r="D7" s="20">
        <v>222.03389430781561</v>
      </c>
      <c r="E7" s="20">
        <v>4.7931249999999999</v>
      </c>
      <c r="F7" s="20">
        <v>0</v>
      </c>
      <c r="G7" s="20">
        <v>1</v>
      </c>
      <c r="J7" s="13" t="s">
        <v>35</v>
      </c>
      <c r="K7" s="13"/>
      <c r="R7" s="63" t="s">
        <v>85</v>
      </c>
      <c r="S7" s="63"/>
      <c r="T7" s="63"/>
      <c r="U7" s="63"/>
      <c r="V7" s="63"/>
      <c r="W7" s="63"/>
      <c r="X7" s="63"/>
    </row>
    <row r="8" spans="1:24" x14ac:dyDescent="0.35">
      <c r="A8" s="18">
        <v>40337</v>
      </c>
      <c r="B8" s="19" t="s">
        <v>7</v>
      </c>
      <c r="C8" s="19" t="s">
        <v>8</v>
      </c>
      <c r="D8" s="20">
        <v>276.35819705736077</v>
      </c>
      <c r="E8" s="20">
        <v>4.1471428570000004</v>
      </c>
      <c r="F8" s="20">
        <v>0</v>
      </c>
      <c r="G8" s="20">
        <v>0</v>
      </c>
      <c r="J8" s="10" t="s">
        <v>36</v>
      </c>
      <c r="K8" s="10">
        <v>0.60328385473695756</v>
      </c>
      <c r="R8" s="63"/>
      <c r="S8" s="63"/>
      <c r="T8" s="63"/>
      <c r="U8" s="63"/>
      <c r="V8" s="63"/>
      <c r="W8" s="63"/>
      <c r="X8" s="63"/>
    </row>
    <row r="9" spans="1:24" x14ac:dyDescent="0.35">
      <c r="A9" s="18">
        <v>40344</v>
      </c>
      <c r="B9" s="19" t="s">
        <v>7</v>
      </c>
      <c r="C9" s="19" t="s">
        <v>8</v>
      </c>
      <c r="D9" s="20">
        <v>294.86318135451683</v>
      </c>
      <c r="E9" s="20">
        <v>4.1471428570000004</v>
      </c>
      <c r="F9" s="20">
        <v>0</v>
      </c>
      <c r="G9" s="20">
        <v>0</v>
      </c>
      <c r="J9" s="10" t="s">
        <v>37</v>
      </c>
      <c r="K9" s="10">
        <v>0.36395140938628256</v>
      </c>
      <c r="R9" s="63"/>
      <c r="S9" s="63"/>
      <c r="T9" s="63"/>
      <c r="U9" s="63"/>
      <c r="V9" s="63"/>
      <c r="W9" s="63"/>
      <c r="X9" s="63"/>
    </row>
    <row r="10" spans="1:24" x14ac:dyDescent="0.35">
      <c r="A10" s="18">
        <v>40351</v>
      </c>
      <c r="B10" s="19" t="s">
        <v>7</v>
      </c>
      <c r="C10" s="19" t="s">
        <v>8</v>
      </c>
      <c r="D10" s="20">
        <v>383.45580710381228</v>
      </c>
      <c r="E10" s="20">
        <v>4.05</v>
      </c>
      <c r="F10" s="20">
        <v>1</v>
      </c>
      <c r="G10" s="20">
        <v>0</v>
      </c>
      <c r="J10" s="10" t="s">
        <v>38</v>
      </c>
      <c r="K10" s="10">
        <v>0.35511740118331431</v>
      </c>
      <c r="R10" s="63"/>
      <c r="S10" s="63"/>
      <c r="T10" s="63"/>
      <c r="U10" s="63"/>
      <c r="V10" s="63"/>
      <c r="W10" s="63"/>
      <c r="X10" s="63"/>
    </row>
    <row r="11" spans="1:24" x14ac:dyDescent="0.35">
      <c r="A11" s="18">
        <v>40358</v>
      </c>
      <c r="B11" s="19" t="s">
        <v>7</v>
      </c>
      <c r="C11" s="19" t="s">
        <v>8</v>
      </c>
      <c r="D11" s="20">
        <v>300.2942445751741</v>
      </c>
      <c r="E11" s="20">
        <v>4.05</v>
      </c>
      <c r="F11" s="20">
        <v>0</v>
      </c>
      <c r="G11" s="20">
        <v>1</v>
      </c>
      <c r="J11" s="10" t="s">
        <v>39</v>
      </c>
      <c r="K11" s="10">
        <v>83.24379462837976</v>
      </c>
      <c r="R11" s="63"/>
      <c r="S11" s="63"/>
      <c r="T11" s="63"/>
      <c r="U11" s="63"/>
      <c r="V11" s="63"/>
      <c r="W11" s="63"/>
      <c r="X11" s="63"/>
    </row>
    <row r="12" spans="1:24" ht="15" thickBot="1" x14ac:dyDescent="0.4">
      <c r="A12" s="18">
        <v>40365</v>
      </c>
      <c r="B12" s="19" t="s">
        <v>7</v>
      </c>
      <c r="C12" s="19" t="s">
        <v>8</v>
      </c>
      <c r="D12" s="20">
        <v>296.74312209515341</v>
      </c>
      <c r="E12" s="20">
        <v>4.5813333329999999</v>
      </c>
      <c r="F12" s="20">
        <v>0</v>
      </c>
      <c r="G12" s="20">
        <v>1</v>
      </c>
      <c r="J12" s="11" t="s">
        <v>40</v>
      </c>
      <c r="K12" s="11">
        <v>220</v>
      </c>
      <c r="R12" s="63"/>
      <c r="S12" s="63"/>
      <c r="T12" s="63"/>
      <c r="U12" s="63"/>
      <c r="V12" s="63"/>
      <c r="W12" s="63"/>
      <c r="X12" s="63"/>
    </row>
    <row r="13" spans="1:24" x14ac:dyDescent="0.35">
      <c r="A13" s="18">
        <v>40372</v>
      </c>
      <c r="B13" s="19" t="s">
        <v>7</v>
      </c>
      <c r="C13" s="19" t="s">
        <v>8</v>
      </c>
      <c r="D13" s="20">
        <v>429.79776568141511</v>
      </c>
      <c r="E13" s="20">
        <v>3.556923077</v>
      </c>
      <c r="F13" s="20">
        <v>0</v>
      </c>
      <c r="G13" s="20">
        <v>1</v>
      </c>
      <c r="R13" s="63"/>
      <c r="S13" s="63"/>
      <c r="T13" s="63"/>
      <c r="U13" s="63"/>
      <c r="V13" s="63"/>
      <c r="W13" s="63"/>
      <c r="X13" s="63"/>
    </row>
    <row r="14" spans="1:24" ht="15" thickBot="1" x14ac:dyDescent="0.4">
      <c r="A14" s="18">
        <v>40302</v>
      </c>
      <c r="B14" s="19" t="s">
        <v>7</v>
      </c>
      <c r="C14" s="19" t="s">
        <v>9</v>
      </c>
      <c r="D14" s="20">
        <v>297.21708504560701</v>
      </c>
      <c r="E14" s="20">
        <v>4.29</v>
      </c>
      <c r="F14" s="20">
        <v>0</v>
      </c>
      <c r="G14" s="20">
        <v>0</v>
      </c>
      <c r="J14" t="s">
        <v>41</v>
      </c>
      <c r="R14" s="63"/>
      <c r="S14" s="63"/>
      <c r="T14" s="63"/>
      <c r="U14" s="63"/>
      <c r="V14" s="63"/>
      <c r="W14" s="63"/>
      <c r="X14" s="63"/>
    </row>
    <row r="15" spans="1:24" x14ac:dyDescent="0.35">
      <c r="A15" s="18">
        <v>40309</v>
      </c>
      <c r="B15" s="19" t="s">
        <v>7</v>
      </c>
      <c r="C15" s="19" t="s">
        <v>9</v>
      </c>
      <c r="D15" s="20">
        <v>268.40556671680145</v>
      </c>
      <c r="E15" s="20">
        <v>4.29</v>
      </c>
      <c r="F15" s="20">
        <v>0</v>
      </c>
      <c r="G15" s="20">
        <v>0</v>
      </c>
      <c r="J15" s="12"/>
      <c r="K15" s="12" t="s">
        <v>46</v>
      </c>
      <c r="L15" s="12" t="s">
        <v>47</v>
      </c>
      <c r="M15" s="12" t="s">
        <v>48</v>
      </c>
      <c r="N15" s="12" t="s">
        <v>49</v>
      </c>
      <c r="O15" s="12" t="s">
        <v>50</v>
      </c>
    </row>
    <row r="16" spans="1:24" x14ac:dyDescent="0.35">
      <c r="A16" s="18">
        <v>40316</v>
      </c>
      <c r="B16" s="19" t="s">
        <v>7</v>
      </c>
      <c r="C16" s="19" t="s">
        <v>9</v>
      </c>
      <c r="D16" s="20">
        <v>206.02798850125583</v>
      </c>
      <c r="E16" s="20">
        <v>4.0858333330000001</v>
      </c>
      <c r="F16" s="20">
        <v>0</v>
      </c>
      <c r="G16" s="20">
        <v>0</v>
      </c>
      <c r="J16" s="10" t="s">
        <v>42</v>
      </c>
      <c r="K16" s="10">
        <v>3</v>
      </c>
      <c r="L16" s="10">
        <v>856466.93320920132</v>
      </c>
      <c r="M16" s="10">
        <v>285488.97773640044</v>
      </c>
      <c r="N16" s="10">
        <v>41.198898735909253</v>
      </c>
      <c r="O16" s="10">
        <v>4.2813887172459192E-21</v>
      </c>
    </row>
    <row r="17" spans="1:18" x14ac:dyDescent="0.35">
      <c r="A17" s="18">
        <v>40323</v>
      </c>
      <c r="B17" s="19" t="s">
        <v>7</v>
      </c>
      <c r="C17" s="19" t="s">
        <v>9</v>
      </c>
      <c r="D17" s="20">
        <v>201.96734153603134</v>
      </c>
      <c r="E17" s="20">
        <v>4.0858333330000001</v>
      </c>
      <c r="F17" s="20">
        <v>0</v>
      </c>
      <c r="G17" s="20">
        <v>0</v>
      </c>
      <c r="J17" s="10" t="s">
        <v>43</v>
      </c>
      <c r="K17" s="10">
        <v>216</v>
      </c>
      <c r="L17" s="10">
        <v>1496778.3383324831</v>
      </c>
      <c r="M17" s="10">
        <v>6929.5293441318663</v>
      </c>
      <c r="N17" s="10"/>
      <c r="O17" s="10"/>
    </row>
    <row r="18" spans="1:18" ht="15" thickBot="1" x14ac:dyDescent="0.4">
      <c r="A18" s="18">
        <v>40330</v>
      </c>
      <c r="B18" s="19" t="s">
        <v>7</v>
      </c>
      <c r="C18" s="19" t="s">
        <v>9</v>
      </c>
      <c r="D18" s="20">
        <v>239.72697458725526</v>
      </c>
      <c r="E18" s="20">
        <v>3.84</v>
      </c>
      <c r="F18" s="20">
        <v>0</v>
      </c>
      <c r="G18" s="20">
        <v>0</v>
      </c>
      <c r="J18" s="11" t="s">
        <v>44</v>
      </c>
      <c r="K18" s="11">
        <v>219</v>
      </c>
      <c r="L18" s="11">
        <v>2353245.2715416844</v>
      </c>
      <c r="M18" s="11"/>
      <c r="N18" s="11"/>
      <c r="O18" s="11"/>
    </row>
    <row r="19" spans="1:18" ht="15" thickBot="1" x14ac:dyDescent="0.4">
      <c r="A19" s="18">
        <v>40337</v>
      </c>
      <c r="B19" s="19" t="s">
        <v>7</v>
      </c>
      <c r="C19" s="19" t="s">
        <v>9</v>
      </c>
      <c r="D19" s="20">
        <v>171.39281859155261</v>
      </c>
      <c r="E19" s="20">
        <v>4.2592307690000002</v>
      </c>
      <c r="F19" s="20">
        <v>0</v>
      </c>
      <c r="G19" s="20">
        <v>0</v>
      </c>
    </row>
    <row r="20" spans="1:18" x14ac:dyDescent="0.35">
      <c r="A20" s="18">
        <v>40344</v>
      </c>
      <c r="B20" s="19" t="s">
        <v>7</v>
      </c>
      <c r="C20" s="19" t="s">
        <v>9</v>
      </c>
      <c r="D20" s="20">
        <v>172.74559451311936</v>
      </c>
      <c r="E20" s="20">
        <v>4.99</v>
      </c>
      <c r="F20" s="20">
        <v>0</v>
      </c>
      <c r="G20" s="20">
        <v>0</v>
      </c>
      <c r="J20" s="12"/>
      <c r="K20" s="12" t="s">
        <v>51</v>
      </c>
      <c r="L20" s="12" t="s">
        <v>39</v>
      </c>
      <c r="M20" s="12" t="s">
        <v>52</v>
      </c>
      <c r="N20" s="12" t="s">
        <v>53</v>
      </c>
      <c r="O20" s="12" t="s">
        <v>54</v>
      </c>
      <c r="P20" s="12" t="s">
        <v>55</v>
      </c>
      <c r="Q20" s="12" t="s">
        <v>56</v>
      </c>
      <c r="R20" s="12" t="s">
        <v>57</v>
      </c>
    </row>
    <row r="21" spans="1:18" x14ac:dyDescent="0.35">
      <c r="A21" s="18">
        <v>40351</v>
      </c>
      <c r="B21" s="19" t="s">
        <v>7</v>
      </c>
      <c r="C21" s="19" t="s">
        <v>9</v>
      </c>
      <c r="D21" s="20">
        <v>379.20412736310453</v>
      </c>
      <c r="E21" s="20">
        <v>3.7685714290000001</v>
      </c>
      <c r="F21" s="20">
        <v>1</v>
      </c>
      <c r="G21" s="20">
        <v>0</v>
      </c>
      <c r="J21" s="10" t="s">
        <v>45</v>
      </c>
      <c r="K21" s="10">
        <v>450.92854132483507</v>
      </c>
      <c r="L21" s="10">
        <v>46.065684486478411</v>
      </c>
      <c r="M21" s="10">
        <v>9.7888166940663925</v>
      </c>
      <c r="N21" s="10">
        <v>5.8248948720957068E-19</v>
      </c>
      <c r="O21" s="10">
        <v>360.13273299898555</v>
      </c>
      <c r="P21" s="10">
        <v>541.72434965068464</v>
      </c>
      <c r="Q21" s="10">
        <v>360.13273299898555</v>
      </c>
      <c r="R21" s="10">
        <v>541.72434965068464</v>
      </c>
    </row>
    <row r="22" spans="1:18" x14ac:dyDescent="0.35">
      <c r="A22" s="18">
        <v>40358</v>
      </c>
      <c r="B22" s="19" t="s">
        <v>7</v>
      </c>
      <c r="C22" s="19" t="s">
        <v>9</v>
      </c>
      <c r="D22" s="20">
        <v>346.14938028154523</v>
      </c>
      <c r="E22" s="20">
        <v>4.7024999999999997</v>
      </c>
      <c r="F22" s="20">
        <v>0</v>
      </c>
      <c r="G22" s="20">
        <v>1</v>
      </c>
      <c r="J22" s="10" t="s">
        <v>4</v>
      </c>
      <c r="K22" s="10">
        <v>-48.705348402357892</v>
      </c>
      <c r="L22" s="10">
        <v>10.593971931538496</v>
      </c>
      <c r="M22" s="10">
        <v>-4.5974586979375465</v>
      </c>
      <c r="N22" s="10">
        <v>7.2767230119311356E-6</v>
      </c>
      <c r="O22" s="10">
        <v>-69.58614623762594</v>
      </c>
      <c r="P22" s="10">
        <v>-27.824550567089847</v>
      </c>
      <c r="Q22" s="10">
        <v>-69.58614623762594</v>
      </c>
      <c r="R22" s="10">
        <v>-27.824550567089847</v>
      </c>
    </row>
    <row r="23" spans="1:18" x14ac:dyDescent="0.35">
      <c r="A23" s="18">
        <v>40365</v>
      </c>
      <c r="B23" s="19" t="s">
        <v>7</v>
      </c>
      <c r="C23" s="19" t="s">
        <v>9</v>
      </c>
      <c r="D23" s="20">
        <v>371.4853015379951</v>
      </c>
      <c r="E23" s="20">
        <v>3.5878571429999999</v>
      </c>
      <c r="F23" s="20">
        <v>0</v>
      </c>
      <c r="G23" s="20">
        <v>1</v>
      </c>
      <c r="J23" s="10" t="s">
        <v>5</v>
      </c>
      <c r="K23" s="10">
        <v>136.26780795730866</v>
      </c>
      <c r="L23" s="10">
        <v>18.723561997958136</v>
      </c>
      <c r="M23" s="10">
        <v>7.277878427842368</v>
      </c>
      <c r="N23" s="10">
        <v>6.2044135642177519E-12</v>
      </c>
      <c r="O23" s="10">
        <v>99.363527356794151</v>
      </c>
      <c r="P23" s="10">
        <v>173.17208855782317</v>
      </c>
      <c r="Q23" s="10">
        <v>99.363527356794151</v>
      </c>
      <c r="R23" s="10">
        <v>173.17208855782317</v>
      </c>
    </row>
    <row r="24" spans="1:18" ht="15" thickBot="1" x14ac:dyDescent="0.4">
      <c r="A24" s="18">
        <v>40372</v>
      </c>
      <c r="B24" s="19" t="s">
        <v>7</v>
      </c>
      <c r="C24" s="19" t="s">
        <v>9</v>
      </c>
      <c r="D24" s="20">
        <v>302.60708516818738</v>
      </c>
      <c r="E24" s="20">
        <v>3.8450000000000002</v>
      </c>
      <c r="F24" s="20">
        <v>0</v>
      </c>
      <c r="G24" s="20">
        <v>1</v>
      </c>
      <c r="J24" s="11" t="s">
        <v>6</v>
      </c>
      <c r="K24" s="11">
        <v>87.924967308069753</v>
      </c>
      <c r="L24" s="11">
        <v>12.897458385570056</v>
      </c>
      <c r="M24" s="11">
        <v>6.8172320994996989</v>
      </c>
      <c r="N24" s="11">
        <v>9.1390332164050083E-11</v>
      </c>
      <c r="O24" s="11">
        <v>62.503980460244414</v>
      </c>
      <c r="P24" s="11">
        <v>113.3459541558951</v>
      </c>
      <c r="Q24" s="11">
        <v>62.503980460244414</v>
      </c>
      <c r="R24" s="11">
        <v>113.3459541558951</v>
      </c>
    </row>
    <row r="25" spans="1:18" x14ac:dyDescent="0.35">
      <c r="A25" s="18">
        <v>40302</v>
      </c>
      <c r="B25" s="19" t="s">
        <v>7</v>
      </c>
      <c r="C25" s="19" t="s">
        <v>10</v>
      </c>
      <c r="D25" s="20">
        <v>145.78336079215677</v>
      </c>
      <c r="E25" s="20">
        <v>5.39</v>
      </c>
      <c r="F25" s="20">
        <v>0</v>
      </c>
      <c r="G25" s="20">
        <v>0</v>
      </c>
    </row>
    <row r="26" spans="1:18" x14ac:dyDescent="0.35">
      <c r="A26" s="18">
        <v>40309</v>
      </c>
      <c r="B26" s="19" t="s">
        <v>7</v>
      </c>
      <c r="C26" s="19" t="s">
        <v>10</v>
      </c>
      <c r="D26" s="20">
        <v>309.05276246954139</v>
      </c>
      <c r="E26" s="20">
        <v>5.0185714289999996</v>
      </c>
      <c r="F26" s="20">
        <v>0</v>
      </c>
      <c r="G26" s="20">
        <v>0</v>
      </c>
    </row>
    <row r="27" spans="1:18" x14ac:dyDescent="0.35">
      <c r="A27" s="18">
        <v>40316</v>
      </c>
      <c r="B27" s="19" t="s">
        <v>7</v>
      </c>
      <c r="C27" s="19" t="s">
        <v>10</v>
      </c>
      <c r="D27" s="20">
        <v>154.59788084785293</v>
      </c>
      <c r="E27" s="20">
        <v>5.2149999999999999</v>
      </c>
      <c r="F27" s="20">
        <v>0</v>
      </c>
      <c r="G27" s="20">
        <v>0</v>
      </c>
    </row>
    <row r="28" spans="1:18" x14ac:dyDescent="0.35">
      <c r="A28" s="18">
        <v>40323</v>
      </c>
      <c r="B28" s="19" t="s">
        <v>7</v>
      </c>
      <c r="C28" s="19" t="s">
        <v>10</v>
      </c>
      <c r="D28" s="20">
        <v>247.72564561350089</v>
      </c>
      <c r="E28" s="20">
        <v>4.8816666670000002</v>
      </c>
      <c r="F28" s="20">
        <v>0</v>
      </c>
      <c r="G28" s="20">
        <v>0</v>
      </c>
    </row>
    <row r="29" spans="1:18" x14ac:dyDescent="0.35">
      <c r="A29" s="18">
        <v>40330</v>
      </c>
      <c r="B29" s="19" t="s">
        <v>7</v>
      </c>
      <c r="C29" s="19" t="s">
        <v>10</v>
      </c>
      <c r="D29" s="20">
        <v>227.99236329472669</v>
      </c>
      <c r="E29" s="20">
        <v>3.9666666670000001</v>
      </c>
      <c r="F29" s="20">
        <v>0</v>
      </c>
      <c r="G29" s="20">
        <v>0</v>
      </c>
    </row>
    <row r="30" spans="1:18" x14ac:dyDescent="0.35">
      <c r="A30" s="18">
        <v>40337</v>
      </c>
      <c r="B30" s="19" t="s">
        <v>7</v>
      </c>
      <c r="C30" s="19" t="s">
        <v>10</v>
      </c>
      <c r="D30" s="20">
        <v>226.5964968466343</v>
      </c>
      <c r="E30" s="20">
        <v>3.997692308</v>
      </c>
      <c r="F30" s="20">
        <v>0</v>
      </c>
      <c r="G30" s="20">
        <v>0</v>
      </c>
    </row>
    <row r="31" spans="1:18" x14ac:dyDescent="0.35">
      <c r="A31" s="18">
        <v>40344</v>
      </c>
      <c r="B31" s="19" t="s">
        <v>7</v>
      </c>
      <c r="C31" s="19" t="s">
        <v>10</v>
      </c>
      <c r="D31" s="20">
        <v>233.31521082097063</v>
      </c>
      <c r="E31" s="20">
        <v>4.8958823530000002</v>
      </c>
      <c r="F31" s="20">
        <v>0</v>
      </c>
      <c r="G31" s="20">
        <v>0</v>
      </c>
    </row>
    <row r="32" spans="1:18" x14ac:dyDescent="0.35">
      <c r="A32" s="18">
        <v>40351</v>
      </c>
      <c r="B32" s="19" t="s">
        <v>7</v>
      </c>
      <c r="C32" s="19" t="s">
        <v>10</v>
      </c>
      <c r="D32" s="20">
        <v>215.20722620508221</v>
      </c>
      <c r="E32" s="20">
        <v>4.9275000000000002</v>
      </c>
      <c r="F32" s="20">
        <v>0</v>
      </c>
      <c r="G32" s="20">
        <v>0</v>
      </c>
    </row>
    <row r="33" spans="1:7" x14ac:dyDescent="0.35">
      <c r="A33" s="18">
        <v>40358</v>
      </c>
      <c r="B33" s="19" t="s">
        <v>7</v>
      </c>
      <c r="C33" s="19" t="s">
        <v>10</v>
      </c>
      <c r="D33" s="20">
        <v>233.41454117517861</v>
      </c>
      <c r="E33" s="20">
        <v>4.3166666669999998</v>
      </c>
      <c r="F33" s="20">
        <v>0</v>
      </c>
      <c r="G33" s="20">
        <v>0</v>
      </c>
    </row>
    <row r="34" spans="1:7" x14ac:dyDescent="0.35">
      <c r="A34" s="18">
        <v>40365</v>
      </c>
      <c r="B34" s="19" t="s">
        <v>7</v>
      </c>
      <c r="C34" s="19" t="s">
        <v>10</v>
      </c>
      <c r="D34" s="20">
        <v>297.11769231578774</v>
      </c>
      <c r="E34" s="20">
        <v>4.1213333329999999</v>
      </c>
      <c r="F34" s="20">
        <v>0</v>
      </c>
      <c r="G34" s="20">
        <v>0</v>
      </c>
    </row>
    <row r="35" spans="1:7" x14ac:dyDescent="0.35">
      <c r="A35" s="18">
        <v>40372</v>
      </c>
      <c r="B35" s="19" t="s">
        <v>7</v>
      </c>
      <c r="C35" s="19" t="s">
        <v>10</v>
      </c>
      <c r="D35" s="20">
        <v>258.46230884332823</v>
      </c>
      <c r="E35" s="20">
        <v>4.6806666669999997</v>
      </c>
      <c r="F35" s="20">
        <v>0</v>
      </c>
      <c r="G35" s="20">
        <v>0</v>
      </c>
    </row>
    <row r="36" spans="1:7" x14ac:dyDescent="0.35">
      <c r="A36" s="18">
        <v>40302</v>
      </c>
      <c r="B36" s="19" t="s">
        <v>7</v>
      </c>
      <c r="C36" s="19" t="s">
        <v>11</v>
      </c>
      <c r="D36" s="20">
        <v>336.22133222738205</v>
      </c>
      <c r="E36" s="20">
        <v>4.3172727269999998</v>
      </c>
      <c r="F36" s="20">
        <v>0</v>
      </c>
      <c r="G36" s="20">
        <v>0</v>
      </c>
    </row>
    <row r="37" spans="1:7" x14ac:dyDescent="0.35">
      <c r="A37" s="18">
        <v>40309</v>
      </c>
      <c r="B37" s="19" t="s">
        <v>7</v>
      </c>
      <c r="C37" s="19" t="s">
        <v>11</v>
      </c>
      <c r="D37" s="20">
        <v>364.17453904151307</v>
      </c>
      <c r="E37" s="20">
        <v>4.5233333330000001</v>
      </c>
      <c r="F37" s="20">
        <v>0</v>
      </c>
      <c r="G37" s="20">
        <v>0</v>
      </c>
    </row>
    <row r="38" spans="1:7" x14ac:dyDescent="0.35">
      <c r="A38" s="18">
        <v>40316</v>
      </c>
      <c r="B38" s="19" t="s">
        <v>7</v>
      </c>
      <c r="C38" s="19" t="s">
        <v>11</v>
      </c>
      <c r="D38" s="20">
        <v>291.1947988284852</v>
      </c>
      <c r="E38" s="20">
        <v>4.9469230770000001</v>
      </c>
      <c r="F38" s="20">
        <v>1</v>
      </c>
      <c r="G38" s="20">
        <v>0</v>
      </c>
    </row>
    <row r="39" spans="1:7" x14ac:dyDescent="0.35">
      <c r="A39" s="18">
        <v>40323</v>
      </c>
      <c r="B39" s="19" t="s">
        <v>7</v>
      </c>
      <c r="C39" s="19" t="s">
        <v>11</v>
      </c>
      <c r="D39" s="20">
        <v>279.62964251219836</v>
      </c>
      <c r="E39" s="20">
        <v>4.693846154</v>
      </c>
      <c r="F39" s="20">
        <v>0</v>
      </c>
      <c r="G39" s="20">
        <v>1</v>
      </c>
    </row>
    <row r="40" spans="1:7" x14ac:dyDescent="0.35">
      <c r="A40" s="18">
        <v>40330</v>
      </c>
      <c r="B40" s="19" t="s">
        <v>7</v>
      </c>
      <c r="C40" s="19" t="s">
        <v>11</v>
      </c>
      <c r="D40" s="20">
        <v>328.56464507221398</v>
      </c>
      <c r="E40" s="20">
        <v>4.8435714289999998</v>
      </c>
      <c r="F40" s="20">
        <v>0</v>
      </c>
      <c r="G40" s="20">
        <v>1</v>
      </c>
    </row>
    <row r="41" spans="1:7" x14ac:dyDescent="0.35">
      <c r="A41" s="18">
        <v>40337</v>
      </c>
      <c r="B41" s="19" t="s">
        <v>7</v>
      </c>
      <c r="C41" s="19" t="s">
        <v>11</v>
      </c>
      <c r="D41" s="20">
        <v>329.40232818821283</v>
      </c>
      <c r="E41" s="20">
        <v>4.7024999999999997</v>
      </c>
      <c r="F41" s="20">
        <v>0</v>
      </c>
      <c r="G41" s="20">
        <v>1</v>
      </c>
    </row>
    <row r="42" spans="1:7" x14ac:dyDescent="0.35">
      <c r="A42" s="18">
        <v>40344</v>
      </c>
      <c r="B42" s="19" t="s">
        <v>7</v>
      </c>
      <c r="C42" s="19" t="s">
        <v>11</v>
      </c>
      <c r="D42" s="20">
        <v>211.37293465463586</v>
      </c>
      <c r="E42" s="20">
        <v>4.8958823530000002</v>
      </c>
      <c r="F42" s="20">
        <v>0</v>
      </c>
      <c r="G42" s="20">
        <v>0</v>
      </c>
    </row>
    <row r="43" spans="1:7" x14ac:dyDescent="0.35">
      <c r="A43" s="18">
        <v>40351</v>
      </c>
      <c r="B43" s="19" t="s">
        <v>7</v>
      </c>
      <c r="C43" s="19" t="s">
        <v>11</v>
      </c>
      <c r="D43" s="20">
        <v>428.35016052755583</v>
      </c>
      <c r="E43" s="20">
        <v>4.0257142860000004</v>
      </c>
      <c r="F43" s="20">
        <v>1</v>
      </c>
      <c r="G43" s="20">
        <v>0</v>
      </c>
    </row>
    <row r="44" spans="1:7" x14ac:dyDescent="0.35">
      <c r="A44" s="18">
        <v>40358</v>
      </c>
      <c r="B44" s="19" t="s">
        <v>7</v>
      </c>
      <c r="C44" s="19" t="s">
        <v>11</v>
      </c>
      <c r="D44" s="20">
        <v>412.79178442906306</v>
      </c>
      <c r="E44" s="20">
        <v>4.8366666670000003</v>
      </c>
      <c r="F44" s="20">
        <v>1</v>
      </c>
      <c r="G44" s="20">
        <v>1</v>
      </c>
    </row>
    <row r="45" spans="1:7" x14ac:dyDescent="0.35">
      <c r="A45" s="18">
        <v>40365</v>
      </c>
      <c r="B45" s="19" t="s">
        <v>7</v>
      </c>
      <c r="C45" s="19" t="s">
        <v>11</v>
      </c>
      <c r="D45" s="20">
        <v>328.22108302748148</v>
      </c>
      <c r="E45" s="20">
        <v>4.2473333330000003</v>
      </c>
      <c r="F45" s="20">
        <v>0</v>
      </c>
      <c r="G45" s="20">
        <v>1</v>
      </c>
    </row>
    <row r="46" spans="1:7" x14ac:dyDescent="0.35">
      <c r="A46" s="18">
        <v>40372</v>
      </c>
      <c r="B46" s="19" t="s">
        <v>7</v>
      </c>
      <c r="C46" s="19" t="s">
        <v>11</v>
      </c>
      <c r="D46" s="20">
        <v>269.83398933575558</v>
      </c>
      <c r="E46" s="20">
        <v>4.5443749999999996</v>
      </c>
      <c r="F46" s="20">
        <v>0</v>
      </c>
      <c r="G46" s="20">
        <v>1</v>
      </c>
    </row>
    <row r="47" spans="1:7" x14ac:dyDescent="0.35">
      <c r="A47" s="18">
        <v>40302</v>
      </c>
      <c r="B47" s="19" t="s">
        <v>7</v>
      </c>
      <c r="C47" s="19" t="s">
        <v>12</v>
      </c>
      <c r="D47" s="20">
        <v>286.13829190952799</v>
      </c>
      <c r="E47" s="20">
        <v>4.0627272730000001</v>
      </c>
      <c r="F47" s="20">
        <v>0</v>
      </c>
      <c r="G47" s="20">
        <v>0</v>
      </c>
    </row>
    <row r="48" spans="1:7" x14ac:dyDescent="0.35">
      <c r="A48" s="18">
        <v>40309</v>
      </c>
      <c r="B48" s="19" t="s">
        <v>7</v>
      </c>
      <c r="C48" s="19" t="s">
        <v>12</v>
      </c>
      <c r="D48" s="20">
        <v>100.09976082913568</v>
      </c>
      <c r="E48" s="20">
        <v>4.7233333330000002</v>
      </c>
      <c r="F48" s="20">
        <v>0</v>
      </c>
      <c r="G48" s="20">
        <v>0</v>
      </c>
    </row>
    <row r="49" spans="1:7" x14ac:dyDescent="0.35">
      <c r="A49" s="18">
        <v>40316</v>
      </c>
      <c r="B49" s="19" t="s">
        <v>7</v>
      </c>
      <c r="C49" s="19" t="s">
        <v>12</v>
      </c>
      <c r="D49" s="20">
        <v>202.21177781488618</v>
      </c>
      <c r="E49" s="20">
        <v>4.0945454549999996</v>
      </c>
      <c r="F49" s="20">
        <v>0</v>
      </c>
      <c r="G49" s="20">
        <v>0</v>
      </c>
    </row>
    <row r="50" spans="1:7" x14ac:dyDescent="0.35">
      <c r="A50" s="18">
        <v>40323</v>
      </c>
      <c r="B50" s="19" t="s">
        <v>7</v>
      </c>
      <c r="C50" s="19" t="s">
        <v>12</v>
      </c>
      <c r="D50" s="20">
        <v>277.05184352904394</v>
      </c>
      <c r="E50" s="20">
        <v>4.0581818180000004</v>
      </c>
      <c r="F50" s="20">
        <v>1</v>
      </c>
      <c r="G50" s="20">
        <v>0</v>
      </c>
    </row>
    <row r="51" spans="1:7" x14ac:dyDescent="0.35">
      <c r="A51" s="18">
        <v>40330</v>
      </c>
      <c r="B51" s="19" t="s">
        <v>7</v>
      </c>
      <c r="C51" s="19" t="s">
        <v>12</v>
      </c>
      <c r="D51" s="20">
        <v>432.8902525837712</v>
      </c>
      <c r="E51" s="20">
        <v>3.84</v>
      </c>
      <c r="F51" s="20">
        <v>1</v>
      </c>
      <c r="G51" s="20">
        <v>1</v>
      </c>
    </row>
    <row r="52" spans="1:7" x14ac:dyDescent="0.35">
      <c r="A52" s="18">
        <v>40337</v>
      </c>
      <c r="B52" s="19" t="s">
        <v>7</v>
      </c>
      <c r="C52" s="19" t="s">
        <v>12</v>
      </c>
      <c r="D52" s="20">
        <v>427.7926261350546</v>
      </c>
      <c r="E52" s="20">
        <v>5.1669230769999999</v>
      </c>
      <c r="F52" s="20">
        <v>1</v>
      </c>
      <c r="G52" s="20">
        <v>1</v>
      </c>
    </row>
    <row r="53" spans="1:7" x14ac:dyDescent="0.35">
      <c r="A53" s="18">
        <v>40344</v>
      </c>
      <c r="B53" s="19" t="s">
        <v>7</v>
      </c>
      <c r="C53" s="19" t="s">
        <v>12</v>
      </c>
      <c r="D53" s="20">
        <v>241.04674393023117</v>
      </c>
      <c r="E53" s="20">
        <v>4.05</v>
      </c>
      <c r="F53" s="20">
        <v>0</v>
      </c>
      <c r="G53" s="20">
        <v>1</v>
      </c>
    </row>
    <row r="54" spans="1:7" x14ac:dyDescent="0.35">
      <c r="A54" s="18">
        <v>40351</v>
      </c>
      <c r="B54" s="19" t="s">
        <v>7</v>
      </c>
      <c r="C54" s="19" t="s">
        <v>12</v>
      </c>
      <c r="D54" s="20">
        <v>556.55004166698996</v>
      </c>
      <c r="E54" s="20">
        <v>3.8515384620000002</v>
      </c>
      <c r="F54" s="20">
        <v>1</v>
      </c>
      <c r="G54" s="20">
        <v>1</v>
      </c>
    </row>
    <row r="55" spans="1:7" x14ac:dyDescent="0.35">
      <c r="A55" s="18">
        <v>40358</v>
      </c>
      <c r="B55" s="19" t="s">
        <v>7</v>
      </c>
      <c r="C55" s="19" t="s">
        <v>12</v>
      </c>
      <c r="D55" s="20">
        <v>309.99966629109912</v>
      </c>
      <c r="E55" s="20">
        <v>3.8515384620000002</v>
      </c>
      <c r="F55" s="20">
        <v>0</v>
      </c>
      <c r="G55" s="20">
        <v>1</v>
      </c>
    </row>
    <row r="56" spans="1:7" x14ac:dyDescent="0.35">
      <c r="A56" s="18">
        <v>40365</v>
      </c>
      <c r="B56" s="19" t="s">
        <v>7</v>
      </c>
      <c r="C56" s="19" t="s">
        <v>12</v>
      </c>
      <c r="D56" s="20">
        <v>409.73567792980032</v>
      </c>
      <c r="E56" s="20">
        <v>4.4442857140000003</v>
      </c>
      <c r="F56" s="20">
        <v>0</v>
      </c>
      <c r="G56" s="20">
        <v>1</v>
      </c>
    </row>
    <row r="57" spans="1:7" x14ac:dyDescent="0.35">
      <c r="A57" s="18">
        <v>40372</v>
      </c>
      <c r="B57" s="19" t="s">
        <v>7</v>
      </c>
      <c r="C57" s="19" t="s">
        <v>12</v>
      </c>
      <c r="D57" s="20">
        <v>347.35825789398893</v>
      </c>
      <c r="E57" s="20">
        <v>4.314666667</v>
      </c>
      <c r="F57" s="20">
        <v>0</v>
      </c>
      <c r="G57" s="20">
        <v>1</v>
      </c>
    </row>
    <row r="58" spans="1:7" x14ac:dyDescent="0.35">
      <c r="A58" s="18">
        <v>40302</v>
      </c>
      <c r="B58" s="19" t="s">
        <v>7</v>
      </c>
      <c r="C58" s="19" t="s">
        <v>13</v>
      </c>
      <c r="D58" s="20">
        <v>305.04944445264965</v>
      </c>
      <c r="E58" s="20">
        <v>4.3899999999999997</v>
      </c>
      <c r="F58" s="20">
        <v>0</v>
      </c>
      <c r="G58" s="20">
        <v>0</v>
      </c>
    </row>
    <row r="59" spans="1:7" x14ac:dyDescent="0.35">
      <c r="A59" s="18">
        <v>40309</v>
      </c>
      <c r="B59" s="19" t="s">
        <v>7</v>
      </c>
      <c r="C59" s="19" t="s">
        <v>13</v>
      </c>
      <c r="D59" s="20">
        <v>219.65535217099114</v>
      </c>
      <c r="E59" s="20">
        <v>4.34</v>
      </c>
      <c r="F59" s="20">
        <v>0</v>
      </c>
      <c r="G59" s="20">
        <v>0</v>
      </c>
    </row>
    <row r="60" spans="1:7" x14ac:dyDescent="0.35">
      <c r="A60" s="18">
        <v>40316</v>
      </c>
      <c r="B60" s="19" t="s">
        <v>7</v>
      </c>
      <c r="C60" s="19" t="s">
        <v>13</v>
      </c>
      <c r="D60" s="20">
        <v>239.05316731393944</v>
      </c>
      <c r="E60" s="20">
        <v>4.0949999999999998</v>
      </c>
      <c r="F60" s="20">
        <v>0</v>
      </c>
      <c r="G60" s="20">
        <v>0</v>
      </c>
    </row>
    <row r="61" spans="1:7" x14ac:dyDescent="0.35">
      <c r="A61" s="18">
        <v>40323</v>
      </c>
      <c r="B61" s="19" t="s">
        <v>7</v>
      </c>
      <c r="C61" s="19" t="s">
        <v>13</v>
      </c>
      <c r="D61" s="20">
        <v>249.14047552741056</v>
      </c>
      <c r="E61" s="20">
        <v>3.8140000000000001</v>
      </c>
      <c r="F61" s="20">
        <v>0</v>
      </c>
      <c r="G61" s="20">
        <v>0</v>
      </c>
    </row>
    <row r="62" spans="1:7" x14ac:dyDescent="0.35">
      <c r="A62" s="18">
        <v>40330</v>
      </c>
      <c r="B62" s="19" t="s">
        <v>7</v>
      </c>
      <c r="C62" s="19" t="s">
        <v>13</v>
      </c>
      <c r="D62" s="20">
        <v>263.47531165786268</v>
      </c>
      <c r="E62" s="20">
        <v>3.8140000000000001</v>
      </c>
      <c r="F62" s="20">
        <v>0</v>
      </c>
      <c r="G62" s="20">
        <v>0</v>
      </c>
    </row>
    <row r="63" spans="1:7" x14ac:dyDescent="0.35">
      <c r="A63" s="18">
        <v>40337</v>
      </c>
      <c r="B63" s="19" t="s">
        <v>7</v>
      </c>
      <c r="C63" s="19" t="s">
        <v>13</v>
      </c>
      <c r="D63" s="20">
        <v>666.72935151489276</v>
      </c>
      <c r="E63" s="20">
        <v>3.3260000000000001</v>
      </c>
      <c r="F63" s="20">
        <v>0</v>
      </c>
      <c r="G63" s="20">
        <v>0</v>
      </c>
    </row>
    <row r="64" spans="1:7" x14ac:dyDescent="0.35">
      <c r="A64" s="18">
        <v>40344</v>
      </c>
      <c r="B64" s="19" t="s">
        <v>7</v>
      </c>
      <c r="C64" s="19" t="s">
        <v>13</v>
      </c>
      <c r="D64" s="20">
        <v>711.8649399072799</v>
      </c>
      <c r="E64" s="20">
        <v>3.1986666669999999</v>
      </c>
      <c r="F64" s="20">
        <v>0</v>
      </c>
      <c r="G64" s="20">
        <v>0</v>
      </c>
    </row>
    <row r="65" spans="1:7" x14ac:dyDescent="0.35">
      <c r="A65" s="18">
        <v>40351</v>
      </c>
      <c r="B65" s="19" t="s">
        <v>7</v>
      </c>
      <c r="C65" s="19" t="s">
        <v>13</v>
      </c>
      <c r="D65" s="20">
        <v>328.15780403353938</v>
      </c>
      <c r="E65" s="20">
        <v>4.3666666669999996</v>
      </c>
      <c r="F65" s="20">
        <v>0</v>
      </c>
      <c r="G65" s="20">
        <v>0</v>
      </c>
    </row>
    <row r="66" spans="1:7" x14ac:dyDescent="0.35">
      <c r="A66" s="18">
        <v>40358</v>
      </c>
      <c r="B66" s="19" t="s">
        <v>7</v>
      </c>
      <c r="C66" s="19" t="s">
        <v>13</v>
      </c>
      <c r="D66" s="20">
        <v>144.59522043429578</v>
      </c>
      <c r="E66" s="20">
        <v>3.979090909</v>
      </c>
      <c r="F66" s="20">
        <v>0</v>
      </c>
      <c r="G66" s="20">
        <v>0</v>
      </c>
    </row>
    <row r="67" spans="1:7" x14ac:dyDescent="0.35">
      <c r="A67" s="18">
        <v>40365</v>
      </c>
      <c r="B67" s="19" t="s">
        <v>7</v>
      </c>
      <c r="C67" s="19" t="s">
        <v>13</v>
      </c>
      <c r="D67" s="20">
        <v>266.12956722271895</v>
      </c>
      <c r="E67" s="20">
        <v>4.9561538460000003</v>
      </c>
      <c r="F67" s="20">
        <v>0</v>
      </c>
      <c r="G67" s="20">
        <v>0</v>
      </c>
    </row>
    <row r="68" spans="1:7" x14ac:dyDescent="0.35">
      <c r="A68" s="18">
        <v>40372</v>
      </c>
      <c r="B68" s="19" t="s">
        <v>7</v>
      </c>
      <c r="C68" s="19" t="s">
        <v>13</v>
      </c>
      <c r="D68" s="20">
        <v>277.18746772270498</v>
      </c>
      <c r="E68" s="20">
        <v>3.8136363640000002</v>
      </c>
      <c r="F68" s="20">
        <v>0</v>
      </c>
      <c r="G68" s="20">
        <v>0</v>
      </c>
    </row>
    <row r="69" spans="1:7" x14ac:dyDescent="0.35">
      <c r="A69" s="18">
        <v>40302</v>
      </c>
      <c r="B69" s="19" t="s">
        <v>7</v>
      </c>
      <c r="C69" s="19" t="s">
        <v>14</v>
      </c>
      <c r="D69" s="20">
        <v>153.97779967160201</v>
      </c>
      <c r="E69" s="20">
        <v>5.0185714289999996</v>
      </c>
      <c r="F69" s="20">
        <v>0</v>
      </c>
      <c r="G69" s="20">
        <v>0</v>
      </c>
    </row>
    <row r="70" spans="1:7" x14ac:dyDescent="0.35">
      <c r="A70" s="18">
        <v>40309</v>
      </c>
      <c r="B70" s="19" t="s">
        <v>7</v>
      </c>
      <c r="C70" s="19" t="s">
        <v>14</v>
      </c>
      <c r="D70" s="20">
        <v>232.91486209197791</v>
      </c>
      <c r="E70" s="20">
        <v>5.0185714289999996</v>
      </c>
      <c r="F70" s="20">
        <v>0</v>
      </c>
      <c r="G70" s="20">
        <v>0</v>
      </c>
    </row>
    <row r="71" spans="1:7" x14ac:dyDescent="0.35">
      <c r="A71" s="18">
        <v>40316</v>
      </c>
      <c r="B71" s="19" t="s">
        <v>7</v>
      </c>
      <c r="C71" s="19" t="s">
        <v>14</v>
      </c>
      <c r="D71" s="20">
        <v>308.27675199977176</v>
      </c>
      <c r="E71" s="20">
        <v>4.4635294119999998</v>
      </c>
      <c r="F71" s="20">
        <v>1</v>
      </c>
      <c r="G71" s="20">
        <v>0</v>
      </c>
    </row>
    <row r="72" spans="1:7" x14ac:dyDescent="0.35">
      <c r="A72" s="18">
        <v>40323</v>
      </c>
      <c r="B72" s="19" t="s">
        <v>7</v>
      </c>
      <c r="C72" s="19" t="s">
        <v>14</v>
      </c>
      <c r="D72" s="20">
        <v>272.20570082094849</v>
      </c>
      <c r="E72" s="20">
        <v>5.0105882350000002</v>
      </c>
      <c r="F72" s="20">
        <v>0</v>
      </c>
      <c r="G72" s="20">
        <v>1</v>
      </c>
    </row>
    <row r="73" spans="1:7" x14ac:dyDescent="0.35">
      <c r="A73" s="18">
        <v>40330</v>
      </c>
      <c r="B73" s="19" t="s">
        <v>7</v>
      </c>
      <c r="C73" s="19" t="s">
        <v>14</v>
      </c>
      <c r="D73" s="20">
        <v>355.87124573559618</v>
      </c>
      <c r="E73" s="20">
        <v>4.8816666670000002</v>
      </c>
      <c r="F73" s="20">
        <v>0</v>
      </c>
      <c r="G73" s="20">
        <v>1</v>
      </c>
    </row>
    <row r="74" spans="1:7" x14ac:dyDescent="0.35">
      <c r="A74" s="18">
        <v>40337</v>
      </c>
      <c r="B74" s="19" t="s">
        <v>7</v>
      </c>
      <c r="C74" s="19" t="s">
        <v>14</v>
      </c>
      <c r="D74" s="20">
        <v>337.17576313998126</v>
      </c>
      <c r="E74" s="20">
        <v>4.8329411760000003</v>
      </c>
      <c r="F74" s="20">
        <v>0</v>
      </c>
      <c r="G74" s="20">
        <v>1</v>
      </c>
    </row>
    <row r="75" spans="1:7" x14ac:dyDescent="0.35">
      <c r="A75" s="18">
        <v>40344</v>
      </c>
      <c r="B75" s="19" t="s">
        <v>7</v>
      </c>
      <c r="C75" s="19" t="s">
        <v>14</v>
      </c>
      <c r="D75" s="20">
        <v>361.36155202758158</v>
      </c>
      <c r="E75" s="20">
        <v>5.2305555559999997</v>
      </c>
      <c r="F75" s="20">
        <v>1</v>
      </c>
      <c r="G75" s="20">
        <v>0</v>
      </c>
    </row>
    <row r="76" spans="1:7" x14ac:dyDescent="0.35">
      <c r="A76" s="18">
        <v>40351</v>
      </c>
      <c r="B76" s="19" t="s">
        <v>7</v>
      </c>
      <c r="C76" s="19" t="s">
        <v>14</v>
      </c>
      <c r="D76" s="20">
        <v>1041.2002563709802</v>
      </c>
      <c r="E76" s="20">
        <v>4.0835294119999999</v>
      </c>
      <c r="F76" s="20">
        <v>1</v>
      </c>
      <c r="G76" s="20">
        <v>1</v>
      </c>
    </row>
    <row r="77" spans="1:7" x14ac:dyDescent="0.35">
      <c r="A77" s="18">
        <v>40358</v>
      </c>
      <c r="B77" s="19" t="s">
        <v>7</v>
      </c>
      <c r="C77" s="19" t="s">
        <v>14</v>
      </c>
      <c r="D77" s="20">
        <v>753.38798724890694</v>
      </c>
      <c r="E77" s="20">
        <v>4.0835294119999999</v>
      </c>
      <c r="F77" s="20">
        <v>0</v>
      </c>
      <c r="G77" s="20">
        <v>1</v>
      </c>
    </row>
    <row r="78" spans="1:7" x14ac:dyDescent="0.35">
      <c r="A78" s="18">
        <v>40365</v>
      </c>
      <c r="B78" s="19" t="s">
        <v>7</v>
      </c>
      <c r="C78" s="19" t="s">
        <v>14</v>
      </c>
      <c r="D78" s="20">
        <v>192.07759771029299</v>
      </c>
      <c r="E78" s="20">
        <v>4.7470588239999998</v>
      </c>
      <c r="F78" s="20">
        <v>0</v>
      </c>
      <c r="G78" s="20">
        <v>1</v>
      </c>
    </row>
    <row r="79" spans="1:7" x14ac:dyDescent="0.35">
      <c r="A79" s="18">
        <v>40372</v>
      </c>
      <c r="B79" s="19" t="s">
        <v>7</v>
      </c>
      <c r="C79" s="19" t="s">
        <v>14</v>
      </c>
      <c r="D79" s="20">
        <v>390.64287641209955</v>
      </c>
      <c r="E79" s="20">
        <v>4.1479999999999997</v>
      </c>
      <c r="F79" s="20">
        <v>0</v>
      </c>
      <c r="G79" s="20">
        <v>1</v>
      </c>
    </row>
    <row r="80" spans="1:7" x14ac:dyDescent="0.35">
      <c r="A80" s="18">
        <v>40302</v>
      </c>
      <c r="B80" s="19" t="s">
        <v>7</v>
      </c>
      <c r="C80" s="19" t="s">
        <v>15</v>
      </c>
      <c r="D80" s="20">
        <v>256.29154906337163</v>
      </c>
      <c r="E80" s="20">
        <v>4.4990909090000004</v>
      </c>
      <c r="F80" s="20">
        <v>0</v>
      </c>
      <c r="G80" s="20">
        <v>0</v>
      </c>
    </row>
    <row r="81" spans="1:7" x14ac:dyDescent="0.35">
      <c r="A81" s="18">
        <v>40309</v>
      </c>
      <c r="B81" s="19" t="s">
        <v>7</v>
      </c>
      <c r="C81" s="19" t="s">
        <v>15</v>
      </c>
      <c r="D81" s="20">
        <v>184.67931669463792</v>
      </c>
      <c r="E81" s="20">
        <v>5.483333333</v>
      </c>
      <c r="F81" s="20">
        <v>0</v>
      </c>
      <c r="G81" s="20">
        <v>0</v>
      </c>
    </row>
    <row r="82" spans="1:7" x14ac:dyDescent="0.35">
      <c r="A82" s="18">
        <v>40316</v>
      </c>
      <c r="B82" s="19" t="s">
        <v>7</v>
      </c>
      <c r="C82" s="19" t="s">
        <v>15</v>
      </c>
      <c r="D82" s="20">
        <v>259.95286757158794</v>
      </c>
      <c r="E82" s="20">
        <v>4.2938461539999997</v>
      </c>
      <c r="F82" s="20">
        <v>0</v>
      </c>
      <c r="G82" s="20">
        <v>0</v>
      </c>
    </row>
    <row r="83" spans="1:7" x14ac:dyDescent="0.35">
      <c r="A83" s="18">
        <v>40323</v>
      </c>
      <c r="B83" s="19" t="s">
        <v>7</v>
      </c>
      <c r="C83" s="19" t="s">
        <v>15</v>
      </c>
      <c r="D83" s="20">
        <v>325.84191908072341</v>
      </c>
      <c r="E83" s="20">
        <v>4.0581818180000004</v>
      </c>
      <c r="F83" s="20">
        <v>0</v>
      </c>
      <c r="G83" s="20">
        <v>0</v>
      </c>
    </row>
    <row r="84" spans="1:7" x14ac:dyDescent="0.35">
      <c r="A84" s="18">
        <v>40330</v>
      </c>
      <c r="B84" s="19" t="s">
        <v>7</v>
      </c>
      <c r="C84" s="19" t="s">
        <v>15</v>
      </c>
      <c r="D84" s="20">
        <v>291.77268941607758</v>
      </c>
      <c r="E84" s="20">
        <v>4.0250000000000004</v>
      </c>
      <c r="F84" s="20">
        <v>0</v>
      </c>
      <c r="G84" s="20">
        <v>0</v>
      </c>
    </row>
    <row r="85" spans="1:7" x14ac:dyDescent="0.35">
      <c r="A85" s="18">
        <v>40337</v>
      </c>
      <c r="B85" s="19" t="s">
        <v>7</v>
      </c>
      <c r="C85" s="19" t="s">
        <v>15</v>
      </c>
      <c r="D85" s="20">
        <v>126.71894491627157</v>
      </c>
      <c r="E85" s="20">
        <v>6.2515384620000001</v>
      </c>
      <c r="F85" s="20">
        <v>0</v>
      </c>
      <c r="G85" s="20">
        <v>0</v>
      </c>
    </row>
    <row r="86" spans="1:7" x14ac:dyDescent="0.35">
      <c r="A86" s="18">
        <v>40344</v>
      </c>
      <c r="B86" s="19" t="s">
        <v>7</v>
      </c>
      <c r="C86" s="19" t="s">
        <v>15</v>
      </c>
      <c r="D86" s="20">
        <v>206.70153351002702</v>
      </c>
      <c r="E86" s="20">
        <v>5.671818182</v>
      </c>
      <c r="F86" s="20">
        <v>0</v>
      </c>
      <c r="G86" s="20">
        <v>0</v>
      </c>
    </row>
    <row r="87" spans="1:7" x14ac:dyDescent="0.35">
      <c r="A87" s="18">
        <v>40351</v>
      </c>
      <c r="B87" s="19" t="s">
        <v>7</v>
      </c>
      <c r="C87" s="19" t="s">
        <v>15</v>
      </c>
      <c r="D87" s="20">
        <v>201.98489226665259</v>
      </c>
      <c r="E87" s="20">
        <v>5.6669230769999999</v>
      </c>
      <c r="F87" s="20">
        <v>0</v>
      </c>
      <c r="G87" s="20">
        <v>0</v>
      </c>
    </row>
    <row r="88" spans="1:7" x14ac:dyDescent="0.35">
      <c r="A88" s="18">
        <v>40358</v>
      </c>
      <c r="B88" s="19" t="s">
        <v>7</v>
      </c>
      <c r="C88" s="19" t="s">
        <v>15</v>
      </c>
      <c r="D88" s="20">
        <v>303.19777569926305</v>
      </c>
      <c r="E88" s="20">
        <v>3.8515384620000002</v>
      </c>
      <c r="F88" s="20">
        <v>0</v>
      </c>
      <c r="G88" s="20">
        <v>0</v>
      </c>
    </row>
    <row r="89" spans="1:7" x14ac:dyDescent="0.35">
      <c r="A89" s="18">
        <v>40365</v>
      </c>
      <c r="B89" s="19" t="s">
        <v>7</v>
      </c>
      <c r="C89" s="19" t="s">
        <v>15</v>
      </c>
      <c r="D89" s="20">
        <v>342.45802828352049</v>
      </c>
      <c r="E89" s="20">
        <v>4.1381249999999996</v>
      </c>
      <c r="F89" s="20">
        <v>0</v>
      </c>
      <c r="G89" s="20">
        <v>0</v>
      </c>
    </row>
    <row r="90" spans="1:7" x14ac:dyDescent="0.35">
      <c r="A90" s="18">
        <v>40372</v>
      </c>
      <c r="B90" s="19" t="s">
        <v>7</v>
      </c>
      <c r="C90" s="19" t="s">
        <v>15</v>
      </c>
      <c r="D90" s="20">
        <v>189.92428664396911</v>
      </c>
      <c r="E90" s="20">
        <v>4.1381249999999996</v>
      </c>
      <c r="F90" s="20">
        <v>0</v>
      </c>
      <c r="G90" s="20">
        <v>0</v>
      </c>
    </row>
    <row r="91" spans="1:7" x14ac:dyDescent="0.35">
      <c r="A91" s="18">
        <v>40302</v>
      </c>
      <c r="B91" s="19" t="s">
        <v>7</v>
      </c>
      <c r="C91" s="19" t="s">
        <v>16</v>
      </c>
      <c r="D91" s="20">
        <v>192.14693620199762</v>
      </c>
      <c r="E91" s="20">
        <v>4.49</v>
      </c>
      <c r="F91" s="20">
        <v>0</v>
      </c>
      <c r="G91" s="20">
        <v>0</v>
      </c>
    </row>
    <row r="92" spans="1:7" x14ac:dyDescent="0.35">
      <c r="A92" s="18">
        <v>40309</v>
      </c>
      <c r="B92" s="19" t="s">
        <v>7</v>
      </c>
      <c r="C92" s="19" t="s">
        <v>16</v>
      </c>
      <c r="D92" s="20">
        <v>166.4431242436884</v>
      </c>
      <c r="E92" s="20">
        <v>4.49</v>
      </c>
      <c r="F92" s="20">
        <v>0</v>
      </c>
      <c r="G92" s="20">
        <v>0</v>
      </c>
    </row>
    <row r="93" spans="1:7" x14ac:dyDescent="0.35">
      <c r="A93" s="18">
        <v>40316</v>
      </c>
      <c r="B93" s="19" t="s">
        <v>7</v>
      </c>
      <c r="C93" s="19" t="s">
        <v>16</v>
      </c>
      <c r="D93" s="20">
        <v>235.78191117171292</v>
      </c>
      <c r="E93" s="20">
        <v>4.1630769230000002</v>
      </c>
      <c r="F93" s="20">
        <v>0</v>
      </c>
      <c r="G93" s="20">
        <v>0</v>
      </c>
    </row>
    <row r="94" spans="1:7" x14ac:dyDescent="0.35">
      <c r="A94" s="18">
        <v>40323</v>
      </c>
      <c r="B94" s="19" t="s">
        <v>7</v>
      </c>
      <c r="C94" s="19" t="s">
        <v>16</v>
      </c>
      <c r="D94" s="20">
        <v>284.67501459199542</v>
      </c>
      <c r="E94" s="20">
        <v>4.0578571429999997</v>
      </c>
      <c r="F94" s="20">
        <v>0</v>
      </c>
      <c r="G94" s="20">
        <v>0</v>
      </c>
    </row>
    <row r="95" spans="1:7" x14ac:dyDescent="0.35">
      <c r="A95" s="18">
        <v>40330</v>
      </c>
      <c r="B95" s="19" t="s">
        <v>7</v>
      </c>
      <c r="C95" s="19" t="s">
        <v>16</v>
      </c>
      <c r="D95" s="20">
        <v>214.07504868302217</v>
      </c>
      <c r="E95" s="20">
        <v>3.9666666670000001</v>
      </c>
      <c r="F95" s="20">
        <v>0</v>
      </c>
      <c r="G95" s="20">
        <v>0</v>
      </c>
    </row>
    <row r="96" spans="1:7" x14ac:dyDescent="0.35">
      <c r="A96" s="18">
        <v>40337</v>
      </c>
      <c r="B96" s="19" t="s">
        <v>7</v>
      </c>
      <c r="C96" s="19" t="s">
        <v>16</v>
      </c>
      <c r="D96" s="20">
        <v>183.77263114909792</v>
      </c>
      <c r="E96" s="20">
        <v>5.443846154</v>
      </c>
      <c r="F96" s="20">
        <v>0</v>
      </c>
      <c r="G96" s="20">
        <v>0</v>
      </c>
    </row>
    <row r="97" spans="1:7" x14ac:dyDescent="0.35">
      <c r="A97" s="18">
        <v>40344</v>
      </c>
      <c r="B97" s="19" t="s">
        <v>7</v>
      </c>
      <c r="C97" s="19" t="s">
        <v>16</v>
      </c>
      <c r="D97" s="20">
        <v>289.28642125223553</v>
      </c>
      <c r="E97" s="20">
        <v>4.29</v>
      </c>
      <c r="F97" s="20">
        <v>0</v>
      </c>
      <c r="G97" s="20">
        <v>0</v>
      </c>
    </row>
    <row r="98" spans="1:7" x14ac:dyDescent="0.35">
      <c r="A98" s="18">
        <v>40351</v>
      </c>
      <c r="B98" s="19" t="s">
        <v>7</v>
      </c>
      <c r="C98" s="19" t="s">
        <v>16</v>
      </c>
      <c r="D98" s="20">
        <v>397.14858141361776</v>
      </c>
      <c r="E98" s="20">
        <v>4.2962499999999997</v>
      </c>
      <c r="F98" s="20">
        <v>1</v>
      </c>
      <c r="G98" s="20">
        <v>0</v>
      </c>
    </row>
    <row r="99" spans="1:7" x14ac:dyDescent="0.35">
      <c r="A99" s="18">
        <v>40358</v>
      </c>
      <c r="B99" s="19" t="s">
        <v>7</v>
      </c>
      <c r="C99" s="19" t="s">
        <v>16</v>
      </c>
      <c r="D99" s="20">
        <v>300.04673067328798</v>
      </c>
      <c r="E99" s="20">
        <v>4.403333333</v>
      </c>
      <c r="F99" s="20">
        <v>0</v>
      </c>
      <c r="G99" s="20">
        <v>1</v>
      </c>
    </row>
    <row r="100" spans="1:7" x14ac:dyDescent="0.35">
      <c r="A100" s="18">
        <v>40365</v>
      </c>
      <c r="B100" s="19" t="s">
        <v>7</v>
      </c>
      <c r="C100" s="19" t="s">
        <v>16</v>
      </c>
      <c r="D100" s="20">
        <v>256.18438620920188</v>
      </c>
      <c r="E100" s="20">
        <v>3.8813333330000002</v>
      </c>
      <c r="F100" s="20">
        <v>0</v>
      </c>
      <c r="G100" s="20">
        <v>1</v>
      </c>
    </row>
    <row r="101" spans="1:7" x14ac:dyDescent="0.35">
      <c r="A101" s="18">
        <v>40372</v>
      </c>
      <c r="B101" s="19" t="s">
        <v>7</v>
      </c>
      <c r="C101" s="19" t="s">
        <v>16</v>
      </c>
      <c r="D101" s="20">
        <v>318.5782889727414</v>
      </c>
      <c r="E101" s="20">
        <v>4.1381249999999996</v>
      </c>
      <c r="F101" s="20">
        <v>0</v>
      </c>
      <c r="G101" s="20">
        <v>1</v>
      </c>
    </row>
    <row r="102" spans="1:7" x14ac:dyDescent="0.35">
      <c r="A102" s="18">
        <v>40302</v>
      </c>
      <c r="B102" s="19" t="s">
        <v>7</v>
      </c>
      <c r="C102" s="19" t="s">
        <v>17</v>
      </c>
      <c r="D102" s="20">
        <v>281.76515409737482</v>
      </c>
      <c r="E102" s="20">
        <v>4.0627272730000001</v>
      </c>
      <c r="F102" s="20">
        <v>0</v>
      </c>
      <c r="G102" s="20">
        <v>0</v>
      </c>
    </row>
    <row r="103" spans="1:7" x14ac:dyDescent="0.35">
      <c r="A103" s="18">
        <v>40309</v>
      </c>
      <c r="B103" s="19" t="s">
        <v>7</v>
      </c>
      <c r="C103" s="19" t="s">
        <v>17</v>
      </c>
      <c r="D103" s="20">
        <v>348.46674668822629</v>
      </c>
      <c r="E103" s="20">
        <v>3.8515384620000002</v>
      </c>
      <c r="F103" s="20">
        <v>1</v>
      </c>
      <c r="G103" s="20">
        <v>0</v>
      </c>
    </row>
    <row r="104" spans="1:7" x14ac:dyDescent="0.35">
      <c r="A104" s="18">
        <v>40316</v>
      </c>
      <c r="B104" s="19" t="s">
        <v>7</v>
      </c>
      <c r="C104" s="19" t="s">
        <v>17</v>
      </c>
      <c r="D104" s="20">
        <v>378.71914793843308</v>
      </c>
      <c r="E104" s="20">
        <v>3.5935714289999998</v>
      </c>
      <c r="F104" s="20">
        <v>0</v>
      </c>
      <c r="G104" s="20">
        <v>1</v>
      </c>
    </row>
    <row r="105" spans="1:7" x14ac:dyDescent="0.35">
      <c r="A105" s="18">
        <v>40323</v>
      </c>
      <c r="B105" s="19" t="s">
        <v>7</v>
      </c>
      <c r="C105" s="19" t="s">
        <v>17</v>
      </c>
      <c r="D105" s="20">
        <v>360.30415645289946</v>
      </c>
      <c r="E105" s="20">
        <v>4.6431250000000004</v>
      </c>
      <c r="F105" s="20">
        <v>0</v>
      </c>
      <c r="G105" s="20">
        <v>1</v>
      </c>
    </row>
    <row r="106" spans="1:7" x14ac:dyDescent="0.35">
      <c r="A106" s="18">
        <v>40330</v>
      </c>
      <c r="B106" s="19" t="s">
        <v>7</v>
      </c>
      <c r="C106" s="19" t="s">
        <v>17</v>
      </c>
      <c r="D106" s="20">
        <v>342.76335527262108</v>
      </c>
      <c r="E106" s="20">
        <v>4.7733333330000001</v>
      </c>
      <c r="F106" s="20">
        <v>0</v>
      </c>
      <c r="G106" s="20">
        <v>1</v>
      </c>
    </row>
    <row r="107" spans="1:7" x14ac:dyDescent="0.35">
      <c r="A107" s="18">
        <v>40337</v>
      </c>
      <c r="B107" s="19" t="s">
        <v>7</v>
      </c>
      <c r="C107" s="19" t="s">
        <v>17</v>
      </c>
      <c r="D107" s="20">
        <v>360.59464988979607</v>
      </c>
      <c r="E107" s="20">
        <v>5.4542857140000001</v>
      </c>
      <c r="F107" s="20">
        <v>0</v>
      </c>
      <c r="G107" s="20">
        <v>0</v>
      </c>
    </row>
    <row r="108" spans="1:7" x14ac:dyDescent="0.35">
      <c r="A108" s="18">
        <v>40344</v>
      </c>
      <c r="B108" s="19" t="s">
        <v>7</v>
      </c>
      <c r="C108" s="19" t="s">
        <v>17</v>
      </c>
      <c r="D108" s="20">
        <v>283.6937634993709</v>
      </c>
      <c r="E108" s="20">
        <v>4.483333333</v>
      </c>
      <c r="F108" s="20">
        <v>0</v>
      </c>
      <c r="G108" s="20">
        <v>0</v>
      </c>
    </row>
    <row r="109" spans="1:7" x14ac:dyDescent="0.35">
      <c r="A109" s="18">
        <v>40351</v>
      </c>
      <c r="B109" s="19" t="s">
        <v>7</v>
      </c>
      <c r="C109" s="19" t="s">
        <v>17</v>
      </c>
      <c r="D109" s="20">
        <v>248.0364410567509</v>
      </c>
      <c r="E109" s="20">
        <v>4.7592307690000002</v>
      </c>
      <c r="F109" s="20">
        <v>0</v>
      </c>
      <c r="G109" s="20">
        <v>0</v>
      </c>
    </row>
    <row r="110" spans="1:7" x14ac:dyDescent="0.35">
      <c r="A110" s="18">
        <v>40358</v>
      </c>
      <c r="B110" s="19" t="s">
        <v>7</v>
      </c>
      <c r="C110" s="19" t="s">
        <v>17</v>
      </c>
      <c r="D110" s="20">
        <v>378.96757551248282</v>
      </c>
      <c r="E110" s="20">
        <v>3.7685714290000001</v>
      </c>
      <c r="F110" s="20">
        <v>1</v>
      </c>
      <c r="G110" s="20">
        <v>0</v>
      </c>
    </row>
    <row r="111" spans="1:7" x14ac:dyDescent="0.35">
      <c r="A111" s="18">
        <v>40365</v>
      </c>
      <c r="B111" s="19" t="s">
        <v>7</v>
      </c>
      <c r="C111" s="19" t="s">
        <v>17</v>
      </c>
      <c r="D111" s="20">
        <v>270.20687266746779</v>
      </c>
      <c r="E111" s="20">
        <v>4.9506249999999996</v>
      </c>
      <c r="F111" s="20">
        <v>0</v>
      </c>
      <c r="G111" s="20">
        <v>1</v>
      </c>
    </row>
    <row r="112" spans="1:7" x14ac:dyDescent="0.35">
      <c r="A112" s="18">
        <v>40372</v>
      </c>
      <c r="B112" s="19" t="s">
        <v>7</v>
      </c>
      <c r="C112" s="19" t="s">
        <v>17</v>
      </c>
      <c r="D112" s="20">
        <v>305.50056886598702</v>
      </c>
      <c r="E112" s="20">
        <v>4.4866666669999997</v>
      </c>
      <c r="F112" s="20">
        <v>0</v>
      </c>
      <c r="G112" s="20">
        <v>1</v>
      </c>
    </row>
    <row r="113" spans="1:7" x14ac:dyDescent="0.35">
      <c r="A113" s="18">
        <v>40302</v>
      </c>
      <c r="B113" s="14" t="s">
        <v>18</v>
      </c>
      <c r="C113" s="14" t="s">
        <v>19</v>
      </c>
      <c r="D113" s="14">
        <v>127.97854653078643</v>
      </c>
      <c r="E113" s="14">
        <v>4.6328571429999998</v>
      </c>
      <c r="F113" s="14">
        <v>0</v>
      </c>
      <c r="G113" s="14">
        <v>0</v>
      </c>
    </row>
    <row r="114" spans="1:7" x14ac:dyDescent="0.35">
      <c r="A114" s="18">
        <v>40309</v>
      </c>
      <c r="B114" s="14" t="s">
        <v>18</v>
      </c>
      <c r="C114" s="14" t="s">
        <v>19</v>
      </c>
      <c r="D114" s="14">
        <v>152.5346601739578</v>
      </c>
      <c r="E114" s="14">
        <v>4.9275000000000002</v>
      </c>
      <c r="F114" s="14">
        <v>0</v>
      </c>
      <c r="G114" s="14">
        <v>0</v>
      </c>
    </row>
    <row r="115" spans="1:7" x14ac:dyDescent="0.35">
      <c r="A115" s="18">
        <v>40316</v>
      </c>
      <c r="B115" s="14" t="s">
        <v>18</v>
      </c>
      <c r="C115" s="14" t="s">
        <v>19</v>
      </c>
      <c r="D115" s="14">
        <v>250.59645711523632</v>
      </c>
      <c r="E115" s="14">
        <v>4.3687500000000004</v>
      </c>
      <c r="F115" s="14">
        <v>0</v>
      </c>
      <c r="G115" s="14">
        <v>0</v>
      </c>
    </row>
    <row r="116" spans="1:7" x14ac:dyDescent="0.35">
      <c r="A116" s="18">
        <v>40323</v>
      </c>
      <c r="B116" s="14" t="s">
        <v>18</v>
      </c>
      <c r="C116" s="14" t="s">
        <v>19</v>
      </c>
      <c r="D116" s="14">
        <v>230.18775321635798</v>
      </c>
      <c r="E116" s="14">
        <v>4.208571429</v>
      </c>
      <c r="F116" s="14">
        <v>0</v>
      </c>
      <c r="G116" s="14">
        <v>0</v>
      </c>
    </row>
    <row r="117" spans="1:7" x14ac:dyDescent="0.35">
      <c r="A117" s="18">
        <v>40330</v>
      </c>
      <c r="B117" s="14" t="s">
        <v>18</v>
      </c>
      <c r="C117" s="14" t="s">
        <v>19</v>
      </c>
      <c r="D117" s="14">
        <v>258.26648249879088</v>
      </c>
      <c r="E117" s="14">
        <v>4.208571429</v>
      </c>
      <c r="F117" s="14">
        <v>0</v>
      </c>
      <c r="G117" s="14">
        <v>0</v>
      </c>
    </row>
    <row r="118" spans="1:7" x14ac:dyDescent="0.35">
      <c r="A118" s="18">
        <v>40337</v>
      </c>
      <c r="B118" s="14" t="s">
        <v>18</v>
      </c>
      <c r="C118" s="14" t="s">
        <v>19</v>
      </c>
      <c r="D118" s="14">
        <v>120.9717472247146</v>
      </c>
      <c r="E118" s="14">
        <v>4.6328571429999998</v>
      </c>
      <c r="F118" s="14">
        <v>0</v>
      </c>
      <c r="G118" s="14">
        <v>0</v>
      </c>
    </row>
    <row r="119" spans="1:7" x14ac:dyDescent="0.35">
      <c r="A119" s="18">
        <v>40344</v>
      </c>
      <c r="B119" s="14" t="s">
        <v>18</v>
      </c>
      <c r="C119" s="14" t="s">
        <v>19</v>
      </c>
      <c r="D119" s="14">
        <v>323.95524257777464</v>
      </c>
      <c r="E119" s="14">
        <v>4.6455555559999997</v>
      </c>
      <c r="F119" s="14">
        <v>1</v>
      </c>
      <c r="G119" s="14">
        <v>0</v>
      </c>
    </row>
    <row r="120" spans="1:7" x14ac:dyDescent="0.35">
      <c r="A120" s="18">
        <v>40351</v>
      </c>
      <c r="B120" s="14" t="s">
        <v>18</v>
      </c>
      <c r="C120" s="14" t="s">
        <v>19</v>
      </c>
      <c r="D120" s="14">
        <v>332.53958284465392</v>
      </c>
      <c r="E120" s="14">
        <v>4.12</v>
      </c>
      <c r="F120" s="14">
        <v>0</v>
      </c>
      <c r="G120" s="14">
        <v>1</v>
      </c>
    </row>
    <row r="121" spans="1:7" x14ac:dyDescent="0.35">
      <c r="A121" s="18">
        <v>40358</v>
      </c>
      <c r="B121" s="14" t="s">
        <v>18</v>
      </c>
      <c r="C121" s="14" t="s">
        <v>19</v>
      </c>
      <c r="D121" s="14">
        <v>318.75480206331304</v>
      </c>
      <c r="E121" s="14">
        <v>4.12</v>
      </c>
      <c r="F121" s="14">
        <v>0</v>
      </c>
      <c r="G121" s="14">
        <v>1</v>
      </c>
    </row>
    <row r="122" spans="1:7" x14ac:dyDescent="0.35">
      <c r="A122" s="18">
        <v>40365</v>
      </c>
      <c r="B122" s="14" t="s">
        <v>18</v>
      </c>
      <c r="C122" s="14" t="s">
        <v>19</v>
      </c>
      <c r="D122" s="14">
        <v>333.84805201146571</v>
      </c>
      <c r="E122" s="14">
        <v>3.3111111110000002</v>
      </c>
      <c r="F122" s="14">
        <v>0</v>
      </c>
      <c r="G122" s="14">
        <v>1</v>
      </c>
    </row>
    <row r="123" spans="1:7" x14ac:dyDescent="0.35">
      <c r="A123" s="18">
        <v>40372</v>
      </c>
      <c r="B123" s="14" t="s">
        <v>18</v>
      </c>
      <c r="C123" s="14" t="s">
        <v>19</v>
      </c>
      <c r="D123" s="14">
        <v>335.28131464737612</v>
      </c>
      <c r="E123" s="14">
        <v>3.1469999999999998</v>
      </c>
      <c r="F123" s="14">
        <v>0</v>
      </c>
      <c r="G123" s="14">
        <v>0</v>
      </c>
    </row>
    <row r="124" spans="1:7" x14ac:dyDescent="0.35">
      <c r="A124" s="18">
        <v>40302</v>
      </c>
      <c r="B124" s="14" t="s">
        <v>18</v>
      </c>
      <c r="C124" s="14" t="s">
        <v>20</v>
      </c>
      <c r="D124" s="14">
        <v>169.60160845688188</v>
      </c>
      <c r="E124" s="14">
        <v>4.24</v>
      </c>
      <c r="F124" s="14">
        <v>0</v>
      </c>
      <c r="G124" s="14">
        <v>0</v>
      </c>
    </row>
    <row r="125" spans="1:7" x14ac:dyDescent="0.35">
      <c r="A125" s="18">
        <v>40309</v>
      </c>
      <c r="B125" s="14" t="s">
        <v>18</v>
      </c>
      <c r="C125" s="14" t="s">
        <v>20</v>
      </c>
      <c r="D125" s="14">
        <v>209.3971488106277</v>
      </c>
      <c r="E125" s="14">
        <v>4.2283333330000001</v>
      </c>
      <c r="F125" s="14">
        <v>0</v>
      </c>
      <c r="G125" s="14">
        <v>0</v>
      </c>
    </row>
    <row r="126" spans="1:7" x14ac:dyDescent="0.35">
      <c r="A126" s="18">
        <v>40316</v>
      </c>
      <c r="B126" s="14" t="s">
        <v>18</v>
      </c>
      <c r="C126" s="14" t="s">
        <v>20</v>
      </c>
      <c r="D126" s="14">
        <v>196.34960394675636</v>
      </c>
      <c r="E126" s="14">
        <v>3.9950000000000001</v>
      </c>
      <c r="F126" s="14">
        <v>0</v>
      </c>
      <c r="G126" s="14">
        <v>0</v>
      </c>
    </row>
    <row r="127" spans="1:7" x14ac:dyDescent="0.35">
      <c r="A127" s="18">
        <v>40323</v>
      </c>
      <c r="B127" s="14" t="s">
        <v>18</v>
      </c>
      <c r="C127" s="14" t="s">
        <v>20</v>
      </c>
      <c r="D127" s="14">
        <v>358.38055216776797</v>
      </c>
      <c r="E127" s="14">
        <v>3.9950000000000001</v>
      </c>
      <c r="F127" s="14">
        <v>0</v>
      </c>
      <c r="G127" s="14">
        <v>0</v>
      </c>
    </row>
    <row r="128" spans="1:7" x14ac:dyDescent="0.35">
      <c r="A128" s="18">
        <v>40330</v>
      </c>
      <c r="B128" s="14" t="s">
        <v>18</v>
      </c>
      <c r="C128" s="14" t="s">
        <v>20</v>
      </c>
      <c r="D128" s="14">
        <v>198.00953936017774</v>
      </c>
      <c r="E128" s="14">
        <v>3.9950000000000001</v>
      </c>
      <c r="F128" s="14">
        <v>0</v>
      </c>
      <c r="G128" s="14">
        <v>0</v>
      </c>
    </row>
    <row r="129" spans="1:7" x14ac:dyDescent="0.35">
      <c r="A129" s="18">
        <v>40337</v>
      </c>
      <c r="B129" s="14" t="s">
        <v>18</v>
      </c>
      <c r="C129" s="14" t="s">
        <v>20</v>
      </c>
      <c r="D129" s="14">
        <v>166.40779961215463</v>
      </c>
      <c r="E129" s="14">
        <v>4.24</v>
      </c>
      <c r="F129" s="14">
        <v>0</v>
      </c>
      <c r="G129" s="14">
        <v>0</v>
      </c>
    </row>
    <row r="130" spans="1:7" x14ac:dyDescent="0.35">
      <c r="A130" s="18">
        <v>40344</v>
      </c>
      <c r="B130" s="14" t="s">
        <v>18</v>
      </c>
      <c r="C130" s="14" t="s">
        <v>20</v>
      </c>
      <c r="D130" s="14">
        <v>299.87320850245294</v>
      </c>
      <c r="E130" s="14">
        <v>4.24</v>
      </c>
      <c r="F130" s="14">
        <v>1</v>
      </c>
      <c r="G130" s="14">
        <v>0</v>
      </c>
    </row>
    <row r="131" spans="1:7" x14ac:dyDescent="0.35">
      <c r="A131" s="18">
        <v>40351</v>
      </c>
      <c r="B131" s="14" t="s">
        <v>18</v>
      </c>
      <c r="C131" s="14" t="s">
        <v>20</v>
      </c>
      <c r="D131" s="14">
        <v>344.85569958245247</v>
      </c>
      <c r="E131" s="14">
        <v>4.24</v>
      </c>
      <c r="F131" s="14">
        <v>0</v>
      </c>
      <c r="G131" s="14">
        <v>1</v>
      </c>
    </row>
    <row r="132" spans="1:7" x14ac:dyDescent="0.35">
      <c r="A132" s="18">
        <v>40358</v>
      </c>
      <c r="B132" s="14" t="s">
        <v>18</v>
      </c>
      <c r="C132" s="14" t="s">
        <v>20</v>
      </c>
      <c r="D132" s="14">
        <v>340.26696321400709</v>
      </c>
      <c r="E132" s="14">
        <v>4.24</v>
      </c>
      <c r="F132" s="14">
        <v>0</v>
      </c>
      <c r="G132" s="14">
        <v>1</v>
      </c>
    </row>
    <row r="133" spans="1:7" x14ac:dyDescent="0.35">
      <c r="A133" s="18">
        <v>40365</v>
      </c>
      <c r="B133" s="14" t="s">
        <v>18</v>
      </c>
      <c r="C133" s="14" t="s">
        <v>20</v>
      </c>
      <c r="D133" s="14">
        <v>262.28117718093938</v>
      </c>
      <c r="E133" s="14">
        <v>3.7450000000000001</v>
      </c>
      <c r="F133" s="14">
        <v>0</v>
      </c>
      <c r="G133" s="14">
        <v>1</v>
      </c>
    </row>
    <row r="134" spans="1:7" x14ac:dyDescent="0.35">
      <c r="A134" s="18">
        <v>40372</v>
      </c>
      <c r="B134" s="14" t="s">
        <v>18</v>
      </c>
      <c r="C134" s="14" t="s">
        <v>20</v>
      </c>
      <c r="D134" s="14">
        <v>235.86848608428613</v>
      </c>
      <c r="E134" s="14">
        <v>3.7450000000000001</v>
      </c>
      <c r="F134" s="14">
        <v>0</v>
      </c>
      <c r="G134" s="14">
        <v>0</v>
      </c>
    </row>
    <row r="135" spans="1:7" x14ac:dyDescent="0.35">
      <c r="A135" s="18">
        <v>40302</v>
      </c>
      <c r="B135" s="14" t="s">
        <v>18</v>
      </c>
      <c r="C135" s="14" t="s">
        <v>21</v>
      </c>
      <c r="D135" s="14">
        <v>203.79754865341786</v>
      </c>
      <c r="E135" s="14">
        <v>4.2042857140000001</v>
      </c>
      <c r="F135" s="14">
        <v>0</v>
      </c>
      <c r="G135" s="14">
        <v>0</v>
      </c>
    </row>
    <row r="136" spans="1:7" x14ac:dyDescent="0.35">
      <c r="A136" s="18">
        <v>40309</v>
      </c>
      <c r="B136" s="14" t="s">
        <v>18</v>
      </c>
      <c r="C136" s="14" t="s">
        <v>21</v>
      </c>
      <c r="D136" s="14">
        <v>219.29149989342258</v>
      </c>
      <c r="E136" s="14">
        <v>4.8233333329999999</v>
      </c>
      <c r="F136" s="14">
        <v>0</v>
      </c>
      <c r="G136" s="14">
        <v>0</v>
      </c>
    </row>
    <row r="137" spans="1:7" x14ac:dyDescent="0.35">
      <c r="A137" s="18">
        <v>40316</v>
      </c>
      <c r="B137" s="14" t="s">
        <v>18</v>
      </c>
      <c r="C137" s="14" t="s">
        <v>21</v>
      </c>
      <c r="D137" s="14">
        <v>294.08243374242301</v>
      </c>
      <c r="E137" s="14">
        <v>4.12</v>
      </c>
      <c r="F137" s="14">
        <v>0</v>
      </c>
      <c r="G137" s="14">
        <v>0</v>
      </c>
    </row>
    <row r="138" spans="1:7" x14ac:dyDescent="0.35">
      <c r="A138" s="18">
        <v>40323</v>
      </c>
      <c r="B138" s="14" t="s">
        <v>18</v>
      </c>
      <c r="C138" s="14" t="s">
        <v>21</v>
      </c>
      <c r="D138" s="14">
        <v>337.72974904051551</v>
      </c>
      <c r="E138" s="14">
        <v>3.9242857139999998</v>
      </c>
      <c r="F138" s="14">
        <v>0</v>
      </c>
      <c r="G138" s="14">
        <v>0</v>
      </c>
    </row>
    <row r="139" spans="1:7" x14ac:dyDescent="0.35">
      <c r="A139" s="18">
        <v>40330</v>
      </c>
      <c r="B139" s="14" t="s">
        <v>18</v>
      </c>
      <c r="C139" s="14" t="s">
        <v>21</v>
      </c>
      <c r="D139" s="14">
        <v>198.84945852895032</v>
      </c>
      <c r="E139" s="14">
        <v>3.9242857139999998</v>
      </c>
      <c r="F139" s="14">
        <v>0</v>
      </c>
      <c r="G139" s="14">
        <v>0</v>
      </c>
    </row>
    <row r="140" spans="1:7" x14ac:dyDescent="0.35">
      <c r="A140" s="18">
        <v>40337</v>
      </c>
      <c r="B140" s="14" t="s">
        <v>18</v>
      </c>
      <c r="C140" s="14" t="s">
        <v>21</v>
      </c>
      <c r="D140" s="14">
        <v>224.22524285785963</v>
      </c>
      <c r="E140" s="14">
        <v>4.2042857140000001</v>
      </c>
      <c r="F140" s="14">
        <v>0</v>
      </c>
      <c r="G140" s="14">
        <v>0</v>
      </c>
    </row>
    <row r="141" spans="1:7" x14ac:dyDescent="0.35">
      <c r="A141" s="18">
        <v>40344</v>
      </c>
      <c r="B141" s="14" t="s">
        <v>18</v>
      </c>
      <c r="C141" s="14" t="s">
        <v>21</v>
      </c>
      <c r="D141" s="14">
        <v>258.85789097402039</v>
      </c>
      <c r="E141" s="14">
        <v>4.2042857140000001</v>
      </c>
      <c r="F141" s="14">
        <v>0</v>
      </c>
      <c r="G141" s="14">
        <v>0</v>
      </c>
    </row>
    <row r="142" spans="1:7" x14ac:dyDescent="0.35">
      <c r="A142" s="18">
        <v>40351</v>
      </c>
      <c r="B142" s="14" t="s">
        <v>18</v>
      </c>
      <c r="C142" s="14" t="s">
        <v>21</v>
      </c>
      <c r="D142" s="14">
        <v>259.40173476767922</v>
      </c>
      <c r="E142" s="14">
        <v>3.801111111</v>
      </c>
      <c r="F142" s="14">
        <v>0</v>
      </c>
      <c r="G142" s="14">
        <v>0</v>
      </c>
    </row>
    <row r="143" spans="1:7" x14ac:dyDescent="0.35">
      <c r="A143" s="18">
        <v>40358</v>
      </c>
      <c r="B143" s="14" t="s">
        <v>18</v>
      </c>
      <c r="C143" s="14" t="s">
        <v>21</v>
      </c>
      <c r="D143" s="14">
        <v>206.1745931678478</v>
      </c>
      <c r="E143" s="14">
        <v>3.9337499999999999</v>
      </c>
      <c r="F143" s="14">
        <v>0</v>
      </c>
      <c r="G143" s="14">
        <v>0</v>
      </c>
    </row>
    <row r="144" spans="1:7" x14ac:dyDescent="0.35">
      <c r="A144" s="18">
        <v>40365</v>
      </c>
      <c r="B144" s="14" t="s">
        <v>18</v>
      </c>
      <c r="C144" s="14" t="s">
        <v>21</v>
      </c>
      <c r="D144" s="14">
        <v>304.46835954757643</v>
      </c>
      <c r="E144" s="14">
        <v>3.3111111110000002</v>
      </c>
      <c r="F144" s="14">
        <v>0</v>
      </c>
      <c r="G144" s="14">
        <v>0</v>
      </c>
    </row>
    <row r="145" spans="1:7" x14ac:dyDescent="0.35">
      <c r="A145" s="18">
        <v>40372</v>
      </c>
      <c r="B145" s="14" t="s">
        <v>18</v>
      </c>
      <c r="C145" s="14" t="s">
        <v>21</v>
      </c>
      <c r="D145" s="14">
        <v>331.18181179812558</v>
      </c>
      <c r="E145" s="14">
        <v>3.1469999999999998</v>
      </c>
      <c r="F145" s="14">
        <v>0</v>
      </c>
      <c r="G145" s="14">
        <v>0</v>
      </c>
    </row>
    <row r="146" spans="1:7" x14ac:dyDescent="0.35">
      <c r="A146" s="18">
        <v>40302</v>
      </c>
      <c r="B146" s="14" t="s">
        <v>18</v>
      </c>
      <c r="C146" s="14" t="s">
        <v>22</v>
      </c>
      <c r="D146" s="14">
        <v>280.66506151742271</v>
      </c>
      <c r="E146" s="14">
        <v>4.1614285710000001</v>
      </c>
      <c r="F146" s="14">
        <v>0</v>
      </c>
      <c r="G146" s="14">
        <v>1</v>
      </c>
    </row>
    <row r="147" spans="1:7" x14ac:dyDescent="0.35">
      <c r="A147" s="18">
        <v>40309</v>
      </c>
      <c r="B147" s="14" t="s">
        <v>18</v>
      </c>
      <c r="C147" s="14" t="s">
        <v>22</v>
      </c>
      <c r="D147" s="14">
        <v>340.35566181391414</v>
      </c>
      <c r="E147" s="14">
        <v>4.1614285710000001</v>
      </c>
      <c r="F147" s="14">
        <v>0</v>
      </c>
      <c r="G147" s="14">
        <v>0</v>
      </c>
    </row>
    <row r="148" spans="1:7" x14ac:dyDescent="0.35">
      <c r="A148" s="18">
        <v>40316</v>
      </c>
      <c r="B148" s="14" t="s">
        <v>18</v>
      </c>
      <c r="C148" s="14" t="s">
        <v>22</v>
      </c>
      <c r="D148" s="14">
        <v>293.192482907672</v>
      </c>
      <c r="E148" s="14">
        <v>3.9449999999999998</v>
      </c>
      <c r="F148" s="14">
        <v>0</v>
      </c>
      <c r="G148" s="14">
        <v>0</v>
      </c>
    </row>
    <row r="149" spans="1:7" x14ac:dyDescent="0.35">
      <c r="A149" s="18">
        <v>40323</v>
      </c>
      <c r="B149" s="14" t="s">
        <v>18</v>
      </c>
      <c r="C149" s="14" t="s">
        <v>22</v>
      </c>
      <c r="D149" s="14">
        <v>247.64821289163172</v>
      </c>
      <c r="E149" s="14">
        <v>4.2371428570000003</v>
      </c>
      <c r="F149" s="14">
        <v>0</v>
      </c>
      <c r="G149" s="14">
        <v>0</v>
      </c>
    </row>
    <row r="150" spans="1:7" x14ac:dyDescent="0.35">
      <c r="A150" s="18">
        <v>40330</v>
      </c>
      <c r="B150" s="14" t="s">
        <v>18</v>
      </c>
      <c r="C150" s="14" t="s">
        <v>22</v>
      </c>
      <c r="D150" s="14">
        <v>236.22983595974381</v>
      </c>
      <c r="E150" s="14">
        <v>4.4562499999999998</v>
      </c>
      <c r="F150" s="14">
        <v>0</v>
      </c>
      <c r="G150" s="14">
        <v>0</v>
      </c>
    </row>
    <row r="151" spans="1:7" x14ac:dyDescent="0.35">
      <c r="A151" s="18">
        <v>40337</v>
      </c>
      <c r="B151" s="14" t="s">
        <v>18</v>
      </c>
      <c r="C151" s="14" t="s">
        <v>22</v>
      </c>
      <c r="D151" s="14">
        <v>272.23564345348746</v>
      </c>
      <c r="E151" s="14">
        <v>4.7328571430000004</v>
      </c>
      <c r="F151" s="14">
        <v>0</v>
      </c>
      <c r="G151" s="14">
        <v>0</v>
      </c>
    </row>
    <row r="152" spans="1:7" x14ac:dyDescent="0.35">
      <c r="A152" s="18">
        <v>40344</v>
      </c>
      <c r="B152" s="14" t="s">
        <v>18</v>
      </c>
      <c r="C152" s="14" t="s">
        <v>22</v>
      </c>
      <c r="D152" s="14">
        <v>183.67520776248719</v>
      </c>
      <c r="E152" s="14">
        <v>4.1614285710000001</v>
      </c>
      <c r="F152" s="14">
        <v>0</v>
      </c>
      <c r="G152" s="14">
        <v>0</v>
      </c>
    </row>
    <row r="153" spans="1:7" x14ac:dyDescent="0.35">
      <c r="A153" s="18">
        <v>40351</v>
      </c>
      <c r="B153" s="14" t="s">
        <v>18</v>
      </c>
      <c r="C153" s="14" t="s">
        <v>22</v>
      </c>
      <c r="D153" s="14">
        <v>252.50665912191596</v>
      </c>
      <c r="E153" s="14">
        <v>4.1900000000000004</v>
      </c>
      <c r="F153" s="14">
        <v>0</v>
      </c>
      <c r="G153" s="14">
        <v>0</v>
      </c>
    </row>
    <row r="154" spans="1:7" x14ac:dyDescent="0.35">
      <c r="A154" s="18">
        <v>40358</v>
      </c>
      <c r="B154" s="14" t="s">
        <v>18</v>
      </c>
      <c r="C154" s="14" t="s">
        <v>22</v>
      </c>
      <c r="D154" s="14">
        <v>289.86053137541177</v>
      </c>
      <c r="E154" s="14">
        <v>4.1614285710000001</v>
      </c>
      <c r="F154" s="14">
        <v>0</v>
      </c>
      <c r="G154" s="14">
        <v>0</v>
      </c>
    </row>
    <row r="155" spans="1:7" x14ac:dyDescent="0.35">
      <c r="A155" s="18">
        <v>40365</v>
      </c>
      <c r="B155" s="14" t="s">
        <v>18</v>
      </c>
      <c r="C155" s="14" t="s">
        <v>22</v>
      </c>
      <c r="D155" s="14">
        <v>200.91386435089427</v>
      </c>
      <c r="E155" s="14">
        <v>3.78</v>
      </c>
      <c r="F155" s="14">
        <v>0</v>
      </c>
      <c r="G155" s="14">
        <v>0</v>
      </c>
    </row>
    <row r="156" spans="1:7" x14ac:dyDescent="0.35">
      <c r="A156" s="18">
        <v>40372</v>
      </c>
      <c r="B156" s="14" t="s">
        <v>18</v>
      </c>
      <c r="C156" s="14" t="s">
        <v>22</v>
      </c>
      <c r="D156" s="14">
        <v>135.1673761865116</v>
      </c>
      <c r="E156" s="14">
        <v>3.78</v>
      </c>
      <c r="F156" s="14">
        <v>0</v>
      </c>
      <c r="G156" s="14">
        <v>0</v>
      </c>
    </row>
    <row r="157" spans="1:7" x14ac:dyDescent="0.35">
      <c r="A157" s="18">
        <v>40302</v>
      </c>
      <c r="B157" s="14" t="s">
        <v>18</v>
      </c>
      <c r="C157" s="14" t="s">
        <v>23</v>
      </c>
      <c r="D157" s="14">
        <v>89.823337547925831</v>
      </c>
      <c r="E157" s="14">
        <v>4.8566666669999998</v>
      </c>
      <c r="F157" s="14">
        <v>0</v>
      </c>
      <c r="G157" s="14">
        <v>0</v>
      </c>
    </row>
    <row r="158" spans="1:7" x14ac:dyDescent="0.35">
      <c r="A158" s="18">
        <v>40309</v>
      </c>
      <c r="B158" s="14" t="s">
        <v>18</v>
      </c>
      <c r="C158" s="14" t="s">
        <v>23</v>
      </c>
      <c r="D158" s="14">
        <v>171.57186238849636</v>
      </c>
      <c r="E158" s="14">
        <v>4.8566666669999998</v>
      </c>
      <c r="F158" s="14">
        <v>0</v>
      </c>
      <c r="G158" s="14">
        <v>0</v>
      </c>
    </row>
    <row r="159" spans="1:7" x14ac:dyDescent="0.35">
      <c r="A159" s="18">
        <v>40316</v>
      </c>
      <c r="B159" s="14" t="s">
        <v>18</v>
      </c>
      <c r="C159" s="14" t="s">
        <v>23</v>
      </c>
      <c r="D159" s="14">
        <v>197.55094390304976</v>
      </c>
      <c r="E159" s="14">
        <v>4.3499999999999996</v>
      </c>
      <c r="F159" s="14">
        <v>0</v>
      </c>
      <c r="G159" s="14">
        <v>0</v>
      </c>
    </row>
    <row r="160" spans="1:7" x14ac:dyDescent="0.35">
      <c r="A160" s="18">
        <v>40323</v>
      </c>
      <c r="B160" s="14" t="s">
        <v>18</v>
      </c>
      <c r="C160" s="14" t="s">
        <v>23</v>
      </c>
      <c r="D160" s="14">
        <v>268.89447791817884</v>
      </c>
      <c r="E160" s="14">
        <v>4.3499999999999996</v>
      </c>
      <c r="F160" s="14">
        <v>0</v>
      </c>
      <c r="G160" s="14">
        <v>0</v>
      </c>
    </row>
    <row r="161" spans="1:7" x14ac:dyDescent="0.35">
      <c r="A161" s="18">
        <v>40330</v>
      </c>
      <c r="B161" s="14" t="s">
        <v>18</v>
      </c>
      <c r="C161" s="14" t="s">
        <v>23</v>
      </c>
      <c r="D161" s="14">
        <v>173.2082566698104</v>
      </c>
      <c r="E161" s="14">
        <v>4.1449999999999996</v>
      </c>
      <c r="F161" s="14">
        <v>0</v>
      </c>
      <c r="G161" s="14">
        <v>0</v>
      </c>
    </row>
    <row r="162" spans="1:7" x14ac:dyDescent="0.35">
      <c r="A162" s="18">
        <v>40337</v>
      </c>
      <c r="B162" s="14" t="s">
        <v>18</v>
      </c>
      <c r="C162" s="14" t="s">
        <v>23</v>
      </c>
      <c r="D162" s="14">
        <v>299.9339069101668</v>
      </c>
      <c r="E162" s="14">
        <v>4.6399999999999997</v>
      </c>
      <c r="F162" s="14">
        <v>0</v>
      </c>
      <c r="G162" s="14">
        <v>0</v>
      </c>
    </row>
    <row r="163" spans="1:7" x14ac:dyDescent="0.35">
      <c r="A163" s="18">
        <v>40344</v>
      </c>
      <c r="B163" s="14" t="s">
        <v>18</v>
      </c>
      <c r="C163" s="14" t="s">
        <v>23</v>
      </c>
      <c r="D163" s="14">
        <v>244.48261981110159</v>
      </c>
      <c r="E163" s="14">
        <v>4.1900000000000004</v>
      </c>
      <c r="F163" s="14">
        <v>0</v>
      </c>
      <c r="G163" s="14">
        <v>0</v>
      </c>
    </row>
    <row r="164" spans="1:7" x14ac:dyDescent="0.35">
      <c r="A164" s="18">
        <v>40351</v>
      </c>
      <c r="B164" s="14" t="s">
        <v>18</v>
      </c>
      <c r="C164" s="14" t="s">
        <v>23</v>
      </c>
      <c r="D164" s="14">
        <v>440.97002195203333</v>
      </c>
      <c r="E164" s="14">
        <v>4.1900000000000004</v>
      </c>
      <c r="F164" s="14">
        <v>1</v>
      </c>
      <c r="G164" s="14">
        <v>0</v>
      </c>
    </row>
    <row r="165" spans="1:7" x14ac:dyDescent="0.35">
      <c r="A165" s="18">
        <v>40358</v>
      </c>
      <c r="B165" s="14" t="s">
        <v>18</v>
      </c>
      <c r="C165" s="14" t="s">
        <v>23</v>
      </c>
      <c r="D165" s="14">
        <v>269.93480159233297</v>
      </c>
      <c r="E165" s="14">
        <v>3.94</v>
      </c>
      <c r="F165" s="14">
        <v>0</v>
      </c>
      <c r="G165" s="14">
        <v>1</v>
      </c>
    </row>
    <row r="166" spans="1:7" x14ac:dyDescent="0.35">
      <c r="A166" s="18">
        <v>40365</v>
      </c>
      <c r="B166" s="14" t="s">
        <v>18</v>
      </c>
      <c r="C166" s="14" t="s">
        <v>23</v>
      </c>
      <c r="D166" s="14">
        <v>334.96321778716339</v>
      </c>
      <c r="E166" s="14">
        <v>4.1790000000000003</v>
      </c>
      <c r="F166" s="14">
        <v>0</v>
      </c>
      <c r="G166" s="14">
        <v>1</v>
      </c>
    </row>
    <row r="167" spans="1:7" x14ac:dyDescent="0.35">
      <c r="A167" s="18">
        <v>40372</v>
      </c>
      <c r="B167" s="14" t="s">
        <v>18</v>
      </c>
      <c r="C167" s="14" t="s">
        <v>23</v>
      </c>
      <c r="D167" s="14">
        <v>357.7484603303962</v>
      </c>
      <c r="E167" s="14">
        <v>4.1790000000000003</v>
      </c>
      <c r="F167" s="14">
        <v>0</v>
      </c>
      <c r="G167" s="14">
        <v>1</v>
      </c>
    </row>
    <row r="168" spans="1:7" x14ac:dyDescent="0.35">
      <c r="A168" s="18">
        <v>40302</v>
      </c>
      <c r="B168" s="14" t="s">
        <v>18</v>
      </c>
      <c r="C168" s="14" t="s">
        <v>24</v>
      </c>
      <c r="D168" s="14">
        <v>230.50294470959292</v>
      </c>
      <c r="E168" s="14">
        <v>5.29</v>
      </c>
      <c r="F168" s="14">
        <v>0</v>
      </c>
      <c r="G168" s="14">
        <v>1</v>
      </c>
    </row>
    <row r="169" spans="1:7" x14ac:dyDescent="0.35">
      <c r="A169" s="18">
        <v>40309</v>
      </c>
      <c r="B169" s="14" t="s">
        <v>18</v>
      </c>
      <c r="C169" s="14" t="s">
        <v>24</v>
      </c>
      <c r="D169" s="14">
        <v>363.78535420602554</v>
      </c>
      <c r="E169" s="14">
        <v>4.3899999999999997</v>
      </c>
      <c r="F169" s="14">
        <v>0</v>
      </c>
      <c r="G169" s="14">
        <v>0</v>
      </c>
    </row>
    <row r="170" spans="1:7" x14ac:dyDescent="0.35">
      <c r="A170" s="18">
        <v>40316</v>
      </c>
      <c r="B170" s="14" t="s">
        <v>18</v>
      </c>
      <c r="C170" s="14" t="s">
        <v>24</v>
      </c>
      <c r="D170" s="14">
        <v>268.40864887242094</v>
      </c>
      <c r="E170" s="14">
        <v>4.79</v>
      </c>
      <c r="F170" s="14">
        <v>0</v>
      </c>
      <c r="G170" s="14">
        <v>0</v>
      </c>
    </row>
    <row r="171" spans="1:7" x14ac:dyDescent="0.35">
      <c r="A171" s="18">
        <v>40323</v>
      </c>
      <c r="B171" s="14" t="s">
        <v>18</v>
      </c>
      <c r="C171" s="14" t="s">
        <v>24</v>
      </c>
      <c r="D171" s="14">
        <v>211.23872621363978</v>
      </c>
      <c r="E171" s="14">
        <v>4.3899999999999997</v>
      </c>
      <c r="F171" s="14">
        <v>0</v>
      </c>
      <c r="G171" s="14">
        <v>0</v>
      </c>
    </row>
    <row r="172" spans="1:7" x14ac:dyDescent="0.35">
      <c r="A172" s="18">
        <v>40330</v>
      </c>
      <c r="B172" s="14" t="s">
        <v>18</v>
      </c>
      <c r="C172" s="14" t="s">
        <v>24</v>
      </c>
      <c r="D172" s="14">
        <v>223.0831529572697</v>
      </c>
      <c r="E172" s="14">
        <v>4.79</v>
      </c>
      <c r="F172" s="14">
        <v>0</v>
      </c>
      <c r="G172" s="14">
        <v>0</v>
      </c>
    </row>
    <row r="173" spans="1:7" x14ac:dyDescent="0.35">
      <c r="A173" s="18">
        <v>40337</v>
      </c>
      <c r="B173" s="14" t="s">
        <v>18</v>
      </c>
      <c r="C173" s="14" t="s">
        <v>24</v>
      </c>
      <c r="D173" s="14">
        <v>351.97074735656679</v>
      </c>
      <c r="E173" s="14">
        <v>5.29</v>
      </c>
      <c r="F173" s="14">
        <v>0</v>
      </c>
      <c r="G173" s="14">
        <v>0</v>
      </c>
    </row>
    <row r="174" spans="1:7" x14ac:dyDescent="0.35">
      <c r="A174" s="18">
        <v>40344</v>
      </c>
      <c r="B174" s="14" t="s">
        <v>18</v>
      </c>
      <c r="C174" s="14" t="s">
        <v>24</v>
      </c>
      <c r="D174" s="14">
        <v>168.5650474293837</v>
      </c>
      <c r="E174" s="14">
        <v>5.83</v>
      </c>
      <c r="F174" s="14">
        <v>0</v>
      </c>
      <c r="G174" s="14">
        <v>0</v>
      </c>
    </row>
    <row r="175" spans="1:7" x14ac:dyDescent="0.35">
      <c r="A175" s="18">
        <v>40351</v>
      </c>
      <c r="B175" s="14" t="s">
        <v>18</v>
      </c>
      <c r="C175" s="14" t="s">
        <v>24</v>
      </c>
      <c r="D175" s="14">
        <v>241.95493277686541</v>
      </c>
      <c r="E175" s="14">
        <v>6.19</v>
      </c>
      <c r="F175" s="14">
        <v>0</v>
      </c>
      <c r="G175" s="14">
        <v>0</v>
      </c>
    </row>
    <row r="176" spans="1:7" x14ac:dyDescent="0.35">
      <c r="A176" s="18">
        <v>40358</v>
      </c>
      <c r="B176" s="14" t="s">
        <v>18</v>
      </c>
      <c r="C176" s="14" t="s">
        <v>24</v>
      </c>
      <c r="D176" s="14">
        <v>184.85808826771864</v>
      </c>
      <c r="E176" s="14">
        <v>5.59</v>
      </c>
      <c r="F176" s="14">
        <v>0</v>
      </c>
      <c r="G176" s="14">
        <v>0</v>
      </c>
    </row>
    <row r="177" spans="1:7" x14ac:dyDescent="0.35">
      <c r="A177" s="18">
        <v>40365</v>
      </c>
      <c r="B177" s="14" t="s">
        <v>18</v>
      </c>
      <c r="C177" s="14" t="s">
        <v>24</v>
      </c>
      <c r="D177" s="14">
        <v>200.07702230282163</v>
      </c>
      <c r="E177" s="14">
        <v>4.6224999999999996</v>
      </c>
      <c r="F177" s="14">
        <v>0</v>
      </c>
      <c r="G177" s="14">
        <v>0</v>
      </c>
    </row>
    <row r="178" spans="1:7" x14ac:dyDescent="0.35">
      <c r="A178" s="18">
        <v>40372</v>
      </c>
      <c r="B178" s="14" t="s">
        <v>18</v>
      </c>
      <c r="C178" s="14" t="s">
        <v>24</v>
      </c>
      <c r="D178" s="14">
        <v>181.75129023351653</v>
      </c>
      <c r="E178" s="14">
        <v>4.6224999999999996</v>
      </c>
      <c r="F178" s="14">
        <v>0</v>
      </c>
      <c r="G178" s="14">
        <v>0</v>
      </c>
    </row>
    <row r="179" spans="1:7" x14ac:dyDescent="0.35">
      <c r="A179" s="18">
        <v>40302</v>
      </c>
      <c r="B179" s="14" t="s">
        <v>18</v>
      </c>
      <c r="C179" s="14" t="s">
        <v>25</v>
      </c>
      <c r="D179" s="14">
        <v>154.70125058617577</v>
      </c>
      <c r="E179" s="14">
        <v>4.7328571430000004</v>
      </c>
      <c r="F179" s="14">
        <v>0</v>
      </c>
      <c r="G179" s="14">
        <v>0</v>
      </c>
    </row>
    <row r="180" spans="1:7" x14ac:dyDescent="0.35">
      <c r="A180" s="18">
        <v>40309</v>
      </c>
      <c r="B180" s="14" t="s">
        <v>18</v>
      </c>
      <c r="C180" s="14" t="s">
        <v>25</v>
      </c>
      <c r="D180" s="14">
        <v>120.08165652683778</v>
      </c>
      <c r="E180" s="14">
        <v>4.03</v>
      </c>
      <c r="F180" s="14">
        <v>0</v>
      </c>
      <c r="G180" s="14">
        <v>0</v>
      </c>
    </row>
    <row r="181" spans="1:7" x14ac:dyDescent="0.35">
      <c r="A181" s="18">
        <v>40316</v>
      </c>
      <c r="B181" s="14" t="s">
        <v>18</v>
      </c>
      <c r="C181" s="14" t="s">
        <v>25</v>
      </c>
      <c r="D181" s="14">
        <v>284.8292030196755</v>
      </c>
      <c r="E181" s="14">
        <v>3.6663636359999998</v>
      </c>
      <c r="F181" s="14">
        <v>0</v>
      </c>
      <c r="G181" s="14">
        <v>0</v>
      </c>
    </row>
    <row r="182" spans="1:7" x14ac:dyDescent="0.35">
      <c r="A182" s="18">
        <v>40323</v>
      </c>
      <c r="B182" s="14" t="s">
        <v>18</v>
      </c>
      <c r="C182" s="14" t="s">
        <v>25</v>
      </c>
      <c r="D182" s="14">
        <v>248.17471444662888</v>
      </c>
      <c r="E182" s="14">
        <v>3.6663636359999998</v>
      </c>
      <c r="F182" s="14">
        <v>0</v>
      </c>
      <c r="G182" s="14">
        <v>0</v>
      </c>
    </row>
    <row r="183" spans="1:7" x14ac:dyDescent="0.35">
      <c r="A183" s="18">
        <v>40330</v>
      </c>
      <c r="B183" s="14" t="s">
        <v>18</v>
      </c>
      <c r="C183" s="14" t="s">
        <v>25</v>
      </c>
      <c r="D183" s="14">
        <v>278.14696766500168</v>
      </c>
      <c r="E183" s="14">
        <v>3.794</v>
      </c>
      <c r="F183" s="14">
        <v>0</v>
      </c>
      <c r="G183" s="14">
        <v>0</v>
      </c>
    </row>
    <row r="184" spans="1:7" x14ac:dyDescent="0.35">
      <c r="A184" s="18">
        <v>40337</v>
      </c>
      <c r="B184" s="14" t="s">
        <v>18</v>
      </c>
      <c r="C184" s="14" t="s">
        <v>25</v>
      </c>
      <c r="D184" s="14">
        <v>275.66126852782827</v>
      </c>
      <c r="E184" s="14">
        <v>4.03</v>
      </c>
      <c r="F184" s="14">
        <v>0</v>
      </c>
      <c r="G184" s="14">
        <v>0</v>
      </c>
    </row>
    <row r="185" spans="1:7" x14ac:dyDescent="0.35">
      <c r="A185" s="18">
        <v>40344</v>
      </c>
      <c r="B185" s="14" t="s">
        <v>18</v>
      </c>
      <c r="C185" s="14" t="s">
        <v>25</v>
      </c>
      <c r="D185" s="14">
        <v>325.03973275525487</v>
      </c>
      <c r="E185" s="14">
        <v>3.63</v>
      </c>
      <c r="F185" s="14">
        <v>1</v>
      </c>
      <c r="G185" s="14">
        <v>0</v>
      </c>
    </row>
    <row r="186" spans="1:7" x14ac:dyDescent="0.35">
      <c r="A186" s="18">
        <v>40351</v>
      </c>
      <c r="B186" s="14" t="s">
        <v>18</v>
      </c>
      <c r="C186" s="14" t="s">
        <v>25</v>
      </c>
      <c r="D186" s="14">
        <v>336.94447229060336</v>
      </c>
      <c r="E186" s="14">
        <v>4.03</v>
      </c>
      <c r="F186" s="14">
        <v>0</v>
      </c>
      <c r="G186" s="14">
        <v>1</v>
      </c>
    </row>
    <row r="187" spans="1:7" x14ac:dyDescent="0.35">
      <c r="A187" s="18">
        <v>40358</v>
      </c>
      <c r="B187" s="14" t="s">
        <v>18</v>
      </c>
      <c r="C187" s="14" t="s">
        <v>25</v>
      </c>
      <c r="D187" s="14">
        <v>304.84372440863598</v>
      </c>
      <c r="E187" s="14">
        <v>4.2122222220000003</v>
      </c>
      <c r="F187" s="14">
        <v>0</v>
      </c>
      <c r="G187" s="14">
        <v>1</v>
      </c>
    </row>
    <row r="188" spans="1:7" x14ac:dyDescent="0.35">
      <c r="A188" s="18">
        <v>40365</v>
      </c>
      <c r="B188" s="14" t="s">
        <v>18</v>
      </c>
      <c r="C188" s="14" t="s">
        <v>25</v>
      </c>
      <c r="D188" s="14">
        <v>257.52693757002027</v>
      </c>
      <c r="E188" s="14">
        <v>4.0199999999999996</v>
      </c>
      <c r="F188" s="14">
        <v>0</v>
      </c>
      <c r="G188" s="14">
        <v>1</v>
      </c>
    </row>
    <row r="189" spans="1:7" x14ac:dyDescent="0.35">
      <c r="A189" s="18">
        <v>40372</v>
      </c>
      <c r="B189" s="14" t="s">
        <v>18</v>
      </c>
      <c r="C189" s="14" t="s">
        <v>25</v>
      </c>
      <c r="D189" s="14">
        <v>280.49607322898152</v>
      </c>
      <c r="E189" s="14">
        <v>4.0162500000000003</v>
      </c>
      <c r="F189" s="14">
        <v>0</v>
      </c>
      <c r="G189" s="14">
        <v>0</v>
      </c>
    </row>
    <row r="190" spans="1:7" x14ac:dyDescent="0.35">
      <c r="A190" s="18">
        <v>40302</v>
      </c>
      <c r="B190" s="14" t="s">
        <v>18</v>
      </c>
      <c r="C190" s="14" t="s">
        <v>26</v>
      </c>
      <c r="D190" s="14">
        <v>234.36817392164625</v>
      </c>
      <c r="E190" s="14">
        <v>4.2042857140000001</v>
      </c>
      <c r="F190" s="14">
        <v>0</v>
      </c>
      <c r="G190" s="14">
        <v>0</v>
      </c>
    </row>
    <row r="191" spans="1:7" x14ac:dyDescent="0.35">
      <c r="A191" s="18">
        <v>40309</v>
      </c>
      <c r="B191" s="14" t="s">
        <v>18</v>
      </c>
      <c r="C191" s="14" t="s">
        <v>26</v>
      </c>
      <c r="D191" s="14">
        <v>240.35825174778387</v>
      </c>
      <c r="E191" s="14">
        <v>4.181666667</v>
      </c>
      <c r="F191" s="14">
        <v>0</v>
      </c>
      <c r="G191" s="14">
        <v>0</v>
      </c>
    </row>
    <row r="192" spans="1:7" x14ac:dyDescent="0.35">
      <c r="A192" s="18">
        <v>40316</v>
      </c>
      <c r="B192" s="14" t="s">
        <v>18</v>
      </c>
      <c r="C192" s="14" t="s">
        <v>26</v>
      </c>
      <c r="D192" s="14">
        <v>212.82588288712984</v>
      </c>
      <c r="E192" s="14">
        <v>3.9242857139999998</v>
      </c>
      <c r="F192" s="14">
        <v>0</v>
      </c>
      <c r="G192" s="14">
        <v>0</v>
      </c>
    </row>
    <row r="193" spans="1:7" x14ac:dyDescent="0.35">
      <c r="A193" s="18">
        <v>40323</v>
      </c>
      <c r="B193" s="14" t="s">
        <v>18</v>
      </c>
      <c r="C193" s="14" t="s">
        <v>26</v>
      </c>
      <c r="D193" s="14">
        <v>213.59333551683733</v>
      </c>
      <c r="E193" s="14">
        <v>3.8842857139999998</v>
      </c>
      <c r="F193" s="14">
        <v>0</v>
      </c>
      <c r="G193" s="14">
        <v>0</v>
      </c>
    </row>
    <row r="194" spans="1:7" x14ac:dyDescent="0.35">
      <c r="A194" s="18">
        <v>40330</v>
      </c>
      <c r="B194" s="14" t="s">
        <v>18</v>
      </c>
      <c r="C194" s="14" t="s">
        <v>26</v>
      </c>
      <c r="D194" s="14">
        <v>202.78247809055952</v>
      </c>
      <c r="E194" s="14">
        <v>3.464</v>
      </c>
      <c r="F194" s="14">
        <v>0</v>
      </c>
      <c r="G194" s="14">
        <v>0</v>
      </c>
    </row>
    <row r="195" spans="1:7" x14ac:dyDescent="0.35">
      <c r="A195" s="18">
        <v>40337</v>
      </c>
      <c r="B195" s="14" t="s">
        <v>18</v>
      </c>
      <c r="C195" s="14" t="s">
        <v>26</v>
      </c>
      <c r="D195" s="14">
        <v>172.89299098579787</v>
      </c>
      <c r="E195" s="14">
        <v>3.66</v>
      </c>
      <c r="F195" s="14">
        <v>0</v>
      </c>
      <c r="G195" s="14">
        <v>0</v>
      </c>
    </row>
    <row r="196" spans="1:7" x14ac:dyDescent="0.35">
      <c r="A196" s="18">
        <v>40344</v>
      </c>
      <c r="B196" s="14" t="s">
        <v>18</v>
      </c>
      <c r="C196" s="14" t="s">
        <v>26</v>
      </c>
      <c r="D196" s="14">
        <v>270.36572840572046</v>
      </c>
      <c r="E196" s="14">
        <v>3.6233333330000002</v>
      </c>
      <c r="F196" s="14">
        <v>0</v>
      </c>
      <c r="G196" s="14">
        <v>0</v>
      </c>
    </row>
    <row r="197" spans="1:7" x14ac:dyDescent="0.35">
      <c r="A197" s="18">
        <v>40351</v>
      </c>
      <c r="B197" s="14" t="s">
        <v>18</v>
      </c>
      <c r="C197" s="14" t="s">
        <v>26</v>
      </c>
      <c r="D197" s="14">
        <v>280.23676981467042</v>
      </c>
      <c r="E197" s="14">
        <v>3.96</v>
      </c>
      <c r="F197" s="14">
        <v>0</v>
      </c>
      <c r="G197" s="14">
        <v>0</v>
      </c>
    </row>
    <row r="198" spans="1:7" x14ac:dyDescent="0.35">
      <c r="A198" s="18">
        <v>40358</v>
      </c>
      <c r="B198" s="14" t="s">
        <v>18</v>
      </c>
      <c r="C198" s="14" t="s">
        <v>26</v>
      </c>
      <c r="D198" s="14">
        <v>350.55099080856598</v>
      </c>
      <c r="E198" s="14">
        <v>3.629</v>
      </c>
      <c r="F198" s="14">
        <v>1</v>
      </c>
      <c r="G198" s="14">
        <v>0</v>
      </c>
    </row>
    <row r="199" spans="1:7" x14ac:dyDescent="0.35">
      <c r="A199" s="18">
        <v>40365</v>
      </c>
      <c r="B199" s="14" t="s">
        <v>18</v>
      </c>
      <c r="C199" s="14" t="s">
        <v>26</v>
      </c>
      <c r="D199" s="14">
        <v>351.30307609863956</v>
      </c>
      <c r="E199" s="14">
        <v>3.0049999999999999</v>
      </c>
      <c r="F199" s="14">
        <v>0</v>
      </c>
      <c r="G199" s="14">
        <v>1</v>
      </c>
    </row>
    <row r="200" spans="1:7" x14ac:dyDescent="0.35">
      <c r="A200" s="18">
        <v>40372</v>
      </c>
      <c r="B200" s="14" t="s">
        <v>18</v>
      </c>
      <c r="C200" s="14" t="s">
        <v>26</v>
      </c>
      <c r="D200" s="14">
        <v>313.2871856579099</v>
      </c>
      <c r="E200" s="14">
        <v>3.1419999999999999</v>
      </c>
      <c r="F200" s="14">
        <v>0</v>
      </c>
      <c r="G200" s="14">
        <v>1</v>
      </c>
    </row>
    <row r="201" spans="1:7" x14ac:dyDescent="0.35">
      <c r="A201" s="18">
        <v>40302</v>
      </c>
      <c r="B201" s="14" t="s">
        <v>18</v>
      </c>
      <c r="C201" s="14" t="s">
        <v>27</v>
      </c>
      <c r="D201" s="14">
        <v>206.85485160026474</v>
      </c>
      <c r="E201" s="14">
        <v>4.7328571430000004</v>
      </c>
      <c r="F201" s="14">
        <v>0</v>
      </c>
      <c r="G201" s="14">
        <v>0</v>
      </c>
    </row>
    <row r="202" spans="1:7" x14ac:dyDescent="0.35">
      <c r="A202" s="18">
        <v>40309</v>
      </c>
      <c r="B202" s="14" t="s">
        <v>18</v>
      </c>
      <c r="C202" s="14" t="s">
        <v>27</v>
      </c>
      <c r="D202" s="14">
        <v>142.74466259605006</v>
      </c>
      <c r="E202" s="14">
        <v>4.1614285710000001</v>
      </c>
      <c r="F202" s="14">
        <v>0</v>
      </c>
      <c r="G202" s="14">
        <v>0</v>
      </c>
    </row>
    <row r="203" spans="1:7" x14ac:dyDescent="0.35">
      <c r="A203" s="18">
        <v>40316</v>
      </c>
      <c r="B203" s="14" t="s">
        <v>18</v>
      </c>
      <c r="C203" s="14" t="s">
        <v>27</v>
      </c>
      <c r="D203" s="14">
        <v>227.90986270015858</v>
      </c>
      <c r="E203" s="14">
        <v>3.8814285709999998</v>
      </c>
      <c r="F203" s="14">
        <v>0</v>
      </c>
      <c r="G203" s="14">
        <v>0</v>
      </c>
    </row>
    <row r="204" spans="1:7" x14ac:dyDescent="0.35">
      <c r="A204" s="18">
        <v>40323</v>
      </c>
      <c r="B204" s="14" t="s">
        <v>18</v>
      </c>
      <c r="C204" s="14" t="s">
        <v>27</v>
      </c>
      <c r="D204" s="14">
        <v>223.9126389906113</v>
      </c>
      <c r="E204" s="14">
        <v>4.1449999999999996</v>
      </c>
      <c r="F204" s="14">
        <v>0</v>
      </c>
      <c r="G204" s="14">
        <v>0</v>
      </c>
    </row>
    <row r="205" spans="1:7" x14ac:dyDescent="0.35">
      <c r="A205" s="18">
        <v>40330</v>
      </c>
      <c r="B205" s="14" t="s">
        <v>18</v>
      </c>
      <c r="C205" s="14" t="s">
        <v>27</v>
      </c>
      <c r="D205" s="14">
        <v>220.86505026355866</v>
      </c>
      <c r="E205" s="14">
        <v>3.8814285709999998</v>
      </c>
      <c r="F205" s="14">
        <v>0</v>
      </c>
      <c r="G205" s="14">
        <v>0</v>
      </c>
    </row>
    <row r="206" spans="1:7" x14ac:dyDescent="0.35">
      <c r="A206" s="18">
        <v>40337</v>
      </c>
      <c r="B206" s="14" t="s">
        <v>18</v>
      </c>
      <c r="C206" s="14" t="s">
        <v>27</v>
      </c>
      <c r="D206" s="14">
        <v>229.21950133471654</v>
      </c>
      <c r="E206" s="14">
        <v>4.1900000000000004</v>
      </c>
      <c r="F206" s="14">
        <v>0</v>
      </c>
      <c r="G206" s="14">
        <v>0</v>
      </c>
    </row>
    <row r="207" spans="1:7" x14ac:dyDescent="0.35">
      <c r="A207" s="18">
        <v>40344</v>
      </c>
      <c r="B207" s="14" t="s">
        <v>18</v>
      </c>
      <c r="C207" s="14" t="s">
        <v>27</v>
      </c>
      <c r="D207" s="14">
        <v>224.88853710671569</v>
      </c>
      <c r="E207" s="14">
        <v>4.1614285710000001</v>
      </c>
      <c r="F207" s="14">
        <v>0</v>
      </c>
      <c r="G207" s="14">
        <v>0</v>
      </c>
    </row>
    <row r="208" spans="1:7" x14ac:dyDescent="0.35">
      <c r="A208" s="18">
        <v>40351</v>
      </c>
      <c r="B208" s="14" t="s">
        <v>18</v>
      </c>
      <c r="C208" s="14" t="s">
        <v>27</v>
      </c>
      <c r="D208" s="14">
        <v>241.56974188162042</v>
      </c>
      <c r="E208" s="14">
        <v>4.1614285710000001</v>
      </c>
      <c r="F208" s="14">
        <v>0</v>
      </c>
      <c r="G208" s="14">
        <v>0</v>
      </c>
    </row>
    <row r="209" spans="1:7" x14ac:dyDescent="0.35">
      <c r="A209" s="18">
        <v>40358</v>
      </c>
      <c r="B209" s="14" t="s">
        <v>18</v>
      </c>
      <c r="C209" s="14" t="s">
        <v>27</v>
      </c>
      <c r="D209" s="14">
        <v>230.10048123327263</v>
      </c>
      <c r="E209" s="14">
        <v>4.1614285710000001</v>
      </c>
      <c r="F209" s="14">
        <v>0</v>
      </c>
      <c r="G209" s="14">
        <v>0</v>
      </c>
    </row>
    <row r="210" spans="1:7" x14ac:dyDescent="0.35">
      <c r="A210" s="18">
        <v>40365</v>
      </c>
      <c r="B210" s="14" t="s">
        <v>18</v>
      </c>
      <c r="C210" s="14" t="s">
        <v>27</v>
      </c>
      <c r="D210" s="14">
        <v>308.24658556892086</v>
      </c>
      <c r="E210" s="14">
        <v>3.7450000000000001</v>
      </c>
      <c r="F210" s="14">
        <v>0</v>
      </c>
      <c r="G210" s="14">
        <v>0</v>
      </c>
    </row>
    <row r="211" spans="1:7" x14ac:dyDescent="0.35">
      <c r="A211" s="18">
        <v>40372</v>
      </c>
      <c r="B211" s="14" t="s">
        <v>18</v>
      </c>
      <c r="C211" s="14" t="s">
        <v>27</v>
      </c>
      <c r="D211" s="14">
        <v>326.65294605776489</v>
      </c>
      <c r="E211" s="14">
        <v>3.7450000000000001</v>
      </c>
      <c r="F211" s="14">
        <v>0</v>
      </c>
      <c r="G211" s="14">
        <v>0</v>
      </c>
    </row>
    <row r="212" spans="1:7" x14ac:dyDescent="0.35">
      <c r="A212" s="18">
        <v>40302</v>
      </c>
      <c r="B212" s="14" t="s">
        <v>18</v>
      </c>
      <c r="C212" s="14" t="s">
        <v>28</v>
      </c>
      <c r="D212" s="14">
        <v>120.51899294525484</v>
      </c>
      <c r="E212" s="14">
        <v>4.1614285710000001</v>
      </c>
      <c r="F212" s="14">
        <v>0</v>
      </c>
      <c r="G212" s="14">
        <v>0</v>
      </c>
    </row>
    <row r="213" spans="1:7" x14ac:dyDescent="0.35">
      <c r="A213" s="18">
        <v>40309</v>
      </c>
      <c r="B213" s="14" t="s">
        <v>18</v>
      </c>
      <c r="C213" s="14" t="s">
        <v>28</v>
      </c>
      <c r="D213" s="14">
        <v>199.31599103370235</v>
      </c>
      <c r="E213" s="14">
        <v>4.128571429</v>
      </c>
      <c r="F213" s="14">
        <v>0</v>
      </c>
      <c r="G213" s="14">
        <v>0</v>
      </c>
    </row>
    <row r="214" spans="1:7" x14ac:dyDescent="0.35">
      <c r="A214" s="18">
        <v>40316</v>
      </c>
      <c r="B214" s="14" t="s">
        <v>18</v>
      </c>
      <c r="C214" s="14" t="s">
        <v>28</v>
      </c>
      <c r="D214" s="14">
        <v>265.2078074172141</v>
      </c>
      <c r="E214" s="14">
        <v>3.8814285709999998</v>
      </c>
      <c r="F214" s="14">
        <v>0</v>
      </c>
      <c r="G214" s="14">
        <v>0</v>
      </c>
    </row>
    <row r="215" spans="1:7" x14ac:dyDescent="0.35">
      <c r="A215" s="18">
        <v>40323</v>
      </c>
      <c r="B215" s="14" t="s">
        <v>18</v>
      </c>
      <c r="C215" s="14" t="s">
        <v>28</v>
      </c>
      <c r="D215" s="14">
        <v>292.62008799438132</v>
      </c>
      <c r="E215" s="14">
        <v>3.8814285709999998</v>
      </c>
      <c r="F215" s="14">
        <v>0</v>
      </c>
      <c r="G215" s="14">
        <v>0</v>
      </c>
    </row>
    <row r="216" spans="1:7" x14ac:dyDescent="0.35">
      <c r="A216" s="18">
        <v>40330</v>
      </c>
      <c r="B216" s="14" t="s">
        <v>18</v>
      </c>
      <c r="C216" s="14" t="s">
        <v>28</v>
      </c>
      <c r="D216" s="14">
        <v>296.42927521325447</v>
      </c>
      <c r="E216" s="14">
        <v>3.8814285709999998</v>
      </c>
      <c r="F216" s="14">
        <v>0</v>
      </c>
      <c r="G216" s="14">
        <v>0</v>
      </c>
    </row>
    <row r="217" spans="1:7" x14ac:dyDescent="0.35">
      <c r="A217" s="18">
        <v>40337</v>
      </c>
      <c r="B217" s="14" t="s">
        <v>18</v>
      </c>
      <c r="C217" s="14" t="s">
        <v>28</v>
      </c>
      <c r="D217" s="14">
        <v>349.29649762786892</v>
      </c>
      <c r="E217" s="14">
        <v>4.125714286</v>
      </c>
      <c r="F217" s="14">
        <v>1</v>
      </c>
      <c r="G217" s="14">
        <v>0</v>
      </c>
    </row>
    <row r="218" spans="1:7" x14ac:dyDescent="0.35">
      <c r="A218" s="18">
        <v>40344</v>
      </c>
      <c r="B218" s="14" t="s">
        <v>18</v>
      </c>
      <c r="C218" s="14" t="s">
        <v>28</v>
      </c>
      <c r="D218" s="14">
        <v>284.12361474754738</v>
      </c>
      <c r="E218" s="14">
        <v>4.1614285710000001</v>
      </c>
      <c r="F218" s="14">
        <v>0</v>
      </c>
      <c r="G218" s="14">
        <v>1</v>
      </c>
    </row>
    <row r="219" spans="1:7" x14ac:dyDescent="0.35">
      <c r="A219" s="18">
        <v>40351</v>
      </c>
      <c r="B219" s="14" t="s">
        <v>18</v>
      </c>
      <c r="C219" s="14" t="s">
        <v>28</v>
      </c>
      <c r="D219" s="14">
        <v>302.02682443031557</v>
      </c>
      <c r="E219" s="14">
        <v>4.1614285710000001</v>
      </c>
      <c r="F219" s="14">
        <v>0</v>
      </c>
      <c r="G219" s="14">
        <v>1</v>
      </c>
    </row>
    <row r="220" spans="1:7" x14ac:dyDescent="0.35">
      <c r="A220" s="18">
        <v>40358</v>
      </c>
      <c r="B220" s="14" t="s">
        <v>18</v>
      </c>
      <c r="C220" s="14" t="s">
        <v>28</v>
      </c>
      <c r="D220" s="14">
        <v>262.65703595214245</v>
      </c>
      <c r="E220" s="14">
        <v>4.1614285710000001</v>
      </c>
      <c r="F220" s="14">
        <v>0</v>
      </c>
      <c r="G220" s="14">
        <v>1</v>
      </c>
    </row>
    <row r="221" spans="1:7" x14ac:dyDescent="0.35">
      <c r="A221" s="18">
        <v>40365</v>
      </c>
      <c r="B221" s="14" t="s">
        <v>18</v>
      </c>
      <c r="C221" s="14" t="s">
        <v>28</v>
      </c>
      <c r="D221" s="14">
        <v>377.139476472588</v>
      </c>
      <c r="E221" s="14">
        <v>3.826666667</v>
      </c>
      <c r="F221" s="14">
        <v>0</v>
      </c>
      <c r="G221" s="14">
        <v>0</v>
      </c>
    </row>
    <row r="222" spans="1:7" x14ac:dyDescent="0.35">
      <c r="A222" s="18">
        <v>40372</v>
      </c>
      <c r="B222" s="14" t="s">
        <v>18</v>
      </c>
      <c r="C222" s="14" t="s">
        <v>28</v>
      </c>
      <c r="D222" s="14">
        <v>327.86669151320319</v>
      </c>
      <c r="E222" s="14">
        <v>3.5185714290000001</v>
      </c>
      <c r="F222" s="14">
        <v>0</v>
      </c>
      <c r="G222" s="14">
        <v>0</v>
      </c>
    </row>
  </sheetData>
  <mergeCells count="2">
    <mergeCell ref="A1:G1"/>
    <mergeCell ref="R7:X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B32CC-DEF1-41A9-AC45-004897A655F9}">
  <dimension ref="A1:BG224"/>
  <sheetViews>
    <sheetView showGridLines="0" zoomScale="80" zoomScaleNormal="80" workbookViewId="0">
      <selection activeCell="K3" sqref="K3"/>
    </sheetView>
  </sheetViews>
  <sheetFormatPr defaultRowHeight="14.5" x14ac:dyDescent="0.35"/>
  <cols>
    <col min="1" max="1" width="17.7265625" customWidth="1"/>
    <col min="15" max="15" width="8.7265625" style="26"/>
    <col min="17" max="17" width="10.08984375" bestFit="1" customWidth="1"/>
    <col min="25" max="25" width="10.1796875" customWidth="1"/>
    <col min="26" max="26" width="10.54296875" customWidth="1"/>
    <col min="27" max="27" width="9.6328125" customWidth="1"/>
    <col min="40" max="40" width="10.08984375" bestFit="1" customWidth="1"/>
  </cols>
  <sheetData>
    <row r="1" spans="1:56" x14ac:dyDescent="0.35">
      <c r="A1" t="s">
        <v>73</v>
      </c>
    </row>
    <row r="2" spans="1:56" x14ac:dyDescent="0.35">
      <c r="A2" s="22" t="s">
        <v>69</v>
      </c>
      <c r="B2" s="21"/>
      <c r="C2" s="21"/>
      <c r="D2" s="21"/>
      <c r="E2" s="21"/>
      <c r="F2" s="21"/>
      <c r="G2" s="21"/>
      <c r="H2" s="21"/>
      <c r="I2" s="21"/>
      <c r="J2" s="21"/>
      <c r="K2" s="21"/>
      <c r="L2" s="21"/>
      <c r="M2" s="21"/>
      <c r="N2" s="21"/>
      <c r="P2" s="21"/>
      <c r="Q2" s="21"/>
      <c r="R2" s="21"/>
      <c r="S2" s="21"/>
    </row>
    <row r="3" spans="1:56" x14ac:dyDescent="0.35">
      <c r="A3" s="23" t="s">
        <v>63</v>
      </c>
      <c r="B3" s="21"/>
      <c r="C3" s="21"/>
      <c r="D3" s="21"/>
      <c r="E3" s="21"/>
      <c r="F3" s="21"/>
      <c r="G3" s="21"/>
      <c r="H3" s="21"/>
      <c r="I3" s="21"/>
      <c r="J3" s="21"/>
      <c r="K3" s="21"/>
      <c r="L3" s="21"/>
      <c r="M3" s="21"/>
      <c r="N3" s="21"/>
      <c r="P3" s="21"/>
      <c r="Q3" s="21"/>
      <c r="R3" s="21"/>
      <c r="S3" s="21"/>
      <c r="X3" s="66" t="s">
        <v>71</v>
      </c>
      <c r="Y3" s="66"/>
      <c r="Z3" s="66"/>
      <c r="AA3" s="66"/>
      <c r="AN3" s="26"/>
      <c r="AO3" s="26"/>
      <c r="AP3" s="26"/>
      <c r="AQ3" s="26"/>
      <c r="AR3" s="26"/>
      <c r="AS3" s="26"/>
      <c r="AT3" s="26"/>
      <c r="AU3" s="66" t="s">
        <v>71</v>
      </c>
      <c r="AV3" s="66"/>
      <c r="AW3" s="66"/>
    </row>
    <row r="4" spans="1:56" ht="43.5" x14ac:dyDescent="0.35">
      <c r="B4" s="21"/>
      <c r="C4" s="21"/>
      <c r="D4" s="21"/>
      <c r="E4" s="21"/>
      <c r="F4" s="21"/>
      <c r="G4" s="21"/>
      <c r="H4" s="21"/>
      <c r="I4" s="21"/>
      <c r="J4" s="21"/>
      <c r="K4" s="21"/>
      <c r="L4" s="21"/>
      <c r="M4" s="21"/>
      <c r="N4" s="21"/>
      <c r="P4" s="21"/>
      <c r="Q4" s="40" t="s">
        <v>0</v>
      </c>
      <c r="R4" s="41" t="s">
        <v>1</v>
      </c>
      <c r="S4" s="41" t="s">
        <v>2</v>
      </c>
      <c r="T4" s="42" t="s">
        <v>3</v>
      </c>
      <c r="U4" s="42" t="s">
        <v>70</v>
      </c>
      <c r="V4" s="42" t="s">
        <v>5</v>
      </c>
      <c r="W4" s="42" t="s">
        <v>6</v>
      </c>
      <c r="X4" s="25" t="s">
        <v>7</v>
      </c>
      <c r="Y4" s="25" t="s">
        <v>65</v>
      </c>
      <c r="Z4" s="25" t="s">
        <v>67</v>
      </c>
      <c r="AA4" s="25" t="s">
        <v>72</v>
      </c>
      <c r="AN4" s="40" t="s">
        <v>0</v>
      </c>
      <c r="AO4" s="41" t="s">
        <v>1</v>
      </c>
      <c r="AP4" s="41" t="s">
        <v>2</v>
      </c>
      <c r="AQ4" s="42" t="s">
        <v>3</v>
      </c>
      <c r="AR4" s="42" t="s">
        <v>70</v>
      </c>
      <c r="AS4" s="42" t="s">
        <v>5</v>
      </c>
      <c r="AT4" s="42" t="s">
        <v>6</v>
      </c>
      <c r="AU4" s="25" t="s">
        <v>7</v>
      </c>
      <c r="AV4" s="25" t="s">
        <v>67</v>
      </c>
      <c r="AW4" s="25" t="s">
        <v>72</v>
      </c>
    </row>
    <row r="5" spans="1:56" ht="29" x14ac:dyDescent="0.35">
      <c r="A5" s="15"/>
      <c r="B5" s="24" t="s">
        <v>51</v>
      </c>
      <c r="C5" s="24" t="s">
        <v>39</v>
      </c>
      <c r="D5" s="24" t="s">
        <v>52</v>
      </c>
      <c r="E5" s="24" t="s">
        <v>53</v>
      </c>
      <c r="F5" s="24" t="s">
        <v>54</v>
      </c>
      <c r="G5" s="24" t="s">
        <v>55</v>
      </c>
      <c r="H5" s="24" t="s">
        <v>56</v>
      </c>
      <c r="I5" s="24" t="s">
        <v>57</v>
      </c>
      <c r="J5" s="21"/>
      <c r="K5" s="21"/>
      <c r="L5" s="21"/>
      <c r="M5" s="21"/>
      <c r="N5" s="21"/>
      <c r="P5" s="21"/>
      <c r="Q5" s="33">
        <v>40302</v>
      </c>
      <c r="R5" s="34" t="s">
        <v>7</v>
      </c>
      <c r="S5" s="34" t="s">
        <v>8</v>
      </c>
      <c r="T5" s="35">
        <v>270.7488999921228</v>
      </c>
      <c r="U5" s="35">
        <v>4.29</v>
      </c>
      <c r="V5" s="35">
        <v>0</v>
      </c>
      <c r="W5" s="35">
        <v>0</v>
      </c>
      <c r="X5" s="37">
        <f>IF(R5="RM",1,0)</f>
        <v>1</v>
      </c>
      <c r="Y5" s="37">
        <f>X5*U5</f>
        <v>4.29</v>
      </c>
      <c r="Z5" s="37">
        <f>X5*V5</f>
        <v>0</v>
      </c>
      <c r="AA5" s="37">
        <f>X5*W5</f>
        <v>0</v>
      </c>
      <c r="AC5" t="s">
        <v>34</v>
      </c>
      <c r="AN5" s="33">
        <v>40302</v>
      </c>
      <c r="AO5" s="34" t="s">
        <v>7</v>
      </c>
      <c r="AP5" s="34" t="s">
        <v>8</v>
      </c>
      <c r="AQ5" s="35">
        <v>270.7488999921228</v>
      </c>
      <c r="AR5" s="35">
        <v>4.29</v>
      </c>
      <c r="AS5" s="35">
        <v>0</v>
      </c>
      <c r="AT5" s="35">
        <v>0</v>
      </c>
      <c r="AU5" s="37">
        <f>IF(AO5="RM",1,0)</f>
        <v>1</v>
      </c>
      <c r="AV5" s="37">
        <f>AU5*AS5</f>
        <v>0</v>
      </c>
      <c r="AW5" s="37">
        <f>AU5*AT5</f>
        <v>0</v>
      </c>
      <c r="AY5" t="s">
        <v>34</v>
      </c>
    </row>
    <row r="6" spans="1:56" ht="15" thickBot="1" x14ac:dyDescent="0.4">
      <c r="A6" s="15" t="s">
        <v>45</v>
      </c>
      <c r="B6" s="36">
        <f>AD21</f>
        <v>472.2378905337369</v>
      </c>
      <c r="C6" s="36">
        <f t="shared" ref="C6:I6" si="0">AE21</f>
        <v>45.592862236159505</v>
      </c>
      <c r="D6" s="36">
        <f t="shared" si="0"/>
        <v>10.357715382896208</v>
      </c>
      <c r="E6" s="36">
        <f t="shared" si="0"/>
        <v>1.1799598092140193E-20</v>
      </c>
      <c r="F6" s="36">
        <f t="shared" si="0"/>
        <v>382.37166351897201</v>
      </c>
      <c r="G6" s="36">
        <f t="shared" si="0"/>
        <v>562.10411754850179</v>
      </c>
      <c r="H6" s="36">
        <f t="shared" si="0"/>
        <v>382.37166351897201</v>
      </c>
      <c r="I6" s="36">
        <f t="shared" si="0"/>
        <v>562.10411754850179</v>
      </c>
      <c r="J6" s="21"/>
      <c r="K6" s="67" t="s">
        <v>86</v>
      </c>
      <c r="L6" s="68"/>
      <c r="M6" s="68"/>
      <c r="N6" s="68"/>
      <c r="O6" s="68"/>
      <c r="P6" s="21"/>
      <c r="Q6" s="33">
        <v>40309</v>
      </c>
      <c r="R6" s="34" t="s">
        <v>7</v>
      </c>
      <c r="S6" s="34" t="s">
        <v>8</v>
      </c>
      <c r="T6" s="35">
        <v>314.50582438280878</v>
      </c>
      <c r="U6" s="35">
        <v>4.29</v>
      </c>
      <c r="V6" s="35">
        <v>1</v>
      </c>
      <c r="W6" s="35">
        <v>0</v>
      </c>
      <c r="X6" s="37">
        <f t="shared" ref="X6:X69" si="1">IF(R6="RM",1,0)</f>
        <v>1</v>
      </c>
      <c r="Y6" s="37">
        <f t="shared" ref="Y6:Y69" si="2">X6*U6</f>
        <v>4.29</v>
      </c>
      <c r="Z6" s="37">
        <f t="shared" ref="Z6:Z69" si="3">X6*V6</f>
        <v>1</v>
      </c>
      <c r="AA6" s="37">
        <f t="shared" ref="AA6:AA69" si="4">X6*W6</f>
        <v>0</v>
      </c>
      <c r="AN6" s="33">
        <v>40309</v>
      </c>
      <c r="AO6" s="34" t="s">
        <v>7</v>
      </c>
      <c r="AP6" s="34" t="s">
        <v>8</v>
      </c>
      <c r="AQ6" s="35">
        <v>314.50582438280878</v>
      </c>
      <c r="AR6" s="35">
        <v>4.29</v>
      </c>
      <c r="AS6" s="35">
        <v>1</v>
      </c>
      <c r="AT6" s="35">
        <v>0</v>
      </c>
      <c r="AU6" s="37">
        <f t="shared" ref="AU6:AU69" si="5">IF(AO6="RM",1,0)</f>
        <v>1</v>
      </c>
      <c r="AV6" s="37">
        <f t="shared" ref="AV6:AV69" si="6">AU6*AS6</f>
        <v>1</v>
      </c>
      <c r="AW6" s="37">
        <f t="shared" ref="AW6:AW69" si="7">AU6*AT6</f>
        <v>0</v>
      </c>
    </row>
    <row r="7" spans="1:56" x14ac:dyDescent="0.35">
      <c r="A7" s="15" t="s">
        <v>4</v>
      </c>
      <c r="B7" s="36">
        <f t="shared" ref="B7:I7" si="8">AD22</f>
        <v>-57.31117823546122</v>
      </c>
      <c r="C7" s="36">
        <f t="shared" si="8"/>
        <v>10.714701653556421</v>
      </c>
      <c r="D7" s="36">
        <f t="shared" si="8"/>
        <v>-5.3488356548349163</v>
      </c>
      <c r="E7" s="36">
        <f t="shared" si="8"/>
        <v>2.2582827680905725E-7</v>
      </c>
      <c r="F7" s="36">
        <f t="shared" si="8"/>
        <v>-78.430488670644081</v>
      </c>
      <c r="G7" s="36">
        <f t="shared" si="8"/>
        <v>-36.191867800278359</v>
      </c>
      <c r="H7" s="36">
        <f t="shared" si="8"/>
        <v>-78.430488670644081</v>
      </c>
      <c r="I7" s="36">
        <f t="shared" si="8"/>
        <v>-36.191867800278359</v>
      </c>
      <c r="J7" s="21"/>
      <c r="K7" s="68"/>
      <c r="L7" s="68"/>
      <c r="M7" s="68"/>
      <c r="N7" s="68"/>
      <c r="O7" s="68"/>
      <c r="P7" s="21"/>
      <c r="Q7" s="33">
        <v>40316</v>
      </c>
      <c r="R7" s="34" t="s">
        <v>7</v>
      </c>
      <c r="S7" s="34" t="s">
        <v>8</v>
      </c>
      <c r="T7" s="35">
        <v>390.60697916261392</v>
      </c>
      <c r="U7" s="35">
        <v>4.0858333330000001</v>
      </c>
      <c r="V7" s="35">
        <v>0</v>
      </c>
      <c r="W7" s="35">
        <v>1</v>
      </c>
      <c r="X7" s="37">
        <f t="shared" si="1"/>
        <v>1</v>
      </c>
      <c r="Y7" s="37">
        <f t="shared" si="2"/>
        <v>4.0858333330000001</v>
      </c>
      <c r="Z7" s="37">
        <f t="shared" si="3"/>
        <v>0</v>
      </c>
      <c r="AA7" s="37">
        <f t="shared" si="4"/>
        <v>1</v>
      </c>
      <c r="AC7" s="31" t="s">
        <v>35</v>
      </c>
      <c r="AD7" s="31"/>
      <c r="AN7" s="33">
        <v>40316</v>
      </c>
      <c r="AO7" s="34" t="s">
        <v>7</v>
      </c>
      <c r="AP7" s="34" t="s">
        <v>8</v>
      </c>
      <c r="AQ7" s="35">
        <v>390.60697916261392</v>
      </c>
      <c r="AR7" s="35">
        <v>4.0858333330000001</v>
      </c>
      <c r="AS7" s="35">
        <v>0</v>
      </c>
      <c r="AT7" s="35">
        <v>1</v>
      </c>
      <c r="AU7" s="37">
        <f t="shared" si="5"/>
        <v>1</v>
      </c>
      <c r="AV7" s="37">
        <f t="shared" si="6"/>
        <v>0</v>
      </c>
      <c r="AW7" s="37">
        <f t="shared" si="7"/>
        <v>1</v>
      </c>
      <c r="AY7" s="31" t="s">
        <v>35</v>
      </c>
      <c r="AZ7" s="31"/>
    </row>
    <row r="8" spans="1:56" x14ac:dyDescent="0.35">
      <c r="A8" s="15" t="s">
        <v>5</v>
      </c>
      <c r="B8" s="36">
        <f t="shared" ref="B8:I8" si="9">AD23</f>
        <v>125.99656876538002</v>
      </c>
      <c r="C8" s="36">
        <f t="shared" si="9"/>
        <v>18.611155073502115</v>
      </c>
      <c r="D8" s="36">
        <f t="shared" si="9"/>
        <v>6.7699488971949595</v>
      </c>
      <c r="E8" s="36">
        <f t="shared" si="9"/>
        <v>1.2083206068651406E-10</v>
      </c>
      <c r="F8" s="36">
        <f t="shared" si="9"/>
        <v>89.312881784309752</v>
      </c>
      <c r="G8" s="36">
        <f t="shared" si="9"/>
        <v>162.68025574645029</v>
      </c>
      <c r="H8" s="36">
        <f t="shared" si="9"/>
        <v>89.312881784309752</v>
      </c>
      <c r="I8" s="36">
        <f t="shared" si="9"/>
        <v>162.68025574645029</v>
      </c>
      <c r="J8" s="21"/>
      <c r="K8" s="68"/>
      <c r="L8" s="68"/>
      <c r="M8" s="68"/>
      <c r="N8" s="68"/>
      <c r="O8" s="68"/>
      <c r="P8" s="21"/>
      <c r="Q8" s="33">
        <v>40323</v>
      </c>
      <c r="R8" s="34" t="s">
        <v>7</v>
      </c>
      <c r="S8" s="34" t="s">
        <v>8</v>
      </c>
      <c r="T8" s="35">
        <v>249.86237982712225</v>
      </c>
      <c r="U8" s="35">
        <v>4.0858333330000001</v>
      </c>
      <c r="V8" s="35">
        <v>0</v>
      </c>
      <c r="W8" s="35">
        <v>1</v>
      </c>
      <c r="X8" s="37">
        <f t="shared" si="1"/>
        <v>1</v>
      </c>
      <c r="Y8" s="37">
        <f t="shared" si="2"/>
        <v>4.0858333330000001</v>
      </c>
      <c r="Z8" s="37">
        <f t="shared" si="3"/>
        <v>0</v>
      </c>
      <c r="AA8" s="37">
        <f t="shared" si="4"/>
        <v>1</v>
      </c>
      <c r="AC8" s="28" t="s">
        <v>36</v>
      </c>
      <c r="AD8" s="28">
        <v>0.62689323211948722</v>
      </c>
      <c r="AN8" s="33">
        <v>40323</v>
      </c>
      <c r="AO8" s="34" t="s">
        <v>7</v>
      </c>
      <c r="AP8" s="34" t="s">
        <v>8</v>
      </c>
      <c r="AQ8" s="35">
        <v>249.86237982712225</v>
      </c>
      <c r="AR8" s="35">
        <v>4.0858333330000001</v>
      </c>
      <c r="AS8" s="35">
        <v>0</v>
      </c>
      <c r="AT8" s="35">
        <v>1</v>
      </c>
      <c r="AU8" s="37">
        <f t="shared" si="5"/>
        <v>1</v>
      </c>
      <c r="AV8" s="37">
        <f t="shared" si="6"/>
        <v>0</v>
      </c>
      <c r="AW8" s="37">
        <f t="shared" si="7"/>
        <v>1</v>
      </c>
      <c r="AY8" s="28" t="s">
        <v>36</v>
      </c>
      <c r="AZ8" s="28">
        <v>0.63073173229601154</v>
      </c>
    </row>
    <row r="9" spans="1:56" x14ac:dyDescent="0.35">
      <c r="A9" s="15" t="s">
        <v>6</v>
      </c>
      <c r="B9" s="36">
        <f t="shared" ref="B9:I9" si="10">AD24</f>
        <v>79.262985076633129</v>
      </c>
      <c r="C9" s="36">
        <f t="shared" si="10"/>
        <v>12.914354813937548</v>
      </c>
      <c r="D9" s="36">
        <f t="shared" si="10"/>
        <v>6.1375876858432141</v>
      </c>
      <c r="E9" s="36">
        <f t="shared" si="10"/>
        <v>3.984297784746247E-9</v>
      </c>
      <c r="F9" s="36">
        <f t="shared" si="10"/>
        <v>53.808028214150937</v>
      </c>
      <c r="G9" s="36">
        <f t="shared" si="10"/>
        <v>104.71794193911532</v>
      </c>
      <c r="H9" s="36">
        <f t="shared" si="10"/>
        <v>53.808028214150937</v>
      </c>
      <c r="I9" s="36">
        <f t="shared" si="10"/>
        <v>104.71794193911532</v>
      </c>
      <c r="J9" s="21"/>
      <c r="K9" s="68"/>
      <c r="L9" s="68"/>
      <c r="M9" s="68"/>
      <c r="N9" s="68"/>
      <c r="O9" s="68"/>
      <c r="P9" s="21"/>
      <c r="Q9" s="33">
        <v>40330</v>
      </c>
      <c r="R9" s="34" t="s">
        <v>7</v>
      </c>
      <c r="S9" s="34" t="s">
        <v>8</v>
      </c>
      <c r="T9" s="35">
        <v>222.03389430781561</v>
      </c>
      <c r="U9" s="35">
        <v>4.7931249999999999</v>
      </c>
      <c r="V9" s="35">
        <v>0</v>
      </c>
      <c r="W9" s="35">
        <v>1</v>
      </c>
      <c r="X9" s="37">
        <f t="shared" si="1"/>
        <v>1</v>
      </c>
      <c r="Y9" s="37">
        <f t="shared" si="2"/>
        <v>4.7931249999999999</v>
      </c>
      <c r="Z9" s="37">
        <f t="shared" si="3"/>
        <v>0</v>
      </c>
      <c r="AA9" s="37">
        <f t="shared" si="4"/>
        <v>1</v>
      </c>
      <c r="AC9" s="28" t="s">
        <v>37</v>
      </c>
      <c r="AD9" s="28">
        <v>0.39299512447721724</v>
      </c>
      <c r="AN9" s="33">
        <v>40330</v>
      </c>
      <c r="AO9" s="34" t="s">
        <v>7</v>
      </c>
      <c r="AP9" s="34" t="s">
        <v>8</v>
      </c>
      <c r="AQ9" s="35">
        <v>222.03389430781561</v>
      </c>
      <c r="AR9" s="35">
        <v>4.7931249999999999</v>
      </c>
      <c r="AS9" s="35">
        <v>0</v>
      </c>
      <c r="AT9" s="35">
        <v>1</v>
      </c>
      <c r="AU9" s="37">
        <f t="shared" si="5"/>
        <v>1</v>
      </c>
      <c r="AV9" s="37">
        <f t="shared" si="6"/>
        <v>0</v>
      </c>
      <c r="AW9" s="37">
        <f t="shared" si="7"/>
        <v>1</v>
      </c>
      <c r="AY9" s="28" t="s">
        <v>37</v>
      </c>
      <c r="AZ9" s="28">
        <v>0.39782251812512753</v>
      </c>
    </row>
    <row r="10" spans="1:56" x14ac:dyDescent="0.35">
      <c r="A10" s="15" t="s">
        <v>7</v>
      </c>
      <c r="B10" s="36">
        <f t="shared" ref="B10:I10" si="11">AD25</f>
        <v>37.544810058845862</v>
      </c>
      <c r="C10" s="36">
        <f t="shared" si="11"/>
        <v>11.705788886805754</v>
      </c>
      <c r="D10" s="36">
        <f t="shared" si="11"/>
        <v>3.2073711923136341</v>
      </c>
      <c r="E10" s="36">
        <f t="shared" si="11"/>
        <v>1.5439205559886764E-3</v>
      </c>
      <c r="F10" s="36">
        <f t="shared" si="11"/>
        <v>14.472008091736701</v>
      </c>
      <c r="G10" s="36">
        <f t="shared" si="11"/>
        <v>60.617612025955026</v>
      </c>
      <c r="H10" s="36">
        <f t="shared" si="11"/>
        <v>14.472008091736701</v>
      </c>
      <c r="I10" s="36">
        <f t="shared" si="11"/>
        <v>60.617612025955026</v>
      </c>
      <c r="J10" s="21"/>
      <c r="K10" s="68"/>
      <c r="L10" s="68"/>
      <c r="M10" s="68"/>
      <c r="N10" s="68"/>
      <c r="O10" s="68"/>
      <c r="P10" s="21"/>
      <c r="Q10" s="33">
        <v>40337</v>
      </c>
      <c r="R10" s="34" t="s">
        <v>7</v>
      </c>
      <c r="S10" s="34" t="s">
        <v>8</v>
      </c>
      <c r="T10" s="35">
        <v>276.35819705736077</v>
      </c>
      <c r="U10" s="35">
        <v>4.1471428570000004</v>
      </c>
      <c r="V10" s="35">
        <v>0</v>
      </c>
      <c r="W10" s="35">
        <v>0</v>
      </c>
      <c r="X10" s="37">
        <f t="shared" si="1"/>
        <v>1</v>
      </c>
      <c r="Y10" s="37">
        <f t="shared" si="2"/>
        <v>4.1471428570000004</v>
      </c>
      <c r="Z10" s="37">
        <f t="shared" si="3"/>
        <v>0</v>
      </c>
      <c r="AA10" s="37">
        <f t="shared" si="4"/>
        <v>0</v>
      </c>
      <c r="AC10" s="28" t="s">
        <v>38</v>
      </c>
      <c r="AD10" s="28">
        <v>0.38170201051400271</v>
      </c>
      <c r="AN10" s="33">
        <v>40337</v>
      </c>
      <c r="AO10" s="34" t="s">
        <v>7</v>
      </c>
      <c r="AP10" s="34" t="s">
        <v>8</v>
      </c>
      <c r="AQ10" s="35">
        <v>276.35819705736077</v>
      </c>
      <c r="AR10" s="35">
        <v>4.1471428570000004</v>
      </c>
      <c r="AS10" s="35">
        <v>0</v>
      </c>
      <c r="AT10" s="35">
        <v>0</v>
      </c>
      <c r="AU10" s="37">
        <f t="shared" si="5"/>
        <v>1</v>
      </c>
      <c r="AV10" s="37">
        <f t="shared" si="6"/>
        <v>0</v>
      </c>
      <c r="AW10" s="37">
        <f t="shared" si="7"/>
        <v>0</v>
      </c>
      <c r="AY10" s="28" t="s">
        <v>38</v>
      </c>
      <c r="AZ10" s="28">
        <v>0.38085977215682132</v>
      </c>
    </row>
    <row r="11" spans="1:56" x14ac:dyDescent="0.35">
      <c r="B11" s="21"/>
      <c r="C11" s="21"/>
      <c r="D11" s="21"/>
      <c r="E11" s="21"/>
      <c r="F11" s="21"/>
      <c r="G11" s="21"/>
      <c r="H11" s="21"/>
      <c r="I11" s="21"/>
      <c r="J11" s="21"/>
      <c r="K11" s="21"/>
      <c r="L11" s="21"/>
      <c r="M11" s="21"/>
      <c r="N11" s="21"/>
      <c r="P11" s="21"/>
      <c r="Q11" s="33">
        <v>40344</v>
      </c>
      <c r="R11" s="34" t="s">
        <v>7</v>
      </c>
      <c r="S11" s="34" t="s">
        <v>8</v>
      </c>
      <c r="T11" s="35">
        <v>294.86318135451683</v>
      </c>
      <c r="U11" s="35">
        <v>4.1471428570000004</v>
      </c>
      <c r="V11" s="35">
        <v>0</v>
      </c>
      <c r="W11" s="35">
        <v>0</v>
      </c>
      <c r="X11" s="37">
        <f t="shared" si="1"/>
        <v>1</v>
      </c>
      <c r="Y11" s="37">
        <f t="shared" si="2"/>
        <v>4.1471428570000004</v>
      </c>
      <c r="Z11" s="37">
        <f t="shared" si="3"/>
        <v>0</v>
      </c>
      <c r="AA11" s="37">
        <f t="shared" si="4"/>
        <v>0</v>
      </c>
      <c r="AC11" s="28" t="s">
        <v>39</v>
      </c>
      <c r="AD11" s="28">
        <v>81.509918161712136</v>
      </c>
      <c r="AN11" s="33">
        <v>40344</v>
      </c>
      <c r="AO11" s="34" t="s">
        <v>7</v>
      </c>
      <c r="AP11" s="34" t="s">
        <v>8</v>
      </c>
      <c r="AQ11" s="35">
        <v>294.86318135451683</v>
      </c>
      <c r="AR11" s="35">
        <v>4.1471428570000004</v>
      </c>
      <c r="AS11" s="35">
        <v>0</v>
      </c>
      <c r="AT11" s="35">
        <v>0</v>
      </c>
      <c r="AU11" s="37">
        <f t="shared" si="5"/>
        <v>1</v>
      </c>
      <c r="AV11" s="37">
        <f t="shared" si="6"/>
        <v>0</v>
      </c>
      <c r="AW11" s="37">
        <f t="shared" si="7"/>
        <v>0</v>
      </c>
      <c r="AY11" s="28" t="s">
        <v>39</v>
      </c>
      <c r="AZ11" s="28">
        <v>81.565415201827932</v>
      </c>
    </row>
    <row r="12" spans="1:56" ht="15" thickBot="1" x14ac:dyDescent="0.4">
      <c r="A12" s="23" t="s">
        <v>64</v>
      </c>
      <c r="B12" s="21"/>
      <c r="C12" s="21"/>
      <c r="E12" s="21"/>
      <c r="F12" s="23" t="s">
        <v>89</v>
      </c>
      <c r="G12" s="21"/>
      <c r="H12" s="21"/>
      <c r="I12" s="21"/>
      <c r="J12" s="21"/>
      <c r="K12" s="21"/>
      <c r="L12" s="21"/>
      <c r="M12" s="21"/>
      <c r="N12" s="21"/>
      <c r="P12" s="21"/>
      <c r="Q12" s="33">
        <v>40351</v>
      </c>
      <c r="R12" s="34" t="s">
        <v>7</v>
      </c>
      <c r="S12" s="34" t="s">
        <v>8</v>
      </c>
      <c r="T12" s="35">
        <v>383.45580710381228</v>
      </c>
      <c r="U12" s="35">
        <v>4.05</v>
      </c>
      <c r="V12" s="35">
        <v>1</v>
      </c>
      <c r="W12" s="35">
        <v>0</v>
      </c>
      <c r="X12" s="37">
        <f t="shared" si="1"/>
        <v>1</v>
      </c>
      <c r="Y12" s="37">
        <f t="shared" si="2"/>
        <v>4.05</v>
      </c>
      <c r="Z12" s="37">
        <f t="shared" si="3"/>
        <v>1</v>
      </c>
      <c r="AA12" s="37">
        <f t="shared" si="4"/>
        <v>0</v>
      </c>
      <c r="AC12" s="29" t="s">
        <v>40</v>
      </c>
      <c r="AD12" s="29">
        <v>220</v>
      </c>
      <c r="AN12" s="33">
        <v>40351</v>
      </c>
      <c r="AO12" s="34" t="s">
        <v>7</v>
      </c>
      <c r="AP12" s="34" t="s">
        <v>8</v>
      </c>
      <c r="AQ12" s="35">
        <v>383.45580710381228</v>
      </c>
      <c r="AR12" s="35">
        <v>4.05</v>
      </c>
      <c r="AS12" s="35">
        <v>1</v>
      </c>
      <c r="AT12" s="35">
        <v>0</v>
      </c>
      <c r="AU12" s="37">
        <f t="shared" si="5"/>
        <v>1</v>
      </c>
      <c r="AV12" s="37">
        <f t="shared" si="6"/>
        <v>1</v>
      </c>
      <c r="AW12" s="37">
        <f t="shared" si="7"/>
        <v>0</v>
      </c>
      <c r="AY12" s="29" t="s">
        <v>40</v>
      </c>
      <c r="AZ12" s="29">
        <v>220</v>
      </c>
    </row>
    <row r="13" spans="1:56" x14ac:dyDescent="0.35">
      <c r="B13" s="21"/>
      <c r="C13" s="21"/>
      <c r="D13" s="21"/>
      <c r="E13" s="21"/>
      <c r="F13" s="21"/>
      <c r="G13" s="21"/>
      <c r="H13" s="21"/>
      <c r="I13" s="21"/>
      <c r="J13" s="21"/>
      <c r="K13" s="21"/>
      <c r="L13" s="21"/>
      <c r="M13" s="21"/>
      <c r="N13" s="21"/>
      <c r="P13" s="21"/>
      <c r="Q13" s="33">
        <v>40358</v>
      </c>
      <c r="R13" s="34" t="s">
        <v>7</v>
      </c>
      <c r="S13" s="34" t="s">
        <v>8</v>
      </c>
      <c r="T13" s="35">
        <v>300.2942445751741</v>
      </c>
      <c r="U13" s="35">
        <v>4.05</v>
      </c>
      <c r="V13" s="35">
        <v>0</v>
      </c>
      <c r="W13" s="35">
        <v>1</v>
      </c>
      <c r="X13" s="37">
        <f t="shared" si="1"/>
        <v>1</v>
      </c>
      <c r="Y13" s="37">
        <f t="shared" si="2"/>
        <v>4.05</v>
      </c>
      <c r="Z13" s="37">
        <f t="shared" si="3"/>
        <v>0</v>
      </c>
      <c r="AA13" s="37">
        <f t="shared" si="4"/>
        <v>1</v>
      </c>
      <c r="AN13" s="33">
        <v>40358</v>
      </c>
      <c r="AO13" s="34" t="s">
        <v>7</v>
      </c>
      <c r="AP13" s="34" t="s">
        <v>8</v>
      </c>
      <c r="AQ13" s="35">
        <v>300.2942445751741</v>
      </c>
      <c r="AR13" s="35">
        <v>4.05</v>
      </c>
      <c r="AS13" s="35">
        <v>0</v>
      </c>
      <c r="AT13" s="35">
        <v>1</v>
      </c>
      <c r="AU13" s="37">
        <f t="shared" si="5"/>
        <v>1</v>
      </c>
      <c r="AV13" s="37">
        <f t="shared" si="6"/>
        <v>0</v>
      </c>
      <c r="AW13" s="37">
        <f t="shared" si="7"/>
        <v>1</v>
      </c>
    </row>
    <row r="14" spans="1:56" ht="29.5" thickBot="1" x14ac:dyDescent="0.4">
      <c r="A14" s="15"/>
      <c r="B14" s="24" t="s">
        <v>51</v>
      </c>
      <c r="C14" s="24" t="s">
        <v>39</v>
      </c>
      <c r="D14" s="24" t="s">
        <v>52</v>
      </c>
      <c r="E14" s="24" t="s">
        <v>53</v>
      </c>
      <c r="F14" s="24" t="s">
        <v>54</v>
      </c>
      <c r="G14" s="24" t="s">
        <v>55</v>
      </c>
      <c r="H14" s="24" t="s">
        <v>56</v>
      </c>
      <c r="I14" s="24" t="s">
        <v>57</v>
      </c>
      <c r="J14" s="21"/>
      <c r="K14" s="65" t="s">
        <v>87</v>
      </c>
      <c r="L14" s="65"/>
      <c r="M14" s="65"/>
      <c r="N14" s="65"/>
      <c r="O14" s="65"/>
      <c r="P14" s="21"/>
      <c r="Q14" s="33">
        <v>40365</v>
      </c>
      <c r="R14" s="34" t="s">
        <v>7</v>
      </c>
      <c r="S14" s="34" t="s">
        <v>8</v>
      </c>
      <c r="T14" s="35">
        <v>296.74312209515341</v>
      </c>
      <c r="U14" s="35">
        <v>4.5813333329999999</v>
      </c>
      <c r="V14" s="35">
        <v>0</v>
      </c>
      <c r="W14" s="35">
        <v>1</v>
      </c>
      <c r="X14" s="37">
        <f t="shared" si="1"/>
        <v>1</v>
      </c>
      <c r="Y14" s="37">
        <f t="shared" si="2"/>
        <v>4.5813333329999999</v>
      </c>
      <c r="Z14" s="37">
        <f t="shared" si="3"/>
        <v>0</v>
      </c>
      <c r="AA14" s="37">
        <f t="shared" si="4"/>
        <v>1</v>
      </c>
      <c r="AC14" t="s">
        <v>41</v>
      </c>
      <c r="AN14" s="33">
        <v>40365</v>
      </c>
      <c r="AO14" s="34" t="s">
        <v>7</v>
      </c>
      <c r="AP14" s="34" t="s">
        <v>8</v>
      </c>
      <c r="AQ14" s="35">
        <v>296.74312209515341</v>
      </c>
      <c r="AR14" s="35">
        <v>4.5813333329999999</v>
      </c>
      <c r="AS14" s="35">
        <v>0</v>
      </c>
      <c r="AT14" s="35">
        <v>1</v>
      </c>
      <c r="AU14" s="37">
        <f t="shared" si="5"/>
        <v>1</v>
      </c>
      <c r="AV14" s="37">
        <f t="shared" si="6"/>
        <v>0</v>
      </c>
      <c r="AW14" s="37">
        <f t="shared" si="7"/>
        <v>1</v>
      </c>
      <c r="AY14" t="s">
        <v>41</v>
      </c>
    </row>
    <row r="15" spans="1:56" ht="14.5" customHeight="1" x14ac:dyDescent="0.35">
      <c r="A15" s="15" t="s">
        <v>45</v>
      </c>
      <c r="B15" s="36">
        <f>AD70</f>
        <v>376.74432485045099</v>
      </c>
      <c r="C15" s="36">
        <v>64.890029514809271</v>
      </c>
      <c r="D15" s="36">
        <v>5.805889250897474</v>
      </c>
      <c r="E15" s="36">
        <v>2.2908925002085716E-8</v>
      </c>
      <c r="F15" s="36">
        <v>248.83885716377097</v>
      </c>
      <c r="G15" s="36">
        <v>504.64979253713102</v>
      </c>
      <c r="H15" s="36">
        <v>248.83885716377097</v>
      </c>
      <c r="I15" s="36">
        <v>504.64979253713102</v>
      </c>
      <c r="J15" s="21"/>
      <c r="K15" s="65"/>
      <c r="L15" s="65"/>
      <c r="M15" s="65"/>
      <c r="N15" s="65"/>
      <c r="O15" s="65"/>
      <c r="P15" s="21"/>
      <c r="Q15" s="33">
        <v>40372</v>
      </c>
      <c r="R15" s="34" t="s">
        <v>7</v>
      </c>
      <c r="S15" s="34" t="s">
        <v>8</v>
      </c>
      <c r="T15" s="35">
        <v>429.79776568141511</v>
      </c>
      <c r="U15" s="35">
        <v>3.556923077</v>
      </c>
      <c r="V15" s="35">
        <v>0</v>
      </c>
      <c r="W15" s="35">
        <v>1</v>
      </c>
      <c r="X15" s="37">
        <f t="shared" si="1"/>
        <v>1</v>
      </c>
      <c r="Y15" s="37">
        <f t="shared" si="2"/>
        <v>3.556923077</v>
      </c>
      <c r="Z15" s="37">
        <f t="shared" si="3"/>
        <v>0</v>
      </c>
      <c r="AA15" s="37">
        <f t="shared" si="4"/>
        <v>1</v>
      </c>
      <c r="AC15" s="30"/>
      <c r="AD15" s="30" t="s">
        <v>46</v>
      </c>
      <c r="AE15" s="30" t="s">
        <v>47</v>
      </c>
      <c r="AF15" s="30" t="s">
        <v>48</v>
      </c>
      <c r="AG15" s="30" t="s">
        <v>49</v>
      </c>
      <c r="AH15" s="30" t="s">
        <v>50</v>
      </c>
      <c r="AN15" s="33">
        <v>40372</v>
      </c>
      <c r="AO15" s="34" t="s">
        <v>7</v>
      </c>
      <c r="AP15" s="34" t="s">
        <v>8</v>
      </c>
      <c r="AQ15" s="35">
        <v>429.79776568141511</v>
      </c>
      <c r="AR15" s="35">
        <v>3.556923077</v>
      </c>
      <c r="AS15" s="35">
        <v>0</v>
      </c>
      <c r="AT15" s="35">
        <v>1</v>
      </c>
      <c r="AU15" s="37">
        <f t="shared" si="5"/>
        <v>1</v>
      </c>
      <c r="AV15" s="37">
        <f t="shared" si="6"/>
        <v>0</v>
      </c>
      <c r="AW15" s="37">
        <f t="shared" si="7"/>
        <v>1</v>
      </c>
      <c r="AY15" s="30"/>
      <c r="AZ15" s="30" t="s">
        <v>46</v>
      </c>
      <c r="BA15" s="30" t="s">
        <v>47</v>
      </c>
      <c r="BB15" s="30" t="s">
        <v>48</v>
      </c>
      <c r="BC15" s="30" t="s">
        <v>49</v>
      </c>
      <c r="BD15" s="30" t="s">
        <v>50</v>
      </c>
    </row>
    <row r="16" spans="1:56" x14ac:dyDescent="0.35">
      <c r="A16" s="15" t="s">
        <v>4</v>
      </c>
      <c r="B16" s="36">
        <v>-34.364777001516757</v>
      </c>
      <c r="C16" s="36">
        <v>15.426763989958932</v>
      </c>
      <c r="D16" s="36">
        <v>-2.2276076190628387</v>
      </c>
      <c r="E16" s="36">
        <v>2.6947814603322986E-2</v>
      </c>
      <c r="F16" s="36">
        <v>-64.772645171424315</v>
      </c>
      <c r="G16" s="36">
        <v>-3.9569088316091943</v>
      </c>
      <c r="H16" s="36">
        <v>-64.772645171424315</v>
      </c>
      <c r="I16" s="36">
        <v>-3.9569088316091943</v>
      </c>
      <c r="J16" s="21"/>
      <c r="K16" s="65"/>
      <c r="L16" s="65"/>
      <c r="M16" s="65"/>
      <c r="N16" s="65"/>
      <c r="O16" s="65"/>
      <c r="P16" s="21"/>
      <c r="Q16" s="33">
        <v>40302</v>
      </c>
      <c r="R16" s="34" t="s">
        <v>7</v>
      </c>
      <c r="S16" s="34" t="s">
        <v>9</v>
      </c>
      <c r="T16" s="35">
        <v>297.21708504560701</v>
      </c>
      <c r="U16" s="35">
        <v>4.29</v>
      </c>
      <c r="V16" s="35">
        <v>0</v>
      </c>
      <c r="W16" s="35">
        <v>0</v>
      </c>
      <c r="X16" s="37">
        <f t="shared" si="1"/>
        <v>1</v>
      </c>
      <c r="Y16" s="37">
        <f t="shared" si="2"/>
        <v>4.29</v>
      </c>
      <c r="Z16" s="37">
        <f t="shared" si="3"/>
        <v>0</v>
      </c>
      <c r="AA16" s="37">
        <f t="shared" si="4"/>
        <v>0</v>
      </c>
      <c r="AC16" s="28" t="s">
        <v>42</v>
      </c>
      <c r="AD16" s="28">
        <v>4</v>
      </c>
      <c r="AE16" s="28">
        <v>924813.91841494711</v>
      </c>
      <c r="AF16" s="28">
        <v>231203.47960373678</v>
      </c>
      <c r="AG16" s="28">
        <v>34.799535872686072</v>
      </c>
      <c r="AH16" s="28">
        <v>2.1336099499389348E-22</v>
      </c>
      <c r="AN16" s="33">
        <v>40302</v>
      </c>
      <c r="AO16" s="34" t="s">
        <v>7</v>
      </c>
      <c r="AP16" s="34" t="s">
        <v>9</v>
      </c>
      <c r="AQ16" s="35">
        <v>297.21708504560701</v>
      </c>
      <c r="AR16" s="35">
        <v>4.29</v>
      </c>
      <c r="AS16" s="35">
        <v>0</v>
      </c>
      <c r="AT16" s="35">
        <v>0</v>
      </c>
      <c r="AU16" s="37">
        <f t="shared" si="5"/>
        <v>1</v>
      </c>
      <c r="AV16" s="37">
        <f t="shared" si="6"/>
        <v>0</v>
      </c>
      <c r="AW16" s="37">
        <f t="shared" si="7"/>
        <v>0</v>
      </c>
      <c r="AY16" s="28" t="s">
        <v>42</v>
      </c>
      <c r="AZ16" s="28">
        <v>6</v>
      </c>
      <c r="BA16" s="28">
        <v>936173.95969076245</v>
      </c>
      <c r="BB16" s="28">
        <v>156028.99328179375</v>
      </c>
      <c r="BC16" s="28">
        <v>23.452719204097722</v>
      </c>
      <c r="BD16" s="28">
        <v>3.296663828171469E-21</v>
      </c>
    </row>
    <row r="17" spans="1:59" x14ac:dyDescent="0.35">
      <c r="A17" s="15" t="s">
        <v>5</v>
      </c>
      <c r="B17" s="36">
        <v>124.58623018478619</v>
      </c>
      <c r="C17" s="36">
        <v>18.486240982222068</v>
      </c>
      <c r="D17" s="36">
        <v>6.7394031217378831</v>
      </c>
      <c r="E17" s="36">
        <v>1.4507087560899316E-10</v>
      </c>
      <c r="F17" s="36">
        <v>88.147792472869938</v>
      </c>
      <c r="G17" s="36">
        <v>161.02466789670245</v>
      </c>
      <c r="H17" s="36">
        <v>88.147792472869938</v>
      </c>
      <c r="I17" s="36">
        <v>161.02466789670245</v>
      </c>
      <c r="J17" s="21"/>
      <c r="K17" s="65"/>
      <c r="L17" s="65"/>
      <c r="M17" s="65"/>
      <c r="N17" s="65"/>
      <c r="O17" s="65"/>
      <c r="P17" s="21"/>
      <c r="Q17" s="33">
        <v>40309</v>
      </c>
      <c r="R17" s="34" t="s">
        <v>7</v>
      </c>
      <c r="S17" s="34" t="s">
        <v>9</v>
      </c>
      <c r="T17" s="35">
        <v>268.40556671680145</v>
      </c>
      <c r="U17" s="35">
        <v>4.29</v>
      </c>
      <c r="V17" s="35">
        <v>0</v>
      </c>
      <c r="W17" s="35">
        <v>0</v>
      </c>
      <c r="X17" s="37">
        <f t="shared" si="1"/>
        <v>1</v>
      </c>
      <c r="Y17" s="37">
        <f t="shared" si="2"/>
        <v>4.29</v>
      </c>
      <c r="Z17" s="37">
        <f t="shared" si="3"/>
        <v>0</v>
      </c>
      <c r="AA17" s="37">
        <f t="shared" si="4"/>
        <v>0</v>
      </c>
      <c r="AC17" s="28" t="s">
        <v>43</v>
      </c>
      <c r="AD17" s="28">
        <v>215</v>
      </c>
      <c r="AE17" s="28">
        <v>1428431.3531267373</v>
      </c>
      <c r="AF17" s="28">
        <v>6643.8667587290111</v>
      </c>
      <c r="AG17" s="28"/>
      <c r="AH17" s="28"/>
      <c r="AN17" s="33">
        <v>40309</v>
      </c>
      <c r="AO17" s="34" t="s">
        <v>7</v>
      </c>
      <c r="AP17" s="34" t="s">
        <v>9</v>
      </c>
      <c r="AQ17" s="35">
        <v>268.40556671680145</v>
      </c>
      <c r="AR17" s="35">
        <v>4.29</v>
      </c>
      <c r="AS17" s="35">
        <v>0</v>
      </c>
      <c r="AT17" s="35">
        <v>0</v>
      </c>
      <c r="AU17" s="37">
        <f t="shared" si="5"/>
        <v>1</v>
      </c>
      <c r="AV17" s="37">
        <f t="shared" si="6"/>
        <v>0</v>
      </c>
      <c r="AW17" s="37">
        <f t="shared" si="7"/>
        <v>0</v>
      </c>
      <c r="AY17" s="28" t="s">
        <v>43</v>
      </c>
      <c r="AZ17" s="28">
        <v>213</v>
      </c>
      <c r="BA17" s="28">
        <v>1417071.3118509219</v>
      </c>
      <c r="BB17" s="28">
        <v>6652.916957046582</v>
      </c>
      <c r="BC17" s="28"/>
      <c r="BD17" s="28"/>
    </row>
    <row r="18" spans="1:59" ht="15" thickBot="1" x14ac:dyDescent="0.4">
      <c r="A18" s="15" t="s">
        <v>6</v>
      </c>
      <c r="B18" s="36">
        <v>79.890891531565757</v>
      </c>
      <c r="C18" s="36">
        <v>12.822466666946717</v>
      </c>
      <c r="D18" s="36">
        <v>6.2305400050292628</v>
      </c>
      <c r="E18" s="36">
        <v>2.4331371758374894E-9</v>
      </c>
      <c r="F18" s="36">
        <v>54.616383133347384</v>
      </c>
      <c r="G18" s="36">
        <v>105.16539992978413</v>
      </c>
      <c r="H18" s="36">
        <v>54.616383133347384</v>
      </c>
      <c r="I18" s="36">
        <v>105.16539992978413</v>
      </c>
      <c r="J18" s="21"/>
      <c r="K18" s="65"/>
      <c r="L18" s="65"/>
      <c r="M18" s="65"/>
      <c r="N18" s="65"/>
      <c r="O18" s="65"/>
      <c r="P18" s="21"/>
      <c r="Q18" s="33">
        <v>40316</v>
      </c>
      <c r="R18" s="34" t="s">
        <v>7</v>
      </c>
      <c r="S18" s="34" t="s">
        <v>9</v>
      </c>
      <c r="T18" s="35">
        <v>206.02798850125583</v>
      </c>
      <c r="U18" s="35">
        <v>4.0858333330000001</v>
      </c>
      <c r="V18" s="35">
        <v>0</v>
      </c>
      <c r="W18" s="35">
        <v>0</v>
      </c>
      <c r="X18" s="37">
        <f t="shared" si="1"/>
        <v>1</v>
      </c>
      <c r="Y18" s="37">
        <f t="shared" si="2"/>
        <v>4.0858333330000001</v>
      </c>
      <c r="Z18" s="37">
        <f t="shared" si="3"/>
        <v>0</v>
      </c>
      <c r="AA18" s="37">
        <f t="shared" si="4"/>
        <v>0</v>
      </c>
      <c r="AC18" s="29" t="s">
        <v>44</v>
      </c>
      <c r="AD18" s="29">
        <v>219</v>
      </c>
      <c r="AE18" s="29">
        <v>2353245.2715416844</v>
      </c>
      <c r="AF18" s="29"/>
      <c r="AG18" s="29"/>
      <c r="AH18" s="29"/>
      <c r="AN18" s="33">
        <v>40316</v>
      </c>
      <c r="AO18" s="34" t="s">
        <v>7</v>
      </c>
      <c r="AP18" s="34" t="s">
        <v>9</v>
      </c>
      <c r="AQ18" s="35">
        <v>206.02798850125583</v>
      </c>
      <c r="AR18" s="35">
        <v>4.0858333330000001</v>
      </c>
      <c r="AS18" s="35">
        <v>0</v>
      </c>
      <c r="AT18" s="35">
        <v>0</v>
      </c>
      <c r="AU18" s="37">
        <f t="shared" si="5"/>
        <v>1</v>
      </c>
      <c r="AV18" s="37">
        <f t="shared" si="6"/>
        <v>0</v>
      </c>
      <c r="AW18" s="37">
        <f t="shared" si="7"/>
        <v>0</v>
      </c>
      <c r="AY18" s="29" t="s">
        <v>44</v>
      </c>
      <c r="AZ18" s="29">
        <v>219</v>
      </c>
      <c r="BA18" s="29">
        <v>2353245.2715416844</v>
      </c>
      <c r="BB18" s="29"/>
      <c r="BC18" s="29"/>
      <c r="BD18" s="29"/>
    </row>
    <row r="19" spans="1:59" ht="15" thickBot="1" x14ac:dyDescent="0.4">
      <c r="A19" s="15" t="s">
        <v>7</v>
      </c>
      <c r="B19" s="36">
        <v>223.52566016020768</v>
      </c>
      <c r="C19" s="36">
        <v>91.312818697318505</v>
      </c>
      <c r="D19" s="36">
        <v>2.4479110747982169</v>
      </c>
      <c r="E19" s="36">
        <v>1.517404559533511E-2</v>
      </c>
      <c r="F19" s="36">
        <v>43.537935257045859</v>
      </c>
      <c r="G19" s="36">
        <v>403.51338506336947</v>
      </c>
      <c r="H19" s="36">
        <v>43.537935257045859</v>
      </c>
      <c r="I19" s="36">
        <v>403.51338506336947</v>
      </c>
      <c r="J19" s="21"/>
      <c r="K19" s="65"/>
      <c r="L19" s="65"/>
      <c r="M19" s="65"/>
      <c r="N19" s="65"/>
      <c r="O19" s="65"/>
      <c r="P19" s="21"/>
      <c r="Q19" s="33">
        <v>40323</v>
      </c>
      <c r="R19" s="34" t="s">
        <v>7</v>
      </c>
      <c r="S19" s="34" t="s">
        <v>9</v>
      </c>
      <c r="T19" s="35">
        <v>201.96734153603134</v>
      </c>
      <c r="U19" s="35">
        <v>4.0858333330000001</v>
      </c>
      <c r="V19" s="35">
        <v>0</v>
      </c>
      <c r="W19" s="35">
        <v>0</v>
      </c>
      <c r="X19" s="37">
        <f t="shared" si="1"/>
        <v>1</v>
      </c>
      <c r="Y19" s="37">
        <f t="shared" si="2"/>
        <v>4.0858333330000001</v>
      </c>
      <c r="Z19" s="37">
        <f t="shared" si="3"/>
        <v>0</v>
      </c>
      <c r="AA19" s="37">
        <f t="shared" si="4"/>
        <v>0</v>
      </c>
      <c r="AN19" s="33">
        <v>40323</v>
      </c>
      <c r="AO19" s="34" t="s">
        <v>7</v>
      </c>
      <c r="AP19" s="34" t="s">
        <v>9</v>
      </c>
      <c r="AQ19" s="35">
        <v>201.96734153603134</v>
      </c>
      <c r="AR19" s="35">
        <v>4.0858333330000001</v>
      </c>
      <c r="AS19" s="35">
        <v>0</v>
      </c>
      <c r="AT19" s="35">
        <v>0</v>
      </c>
      <c r="AU19" s="37">
        <f t="shared" si="5"/>
        <v>1</v>
      </c>
      <c r="AV19" s="37">
        <f t="shared" si="6"/>
        <v>0</v>
      </c>
      <c r="AW19" s="37">
        <f t="shared" si="7"/>
        <v>0</v>
      </c>
    </row>
    <row r="20" spans="1:59" x14ac:dyDescent="0.35">
      <c r="A20" s="15" t="s">
        <v>65</v>
      </c>
      <c r="B20" s="36">
        <v>-43.495844870307202</v>
      </c>
      <c r="C20" s="36">
        <v>21.181980543429969</v>
      </c>
      <c r="D20" s="36">
        <v>-2.0534361638717651</v>
      </c>
      <c r="E20" s="36">
        <v>4.124628245433147E-2</v>
      </c>
      <c r="F20" s="36">
        <v>-85.247885179045994</v>
      </c>
      <c r="G20" s="36">
        <v>-1.7438045615684103</v>
      </c>
      <c r="H20" s="36">
        <v>-85.247885179045994</v>
      </c>
      <c r="I20" s="36">
        <v>-1.7438045615684103</v>
      </c>
      <c r="J20" s="21"/>
      <c r="K20" s="65"/>
      <c r="L20" s="65"/>
      <c r="M20" s="65"/>
      <c r="N20" s="65"/>
      <c r="O20" s="65"/>
      <c r="P20" s="21"/>
      <c r="Q20" s="33">
        <v>40330</v>
      </c>
      <c r="R20" s="34" t="s">
        <v>7</v>
      </c>
      <c r="S20" s="34" t="s">
        <v>9</v>
      </c>
      <c r="T20" s="35">
        <v>239.72697458725526</v>
      </c>
      <c r="U20" s="35">
        <v>3.84</v>
      </c>
      <c r="V20" s="35">
        <v>0</v>
      </c>
      <c r="W20" s="35">
        <v>0</v>
      </c>
      <c r="X20" s="37">
        <f t="shared" si="1"/>
        <v>1</v>
      </c>
      <c r="Y20" s="37">
        <f t="shared" si="2"/>
        <v>3.84</v>
      </c>
      <c r="Z20" s="37">
        <f t="shared" si="3"/>
        <v>0</v>
      </c>
      <c r="AA20" s="37">
        <f t="shared" si="4"/>
        <v>0</v>
      </c>
      <c r="AC20" s="30"/>
      <c r="AD20" s="30" t="s">
        <v>51</v>
      </c>
      <c r="AE20" s="30" t="s">
        <v>39</v>
      </c>
      <c r="AF20" s="30" t="s">
        <v>52</v>
      </c>
      <c r="AG20" s="30" t="s">
        <v>53</v>
      </c>
      <c r="AH20" s="30" t="s">
        <v>54</v>
      </c>
      <c r="AI20" s="30" t="s">
        <v>55</v>
      </c>
      <c r="AJ20" s="30" t="s">
        <v>56</v>
      </c>
      <c r="AK20" s="30" t="s">
        <v>57</v>
      </c>
      <c r="AN20" s="33">
        <v>40330</v>
      </c>
      <c r="AO20" s="34" t="s">
        <v>7</v>
      </c>
      <c r="AP20" s="34" t="s">
        <v>9</v>
      </c>
      <c r="AQ20" s="35">
        <v>239.72697458725526</v>
      </c>
      <c r="AR20" s="35">
        <v>3.84</v>
      </c>
      <c r="AS20" s="35">
        <v>0</v>
      </c>
      <c r="AT20" s="35">
        <v>0</v>
      </c>
      <c r="AU20" s="37">
        <f t="shared" si="5"/>
        <v>1</v>
      </c>
      <c r="AV20" s="37">
        <f t="shared" si="6"/>
        <v>0</v>
      </c>
      <c r="AW20" s="37">
        <f t="shared" si="7"/>
        <v>0</v>
      </c>
      <c r="AY20" s="30"/>
      <c r="AZ20" s="30" t="s">
        <v>51</v>
      </c>
      <c r="BA20" s="30" t="s">
        <v>39</v>
      </c>
      <c r="BB20" s="30" t="s">
        <v>52</v>
      </c>
      <c r="BC20" s="30" t="s">
        <v>53</v>
      </c>
      <c r="BD20" s="30" t="s">
        <v>54</v>
      </c>
      <c r="BE20" s="30" t="s">
        <v>55</v>
      </c>
      <c r="BF20" s="30" t="s">
        <v>56</v>
      </c>
      <c r="BG20" s="30" t="s">
        <v>57</v>
      </c>
    </row>
    <row r="21" spans="1:59" x14ac:dyDescent="0.35">
      <c r="B21" s="21"/>
      <c r="C21" s="21"/>
      <c r="D21" s="21"/>
      <c r="E21" s="21"/>
      <c r="F21" s="21"/>
      <c r="G21" s="21"/>
      <c r="H21" s="21"/>
      <c r="I21" s="21"/>
      <c r="J21" s="21"/>
      <c r="K21" s="21"/>
      <c r="L21" s="21"/>
      <c r="M21" s="21"/>
      <c r="N21" s="21"/>
      <c r="P21" s="21"/>
      <c r="Q21" s="33">
        <v>40337</v>
      </c>
      <c r="R21" s="34" t="s">
        <v>7</v>
      </c>
      <c r="S21" s="34" t="s">
        <v>9</v>
      </c>
      <c r="T21" s="35">
        <v>171.39281859155261</v>
      </c>
      <c r="U21" s="35">
        <v>4.2592307690000002</v>
      </c>
      <c r="V21" s="35">
        <v>0</v>
      </c>
      <c r="W21" s="35">
        <v>0</v>
      </c>
      <c r="X21" s="37">
        <f t="shared" si="1"/>
        <v>1</v>
      </c>
      <c r="Y21" s="37">
        <f t="shared" si="2"/>
        <v>4.2592307690000002</v>
      </c>
      <c r="Z21" s="37">
        <f t="shared" si="3"/>
        <v>0</v>
      </c>
      <c r="AA21" s="37">
        <f t="shared" si="4"/>
        <v>0</v>
      </c>
      <c r="AC21" s="28" t="s">
        <v>45</v>
      </c>
      <c r="AD21" s="28">
        <v>472.2378905337369</v>
      </c>
      <c r="AE21" s="28">
        <v>45.592862236159505</v>
      </c>
      <c r="AF21" s="28">
        <v>10.357715382896208</v>
      </c>
      <c r="AG21" s="28">
        <v>1.1799598092140193E-20</v>
      </c>
      <c r="AH21" s="28">
        <v>382.37166351897201</v>
      </c>
      <c r="AI21" s="28">
        <v>562.10411754850179</v>
      </c>
      <c r="AJ21" s="28">
        <v>382.37166351897201</v>
      </c>
      <c r="AK21" s="28">
        <v>562.10411754850179</v>
      </c>
      <c r="AN21" s="33">
        <v>40337</v>
      </c>
      <c r="AO21" s="34" t="s">
        <v>7</v>
      </c>
      <c r="AP21" s="34" t="s">
        <v>9</v>
      </c>
      <c r="AQ21" s="35">
        <v>171.39281859155261</v>
      </c>
      <c r="AR21" s="35">
        <v>4.2592307690000002</v>
      </c>
      <c r="AS21" s="35">
        <v>0</v>
      </c>
      <c r="AT21" s="35">
        <v>0</v>
      </c>
      <c r="AU21" s="37">
        <f t="shared" si="5"/>
        <v>1</v>
      </c>
      <c r="AV21" s="37">
        <f t="shared" si="6"/>
        <v>0</v>
      </c>
      <c r="AW21" s="37">
        <f t="shared" si="7"/>
        <v>0</v>
      </c>
      <c r="AY21" s="28" t="s">
        <v>45</v>
      </c>
      <c r="AZ21" s="28">
        <v>478.70258330923161</v>
      </c>
      <c r="BA21" s="28">
        <v>45.905503463022399</v>
      </c>
      <c r="BB21" s="28">
        <v>10.427999851800646</v>
      </c>
      <c r="BC21" s="28">
        <v>7.7912092379137066E-21</v>
      </c>
      <c r="BD21" s="28">
        <v>388.21531273882181</v>
      </c>
      <c r="BE21" s="28">
        <v>569.18985387964142</v>
      </c>
      <c r="BF21" s="28">
        <v>388.21531273882181</v>
      </c>
      <c r="BG21" s="28">
        <v>569.18985387964142</v>
      </c>
    </row>
    <row r="22" spans="1:59" x14ac:dyDescent="0.35">
      <c r="A22" s="23" t="s">
        <v>66</v>
      </c>
      <c r="B22" s="21"/>
      <c r="C22" s="21"/>
      <c r="D22" s="21"/>
      <c r="E22" s="21"/>
      <c r="F22" s="21"/>
      <c r="G22" s="21"/>
      <c r="H22" s="21"/>
      <c r="I22" s="21"/>
      <c r="J22" s="21"/>
      <c r="K22" s="21"/>
      <c r="L22" s="21"/>
      <c r="M22" s="21"/>
      <c r="N22" s="21"/>
      <c r="P22" s="21"/>
      <c r="Q22" s="33">
        <v>40344</v>
      </c>
      <c r="R22" s="34" t="s">
        <v>7</v>
      </c>
      <c r="S22" s="34" t="s">
        <v>9</v>
      </c>
      <c r="T22" s="35">
        <v>172.74559451311936</v>
      </c>
      <c r="U22" s="35">
        <v>4.99</v>
      </c>
      <c r="V22" s="35">
        <v>0</v>
      </c>
      <c r="W22" s="35">
        <v>0</v>
      </c>
      <c r="X22" s="37">
        <f t="shared" si="1"/>
        <v>1</v>
      </c>
      <c r="Y22" s="37">
        <f t="shared" si="2"/>
        <v>4.99</v>
      </c>
      <c r="Z22" s="37">
        <f t="shared" si="3"/>
        <v>0</v>
      </c>
      <c r="AA22" s="37">
        <f t="shared" si="4"/>
        <v>0</v>
      </c>
      <c r="AC22" s="28" t="s">
        <v>70</v>
      </c>
      <c r="AD22" s="28">
        <v>-57.31117823546122</v>
      </c>
      <c r="AE22" s="28">
        <v>10.714701653556421</v>
      </c>
      <c r="AF22" s="28">
        <v>-5.3488356548349163</v>
      </c>
      <c r="AG22" s="28">
        <v>2.2582827680905725E-7</v>
      </c>
      <c r="AH22" s="28">
        <v>-78.430488670644081</v>
      </c>
      <c r="AI22" s="28">
        <v>-36.191867800278359</v>
      </c>
      <c r="AJ22" s="28">
        <v>-78.430488670644081</v>
      </c>
      <c r="AK22" s="28">
        <v>-36.191867800278359</v>
      </c>
      <c r="AN22" s="33">
        <v>40344</v>
      </c>
      <c r="AO22" s="34" t="s">
        <v>7</v>
      </c>
      <c r="AP22" s="34" t="s">
        <v>9</v>
      </c>
      <c r="AQ22" s="35">
        <v>172.74559451311936</v>
      </c>
      <c r="AR22" s="35">
        <v>4.99</v>
      </c>
      <c r="AS22" s="35">
        <v>0</v>
      </c>
      <c r="AT22" s="35">
        <v>0</v>
      </c>
      <c r="AU22" s="37">
        <f t="shared" si="5"/>
        <v>1</v>
      </c>
      <c r="AV22" s="37">
        <f t="shared" si="6"/>
        <v>0</v>
      </c>
      <c r="AW22" s="37">
        <f t="shared" si="7"/>
        <v>0</v>
      </c>
      <c r="AY22" s="28" t="s">
        <v>70</v>
      </c>
      <c r="AZ22" s="28">
        <v>-57.792887903142791</v>
      </c>
      <c r="BA22" s="28">
        <v>10.73265869431509</v>
      </c>
      <c r="BB22" s="28">
        <v>-5.3847690073061507</v>
      </c>
      <c r="BC22" s="28">
        <v>1.9104219822552845E-7</v>
      </c>
      <c r="BD22" s="28">
        <v>-78.94871711640134</v>
      </c>
      <c r="BE22" s="28">
        <v>-36.637058689884242</v>
      </c>
      <c r="BF22" s="28">
        <v>-78.94871711640134</v>
      </c>
      <c r="BG22" s="28">
        <v>-36.637058689884242</v>
      </c>
    </row>
    <row r="23" spans="1:59" x14ac:dyDescent="0.35">
      <c r="B23" s="21"/>
      <c r="C23" s="21"/>
      <c r="D23" s="21"/>
      <c r="E23" s="21"/>
      <c r="F23" s="21"/>
      <c r="G23" s="21"/>
      <c r="H23" s="21"/>
      <c r="I23" s="21"/>
      <c r="J23" s="21"/>
      <c r="K23" s="21"/>
      <c r="L23" s="21"/>
      <c r="M23" s="21"/>
      <c r="N23" s="21"/>
      <c r="P23" s="21"/>
      <c r="Q23" s="33">
        <v>40351</v>
      </c>
      <c r="R23" s="34" t="s">
        <v>7</v>
      </c>
      <c r="S23" s="34" t="s">
        <v>9</v>
      </c>
      <c r="T23" s="35">
        <v>379.20412736310453</v>
      </c>
      <c r="U23" s="35">
        <v>3.7685714290000001</v>
      </c>
      <c r="V23" s="35">
        <v>1</v>
      </c>
      <c r="W23" s="35">
        <v>0</v>
      </c>
      <c r="X23" s="37">
        <f t="shared" si="1"/>
        <v>1</v>
      </c>
      <c r="Y23" s="37">
        <f t="shared" si="2"/>
        <v>3.7685714290000001</v>
      </c>
      <c r="Z23" s="37">
        <f t="shared" si="3"/>
        <v>1</v>
      </c>
      <c r="AA23" s="37">
        <f t="shared" si="4"/>
        <v>0</v>
      </c>
      <c r="AC23" s="28" t="s">
        <v>5</v>
      </c>
      <c r="AD23" s="28">
        <v>125.99656876538002</v>
      </c>
      <c r="AE23" s="28">
        <v>18.611155073502115</v>
      </c>
      <c r="AF23" s="28">
        <v>6.7699488971949595</v>
      </c>
      <c r="AG23" s="28">
        <v>1.2083206068651406E-10</v>
      </c>
      <c r="AH23" s="28">
        <v>89.312881784309752</v>
      </c>
      <c r="AI23" s="28">
        <v>162.68025574645029</v>
      </c>
      <c r="AJ23" s="28">
        <v>89.312881784309752</v>
      </c>
      <c r="AK23" s="28">
        <v>162.68025574645029</v>
      </c>
      <c r="AN23" s="33">
        <v>40351</v>
      </c>
      <c r="AO23" s="34" t="s">
        <v>7</v>
      </c>
      <c r="AP23" s="34" t="s">
        <v>9</v>
      </c>
      <c r="AQ23" s="35">
        <v>379.20412736310453</v>
      </c>
      <c r="AR23" s="35">
        <v>3.7685714290000001</v>
      </c>
      <c r="AS23" s="35">
        <v>1</v>
      </c>
      <c r="AT23" s="35">
        <v>0</v>
      </c>
      <c r="AU23" s="37">
        <f t="shared" si="5"/>
        <v>1</v>
      </c>
      <c r="AV23" s="37">
        <f t="shared" si="6"/>
        <v>1</v>
      </c>
      <c r="AW23" s="37">
        <f t="shared" si="7"/>
        <v>0</v>
      </c>
      <c r="AY23" s="28" t="s">
        <v>5</v>
      </c>
      <c r="AZ23" s="28">
        <v>105.1833045713154</v>
      </c>
      <c r="BA23" s="28">
        <v>34.478336954683883</v>
      </c>
      <c r="BB23" s="28">
        <v>3.0507070195862869</v>
      </c>
      <c r="BC23" s="28">
        <v>2.5730038830172712E-3</v>
      </c>
      <c r="BD23" s="28">
        <v>37.220851935340534</v>
      </c>
      <c r="BE23" s="28">
        <v>173.14575720729027</v>
      </c>
      <c r="BF23" s="28">
        <v>37.220851935340534</v>
      </c>
      <c r="BG23" s="28">
        <v>173.14575720729027</v>
      </c>
    </row>
    <row r="24" spans="1:59" ht="29" x14ac:dyDescent="0.35">
      <c r="A24" s="15"/>
      <c r="B24" s="24" t="s">
        <v>51</v>
      </c>
      <c r="C24" s="24" t="s">
        <v>39</v>
      </c>
      <c r="D24" s="24" t="s">
        <v>52</v>
      </c>
      <c r="E24" s="24" t="s">
        <v>53</v>
      </c>
      <c r="F24" s="24" t="s">
        <v>54</v>
      </c>
      <c r="G24" s="24" t="s">
        <v>55</v>
      </c>
      <c r="H24" s="24" t="s">
        <v>56</v>
      </c>
      <c r="I24" s="24" t="s">
        <v>57</v>
      </c>
      <c r="J24" s="21"/>
      <c r="K24" s="21"/>
      <c r="L24" s="21"/>
      <c r="M24" s="21"/>
      <c r="N24" s="21"/>
      <c r="P24" s="21"/>
      <c r="Q24" s="33">
        <v>40358</v>
      </c>
      <c r="R24" s="34" t="s">
        <v>7</v>
      </c>
      <c r="S24" s="34" t="s">
        <v>9</v>
      </c>
      <c r="T24" s="35">
        <v>346.14938028154523</v>
      </c>
      <c r="U24" s="35">
        <v>4.7024999999999997</v>
      </c>
      <c r="V24" s="35">
        <v>0</v>
      </c>
      <c r="W24" s="35">
        <v>1</v>
      </c>
      <c r="X24" s="37">
        <f t="shared" si="1"/>
        <v>1</v>
      </c>
      <c r="Y24" s="37">
        <f t="shared" si="2"/>
        <v>4.7024999999999997</v>
      </c>
      <c r="Z24" s="37">
        <f t="shared" si="3"/>
        <v>0</v>
      </c>
      <c r="AA24" s="37">
        <f t="shared" si="4"/>
        <v>1</v>
      </c>
      <c r="AC24" s="28" t="s">
        <v>6</v>
      </c>
      <c r="AD24" s="28">
        <v>79.262985076633129</v>
      </c>
      <c r="AE24" s="28">
        <v>12.914354813937548</v>
      </c>
      <c r="AF24" s="28">
        <v>6.1375876858432141</v>
      </c>
      <c r="AG24" s="28">
        <v>3.984297784746247E-9</v>
      </c>
      <c r="AH24" s="28">
        <v>53.808028214150937</v>
      </c>
      <c r="AI24" s="28">
        <v>104.71794193911532</v>
      </c>
      <c r="AJ24" s="28">
        <v>53.808028214150937</v>
      </c>
      <c r="AK24" s="28">
        <v>104.71794193911532</v>
      </c>
      <c r="AN24" s="33">
        <v>40358</v>
      </c>
      <c r="AO24" s="34" t="s">
        <v>7</v>
      </c>
      <c r="AP24" s="34" t="s">
        <v>9</v>
      </c>
      <c r="AQ24" s="35">
        <v>346.14938028154523</v>
      </c>
      <c r="AR24" s="35">
        <v>4.7024999999999997</v>
      </c>
      <c r="AS24" s="35">
        <v>0</v>
      </c>
      <c r="AT24" s="35">
        <v>1</v>
      </c>
      <c r="AU24" s="37">
        <f t="shared" si="5"/>
        <v>1</v>
      </c>
      <c r="AV24" s="37">
        <f t="shared" si="6"/>
        <v>0</v>
      </c>
      <c r="AW24" s="37">
        <f t="shared" si="7"/>
        <v>1</v>
      </c>
      <c r="AY24" s="28" t="s">
        <v>6</v>
      </c>
      <c r="AZ24" s="28">
        <v>60.01063177412459</v>
      </c>
      <c r="BA24" s="28">
        <v>20.783369726216883</v>
      </c>
      <c r="BB24" s="28">
        <v>2.8874351255188921</v>
      </c>
      <c r="BC24" s="28">
        <v>4.2844803972329794E-3</v>
      </c>
      <c r="BD24" s="28">
        <v>19.043203951534025</v>
      </c>
      <c r="BE24" s="28">
        <v>100.97805959671516</v>
      </c>
      <c r="BF24" s="28">
        <v>19.043203951534025</v>
      </c>
      <c r="BG24" s="28">
        <v>100.97805959671516</v>
      </c>
    </row>
    <row r="25" spans="1:59" ht="15" thickBot="1" x14ac:dyDescent="0.4">
      <c r="A25" s="15" t="s">
        <v>45</v>
      </c>
      <c r="B25" s="36">
        <f>AZ21</f>
        <v>478.70258330923161</v>
      </c>
      <c r="C25" s="36">
        <f t="shared" ref="C25:I25" si="12">BA21</f>
        <v>45.905503463022399</v>
      </c>
      <c r="D25" s="36">
        <f t="shared" si="12"/>
        <v>10.427999851800646</v>
      </c>
      <c r="E25" s="36">
        <f t="shared" si="12"/>
        <v>7.7912092379137066E-21</v>
      </c>
      <c r="F25" s="36">
        <f t="shared" si="12"/>
        <v>388.21531273882181</v>
      </c>
      <c r="G25" s="36">
        <f t="shared" si="12"/>
        <v>569.18985387964142</v>
      </c>
      <c r="H25" s="36">
        <f t="shared" si="12"/>
        <v>388.21531273882181</v>
      </c>
      <c r="I25" s="36">
        <f t="shared" si="12"/>
        <v>569.18985387964142</v>
      </c>
      <c r="J25" s="21"/>
      <c r="K25" s="65" t="s">
        <v>88</v>
      </c>
      <c r="L25" s="65"/>
      <c r="M25" s="65"/>
      <c r="N25" s="65"/>
      <c r="O25" s="65"/>
      <c r="P25" s="21"/>
      <c r="Q25" s="33">
        <v>40365</v>
      </c>
      <c r="R25" s="34" t="s">
        <v>7</v>
      </c>
      <c r="S25" s="34" t="s">
        <v>9</v>
      </c>
      <c r="T25" s="35">
        <v>371.4853015379951</v>
      </c>
      <c r="U25" s="35">
        <v>3.5878571429999999</v>
      </c>
      <c r="V25" s="35">
        <v>0</v>
      </c>
      <c r="W25" s="35">
        <v>1</v>
      </c>
      <c r="X25" s="37">
        <f t="shared" si="1"/>
        <v>1</v>
      </c>
      <c r="Y25" s="37">
        <f t="shared" si="2"/>
        <v>3.5878571429999999</v>
      </c>
      <c r="Z25" s="37">
        <f t="shared" si="3"/>
        <v>0</v>
      </c>
      <c r="AA25" s="37">
        <f t="shared" si="4"/>
        <v>1</v>
      </c>
      <c r="AC25" s="29" t="s">
        <v>7</v>
      </c>
      <c r="AD25" s="29">
        <v>37.544810058845862</v>
      </c>
      <c r="AE25" s="29">
        <v>11.705788886805754</v>
      </c>
      <c r="AF25" s="29">
        <v>3.2073711923136341</v>
      </c>
      <c r="AG25" s="29">
        <v>1.5439205559886764E-3</v>
      </c>
      <c r="AH25" s="29">
        <v>14.472008091736701</v>
      </c>
      <c r="AI25" s="29">
        <v>60.617612025955026</v>
      </c>
      <c r="AJ25" s="29">
        <v>14.472008091736701</v>
      </c>
      <c r="AK25" s="29">
        <v>60.617612025955026</v>
      </c>
      <c r="AN25" s="33">
        <v>40365</v>
      </c>
      <c r="AO25" s="34" t="s">
        <v>7</v>
      </c>
      <c r="AP25" s="34" t="s">
        <v>9</v>
      </c>
      <c r="AQ25" s="35">
        <v>371.4853015379951</v>
      </c>
      <c r="AR25" s="35">
        <v>3.5878571429999999</v>
      </c>
      <c r="AS25" s="35">
        <v>0</v>
      </c>
      <c r="AT25" s="35">
        <v>1</v>
      </c>
      <c r="AU25" s="37">
        <f t="shared" si="5"/>
        <v>1</v>
      </c>
      <c r="AV25" s="37">
        <f t="shared" si="6"/>
        <v>0</v>
      </c>
      <c r="AW25" s="37">
        <f t="shared" si="7"/>
        <v>1</v>
      </c>
      <c r="AY25" s="28" t="s">
        <v>7</v>
      </c>
      <c r="AZ25" s="28">
        <v>28.262725470844419</v>
      </c>
      <c r="BA25" s="28">
        <v>13.699286373208153</v>
      </c>
      <c r="BB25" s="28">
        <v>2.0630801270143637</v>
      </c>
      <c r="BC25" s="28">
        <v>4.0317645087845189E-2</v>
      </c>
      <c r="BD25" s="28">
        <v>1.259186915330254</v>
      </c>
      <c r="BE25" s="28">
        <v>55.266264026358584</v>
      </c>
      <c r="BF25" s="28">
        <v>1.259186915330254</v>
      </c>
      <c r="BG25" s="28">
        <v>55.266264026358584</v>
      </c>
    </row>
    <row r="26" spans="1:59" x14ac:dyDescent="0.35">
      <c r="A26" s="15" t="s">
        <v>4</v>
      </c>
      <c r="B26" s="36">
        <f t="shared" ref="B26:I26" si="13">AZ22</f>
        <v>-57.792887903142791</v>
      </c>
      <c r="C26" s="36">
        <f t="shared" si="13"/>
        <v>10.73265869431509</v>
      </c>
      <c r="D26" s="36">
        <f t="shared" si="13"/>
        <v>-5.3847690073061507</v>
      </c>
      <c r="E26" s="36">
        <f t="shared" si="13"/>
        <v>1.9104219822552845E-7</v>
      </c>
      <c r="F26" s="36">
        <f t="shared" si="13"/>
        <v>-78.94871711640134</v>
      </c>
      <c r="G26" s="36">
        <f t="shared" si="13"/>
        <v>-36.637058689884242</v>
      </c>
      <c r="H26" s="36">
        <f t="shared" si="13"/>
        <v>-78.94871711640134</v>
      </c>
      <c r="I26" s="36">
        <f t="shared" si="13"/>
        <v>-36.637058689884242</v>
      </c>
      <c r="J26" s="21"/>
      <c r="K26" s="65"/>
      <c r="L26" s="65"/>
      <c r="M26" s="65"/>
      <c r="N26" s="65"/>
      <c r="O26" s="65"/>
      <c r="P26" s="21"/>
      <c r="Q26" s="33">
        <v>40372</v>
      </c>
      <c r="R26" s="34" t="s">
        <v>7</v>
      </c>
      <c r="S26" s="34" t="s">
        <v>9</v>
      </c>
      <c r="T26" s="35">
        <v>302.60708516818738</v>
      </c>
      <c r="U26" s="35">
        <v>3.8450000000000002</v>
      </c>
      <c r="V26" s="35">
        <v>0</v>
      </c>
      <c r="W26" s="35">
        <v>1</v>
      </c>
      <c r="X26" s="37">
        <f t="shared" si="1"/>
        <v>1</v>
      </c>
      <c r="Y26" s="37">
        <f t="shared" si="2"/>
        <v>3.8450000000000002</v>
      </c>
      <c r="Z26" s="37">
        <f t="shared" si="3"/>
        <v>0</v>
      </c>
      <c r="AA26" s="37">
        <f t="shared" si="4"/>
        <v>1</v>
      </c>
      <c r="AN26" s="33">
        <v>40372</v>
      </c>
      <c r="AO26" s="34" t="s">
        <v>7</v>
      </c>
      <c r="AP26" s="34" t="s">
        <v>9</v>
      </c>
      <c r="AQ26" s="35">
        <v>302.60708516818738</v>
      </c>
      <c r="AR26" s="35">
        <v>3.8450000000000002</v>
      </c>
      <c r="AS26" s="35">
        <v>0</v>
      </c>
      <c r="AT26" s="35">
        <v>1</v>
      </c>
      <c r="AU26" s="37">
        <f t="shared" si="5"/>
        <v>1</v>
      </c>
      <c r="AV26" s="37">
        <f t="shared" si="6"/>
        <v>0</v>
      </c>
      <c r="AW26" s="37">
        <f t="shared" si="7"/>
        <v>1</v>
      </c>
      <c r="AY26" s="28" t="s">
        <v>67</v>
      </c>
      <c r="AZ26" s="28">
        <v>28.224126227777472</v>
      </c>
      <c r="BA26" s="28">
        <v>40.913853035626737</v>
      </c>
      <c r="BB26" s="28">
        <v>0.68984278266827193</v>
      </c>
      <c r="BC26" s="28">
        <v>0.4910439614891311</v>
      </c>
      <c r="BD26" s="28">
        <v>-52.423783291282831</v>
      </c>
      <c r="BE26" s="28">
        <v>108.87203574683778</v>
      </c>
      <c r="BF26" s="28">
        <v>-52.423783291282831</v>
      </c>
      <c r="BG26" s="28">
        <v>108.87203574683778</v>
      </c>
    </row>
    <row r="27" spans="1:59" ht="15" thickBot="1" x14ac:dyDescent="0.4">
      <c r="A27" s="15" t="s">
        <v>5</v>
      </c>
      <c r="B27" s="36">
        <f t="shared" ref="B27:I27" si="14">AZ23</f>
        <v>105.1833045713154</v>
      </c>
      <c r="C27" s="36">
        <f t="shared" si="14"/>
        <v>34.478336954683883</v>
      </c>
      <c r="D27" s="36">
        <f t="shared" si="14"/>
        <v>3.0507070195862869</v>
      </c>
      <c r="E27" s="36">
        <f t="shared" si="14"/>
        <v>2.5730038830172712E-3</v>
      </c>
      <c r="F27" s="36">
        <f t="shared" si="14"/>
        <v>37.220851935340534</v>
      </c>
      <c r="G27" s="36">
        <f t="shared" si="14"/>
        <v>173.14575720729027</v>
      </c>
      <c r="H27" s="36">
        <f t="shared" si="14"/>
        <v>37.220851935340534</v>
      </c>
      <c r="I27" s="36">
        <f t="shared" si="14"/>
        <v>173.14575720729027</v>
      </c>
      <c r="J27" s="21"/>
      <c r="K27" s="65"/>
      <c r="L27" s="65"/>
      <c r="M27" s="65"/>
      <c r="N27" s="65"/>
      <c r="O27" s="65"/>
      <c r="P27" s="21"/>
      <c r="Q27" s="33">
        <v>40302</v>
      </c>
      <c r="R27" s="34" t="s">
        <v>7</v>
      </c>
      <c r="S27" s="34" t="s">
        <v>10</v>
      </c>
      <c r="T27" s="35">
        <v>145.78336079215677</v>
      </c>
      <c r="U27" s="35">
        <v>5.39</v>
      </c>
      <c r="V27" s="35">
        <v>0</v>
      </c>
      <c r="W27" s="35">
        <v>0</v>
      </c>
      <c r="X27" s="37">
        <f t="shared" si="1"/>
        <v>1</v>
      </c>
      <c r="Y27" s="37">
        <f t="shared" si="2"/>
        <v>5.39</v>
      </c>
      <c r="Z27" s="37">
        <f t="shared" si="3"/>
        <v>0</v>
      </c>
      <c r="AA27" s="37">
        <f t="shared" si="4"/>
        <v>0</v>
      </c>
      <c r="AN27" s="33">
        <v>40302</v>
      </c>
      <c r="AO27" s="34" t="s">
        <v>7</v>
      </c>
      <c r="AP27" s="34" t="s">
        <v>10</v>
      </c>
      <c r="AQ27" s="35">
        <v>145.78336079215677</v>
      </c>
      <c r="AR27" s="35">
        <v>5.39</v>
      </c>
      <c r="AS27" s="35">
        <v>0</v>
      </c>
      <c r="AT27" s="35">
        <v>0</v>
      </c>
      <c r="AU27" s="37">
        <f t="shared" si="5"/>
        <v>1</v>
      </c>
      <c r="AV27" s="37">
        <f t="shared" si="6"/>
        <v>0</v>
      </c>
      <c r="AW27" s="37">
        <f t="shared" si="7"/>
        <v>0</v>
      </c>
      <c r="AY27" s="29" t="s">
        <v>72</v>
      </c>
      <c r="AZ27" s="29">
        <v>30.730251514662474</v>
      </c>
      <c r="BA27" s="29">
        <v>26.472898614633742</v>
      </c>
      <c r="BB27" s="29">
        <v>1.1608192953103875</v>
      </c>
      <c r="BC27" s="29">
        <v>0.24701471825739102</v>
      </c>
      <c r="BD27" s="29">
        <v>-21.452170178086664</v>
      </c>
      <c r="BE27" s="29">
        <v>82.912673207411615</v>
      </c>
      <c r="BF27" s="29">
        <v>-21.452170178086664</v>
      </c>
      <c r="BG27" s="29">
        <v>82.912673207411615</v>
      </c>
    </row>
    <row r="28" spans="1:59" x14ac:dyDescent="0.35">
      <c r="A28" s="15" t="s">
        <v>6</v>
      </c>
      <c r="B28" s="36">
        <f t="shared" ref="B28:I28" si="15">AZ24</f>
        <v>60.01063177412459</v>
      </c>
      <c r="C28" s="36">
        <f t="shared" si="15"/>
        <v>20.783369726216883</v>
      </c>
      <c r="D28" s="36">
        <f t="shared" si="15"/>
        <v>2.8874351255188921</v>
      </c>
      <c r="E28" s="36">
        <f t="shared" si="15"/>
        <v>4.2844803972329794E-3</v>
      </c>
      <c r="F28" s="36">
        <f t="shared" si="15"/>
        <v>19.043203951534025</v>
      </c>
      <c r="G28" s="36">
        <f t="shared" si="15"/>
        <v>100.97805959671516</v>
      </c>
      <c r="H28" s="36">
        <f t="shared" si="15"/>
        <v>19.043203951534025</v>
      </c>
      <c r="I28" s="36">
        <f t="shared" si="15"/>
        <v>100.97805959671516</v>
      </c>
      <c r="J28" s="21"/>
      <c r="K28" s="65"/>
      <c r="L28" s="65"/>
      <c r="M28" s="65"/>
      <c r="N28" s="65"/>
      <c r="O28" s="65"/>
      <c r="P28" s="21"/>
      <c r="Q28" s="33">
        <v>40309</v>
      </c>
      <c r="R28" s="34" t="s">
        <v>7</v>
      </c>
      <c r="S28" s="34" t="s">
        <v>10</v>
      </c>
      <c r="T28" s="35">
        <v>309.05276246954139</v>
      </c>
      <c r="U28" s="35">
        <v>5.0185714289999996</v>
      </c>
      <c r="V28" s="35">
        <v>0</v>
      </c>
      <c r="W28" s="35">
        <v>0</v>
      </c>
      <c r="X28" s="37">
        <f t="shared" si="1"/>
        <v>1</v>
      </c>
      <c r="Y28" s="37">
        <f t="shared" si="2"/>
        <v>5.0185714289999996</v>
      </c>
      <c r="Z28" s="37">
        <f t="shared" si="3"/>
        <v>0</v>
      </c>
      <c r="AA28" s="37">
        <f t="shared" si="4"/>
        <v>0</v>
      </c>
      <c r="AC28" t="s">
        <v>34</v>
      </c>
      <c r="AN28" s="33">
        <v>40309</v>
      </c>
      <c r="AO28" s="34" t="s">
        <v>7</v>
      </c>
      <c r="AP28" s="34" t="s">
        <v>10</v>
      </c>
      <c r="AQ28" s="35">
        <v>309.05276246954139</v>
      </c>
      <c r="AR28" s="35">
        <v>5.0185714289999996</v>
      </c>
      <c r="AS28" s="35">
        <v>0</v>
      </c>
      <c r="AT28" s="35">
        <v>0</v>
      </c>
      <c r="AU28" s="37">
        <f t="shared" si="5"/>
        <v>1</v>
      </c>
      <c r="AV28" s="37">
        <f t="shared" si="6"/>
        <v>0</v>
      </c>
      <c r="AW28" s="37">
        <f t="shared" si="7"/>
        <v>0</v>
      </c>
    </row>
    <row r="29" spans="1:59" ht="15" thickBot="1" x14ac:dyDescent="0.4">
      <c r="A29" s="15" t="s">
        <v>7</v>
      </c>
      <c r="B29" s="36">
        <f t="shared" ref="B29:I29" si="16">AZ25</f>
        <v>28.262725470844419</v>
      </c>
      <c r="C29" s="36">
        <f t="shared" si="16"/>
        <v>13.699286373208153</v>
      </c>
      <c r="D29" s="36">
        <f t="shared" si="16"/>
        <v>2.0630801270143637</v>
      </c>
      <c r="E29" s="36">
        <f t="shared" si="16"/>
        <v>4.0317645087845189E-2</v>
      </c>
      <c r="F29" s="36">
        <f t="shared" si="16"/>
        <v>1.259186915330254</v>
      </c>
      <c r="G29" s="36">
        <f t="shared" si="16"/>
        <v>55.266264026358584</v>
      </c>
      <c r="H29" s="36">
        <f t="shared" si="16"/>
        <v>1.259186915330254</v>
      </c>
      <c r="I29" s="36">
        <f t="shared" si="16"/>
        <v>55.266264026358584</v>
      </c>
      <c r="J29" s="21"/>
      <c r="K29" s="65"/>
      <c r="L29" s="65"/>
      <c r="M29" s="65"/>
      <c r="N29" s="65"/>
      <c r="O29" s="65"/>
      <c r="P29" s="21"/>
      <c r="Q29" s="33">
        <v>40316</v>
      </c>
      <c r="R29" s="34" t="s">
        <v>7</v>
      </c>
      <c r="S29" s="34" t="s">
        <v>10</v>
      </c>
      <c r="T29" s="35">
        <v>154.59788084785293</v>
      </c>
      <c r="U29" s="35">
        <v>5.2149999999999999</v>
      </c>
      <c r="V29" s="35">
        <v>0</v>
      </c>
      <c r="W29" s="35">
        <v>0</v>
      </c>
      <c r="X29" s="37">
        <f t="shared" si="1"/>
        <v>1</v>
      </c>
      <c r="Y29" s="37">
        <f t="shared" si="2"/>
        <v>5.2149999999999999</v>
      </c>
      <c r="Z29" s="37">
        <f t="shared" si="3"/>
        <v>0</v>
      </c>
      <c r="AA29" s="37">
        <f t="shared" si="4"/>
        <v>0</v>
      </c>
      <c r="AN29" s="33">
        <v>40316</v>
      </c>
      <c r="AO29" s="34" t="s">
        <v>7</v>
      </c>
      <c r="AP29" s="34" t="s">
        <v>10</v>
      </c>
      <c r="AQ29" s="35">
        <v>154.59788084785293</v>
      </c>
      <c r="AR29" s="35">
        <v>5.2149999999999999</v>
      </c>
      <c r="AS29" s="35">
        <v>0</v>
      </c>
      <c r="AT29" s="35">
        <v>0</v>
      </c>
      <c r="AU29" s="37">
        <f t="shared" si="5"/>
        <v>1</v>
      </c>
      <c r="AV29" s="37">
        <f t="shared" si="6"/>
        <v>0</v>
      </c>
      <c r="AW29" s="37">
        <f t="shared" si="7"/>
        <v>0</v>
      </c>
    </row>
    <row r="30" spans="1:59" x14ac:dyDescent="0.35">
      <c r="A30" s="15" t="s">
        <v>67</v>
      </c>
      <c r="B30" s="36">
        <f t="shared" ref="B30:I30" si="17">AZ26</f>
        <v>28.224126227777472</v>
      </c>
      <c r="C30" s="36">
        <f t="shared" si="17"/>
        <v>40.913853035626737</v>
      </c>
      <c r="D30" s="36">
        <f t="shared" si="17"/>
        <v>0.68984278266827193</v>
      </c>
      <c r="E30" s="44">
        <f t="shared" si="17"/>
        <v>0.4910439614891311</v>
      </c>
      <c r="F30" s="36">
        <f t="shared" si="17"/>
        <v>-52.423783291282831</v>
      </c>
      <c r="G30" s="36">
        <f t="shared" si="17"/>
        <v>108.87203574683778</v>
      </c>
      <c r="H30" s="36">
        <f t="shared" si="17"/>
        <v>-52.423783291282831</v>
      </c>
      <c r="I30" s="36">
        <f t="shared" si="17"/>
        <v>108.87203574683778</v>
      </c>
      <c r="J30" s="21"/>
      <c r="K30" s="65"/>
      <c r="L30" s="65"/>
      <c r="M30" s="65"/>
      <c r="N30" s="65"/>
      <c r="O30" s="65"/>
      <c r="P30" s="21"/>
      <c r="Q30" s="33">
        <v>40323</v>
      </c>
      <c r="R30" s="34" t="s">
        <v>7</v>
      </c>
      <c r="S30" s="34" t="s">
        <v>10</v>
      </c>
      <c r="T30" s="35">
        <v>247.72564561350089</v>
      </c>
      <c r="U30" s="35">
        <v>4.8816666670000002</v>
      </c>
      <c r="V30" s="35">
        <v>0</v>
      </c>
      <c r="W30" s="35">
        <v>0</v>
      </c>
      <c r="X30" s="37">
        <f t="shared" si="1"/>
        <v>1</v>
      </c>
      <c r="Y30" s="37">
        <f t="shared" si="2"/>
        <v>4.8816666670000002</v>
      </c>
      <c r="Z30" s="37">
        <f t="shared" si="3"/>
        <v>0</v>
      </c>
      <c r="AA30" s="37">
        <f t="shared" si="4"/>
        <v>0</v>
      </c>
      <c r="AC30" s="31" t="s">
        <v>35</v>
      </c>
      <c r="AD30" s="31"/>
      <c r="AN30" s="33">
        <v>40323</v>
      </c>
      <c r="AO30" s="34" t="s">
        <v>7</v>
      </c>
      <c r="AP30" s="34" t="s">
        <v>10</v>
      </c>
      <c r="AQ30" s="35">
        <v>247.72564561350089</v>
      </c>
      <c r="AR30" s="35">
        <v>4.8816666670000002</v>
      </c>
      <c r="AS30" s="35">
        <v>0</v>
      </c>
      <c r="AT30" s="35">
        <v>0</v>
      </c>
      <c r="AU30" s="37">
        <f t="shared" si="5"/>
        <v>1</v>
      </c>
      <c r="AV30" s="37">
        <f t="shared" si="6"/>
        <v>0</v>
      </c>
      <c r="AW30" s="37">
        <f t="shared" si="7"/>
        <v>0</v>
      </c>
    </row>
    <row r="31" spans="1:59" x14ac:dyDescent="0.35">
      <c r="A31" s="15" t="s">
        <v>68</v>
      </c>
      <c r="B31" s="36">
        <f t="shared" ref="B31:I31" si="18">AZ27</f>
        <v>30.730251514662474</v>
      </c>
      <c r="C31" s="36">
        <f t="shared" si="18"/>
        <v>26.472898614633742</v>
      </c>
      <c r="D31" s="36">
        <f t="shared" si="18"/>
        <v>1.1608192953103875</v>
      </c>
      <c r="E31" s="44">
        <f t="shared" si="18"/>
        <v>0.24701471825739102</v>
      </c>
      <c r="F31" s="36">
        <f t="shared" si="18"/>
        <v>-21.452170178086664</v>
      </c>
      <c r="G31" s="36">
        <f t="shared" si="18"/>
        <v>82.912673207411615</v>
      </c>
      <c r="H31" s="36">
        <f t="shared" si="18"/>
        <v>-21.452170178086664</v>
      </c>
      <c r="I31" s="36">
        <f t="shared" si="18"/>
        <v>82.912673207411615</v>
      </c>
      <c r="J31" s="21"/>
      <c r="K31" s="21"/>
      <c r="L31" s="21"/>
      <c r="M31" s="21"/>
      <c r="N31" s="21"/>
      <c r="P31" s="21"/>
      <c r="Q31" s="33">
        <v>40330</v>
      </c>
      <c r="R31" s="34" t="s">
        <v>7</v>
      </c>
      <c r="S31" s="34" t="s">
        <v>10</v>
      </c>
      <c r="T31" s="35">
        <v>227.99236329472669</v>
      </c>
      <c r="U31" s="35">
        <v>3.9666666670000001</v>
      </c>
      <c r="V31" s="35">
        <v>0</v>
      </c>
      <c r="W31" s="35">
        <v>0</v>
      </c>
      <c r="X31" s="37">
        <f t="shared" si="1"/>
        <v>1</v>
      </c>
      <c r="Y31" s="37">
        <f t="shared" si="2"/>
        <v>3.9666666670000001</v>
      </c>
      <c r="Z31" s="37">
        <f t="shared" si="3"/>
        <v>0</v>
      </c>
      <c r="AA31" s="37">
        <f t="shared" si="4"/>
        <v>0</v>
      </c>
      <c r="AC31" s="28" t="s">
        <v>36</v>
      </c>
      <c r="AD31" s="28">
        <v>0.63874644799315416</v>
      </c>
      <c r="AN31" s="33">
        <v>40330</v>
      </c>
      <c r="AO31" s="34" t="s">
        <v>7</v>
      </c>
      <c r="AP31" s="34" t="s">
        <v>10</v>
      </c>
      <c r="AQ31" s="35">
        <v>227.99236329472669</v>
      </c>
      <c r="AR31" s="35">
        <v>3.9666666670000001</v>
      </c>
      <c r="AS31" s="35">
        <v>0</v>
      </c>
      <c r="AT31" s="35">
        <v>0</v>
      </c>
      <c r="AU31" s="37">
        <f t="shared" si="5"/>
        <v>1</v>
      </c>
      <c r="AV31" s="37">
        <f t="shared" si="6"/>
        <v>0</v>
      </c>
      <c r="AW31" s="37">
        <f t="shared" si="7"/>
        <v>0</v>
      </c>
    </row>
    <row r="32" spans="1:59" x14ac:dyDescent="0.35">
      <c r="B32" s="21"/>
      <c r="C32" s="21"/>
      <c r="D32" s="21"/>
      <c r="E32" s="21"/>
      <c r="F32" s="21"/>
      <c r="G32" s="21"/>
      <c r="H32" s="21"/>
      <c r="I32" s="21"/>
      <c r="J32" s="21"/>
      <c r="K32" s="21"/>
      <c r="L32" s="21"/>
      <c r="M32" s="21"/>
      <c r="N32" s="21"/>
      <c r="P32" s="21"/>
      <c r="Q32" s="33">
        <v>40337</v>
      </c>
      <c r="R32" s="34" t="s">
        <v>7</v>
      </c>
      <c r="S32" s="34" t="s">
        <v>10</v>
      </c>
      <c r="T32" s="35">
        <v>226.5964968466343</v>
      </c>
      <c r="U32" s="35">
        <v>3.997692308</v>
      </c>
      <c r="V32" s="35">
        <v>0</v>
      </c>
      <c r="W32" s="35">
        <v>0</v>
      </c>
      <c r="X32" s="37">
        <f t="shared" si="1"/>
        <v>1</v>
      </c>
      <c r="Y32" s="37">
        <f t="shared" si="2"/>
        <v>3.997692308</v>
      </c>
      <c r="Z32" s="37">
        <f t="shared" si="3"/>
        <v>0</v>
      </c>
      <c r="AA32" s="37">
        <f t="shared" si="4"/>
        <v>0</v>
      </c>
      <c r="AC32" s="28" t="s">
        <v>37</v>
      </c>
      <c r="AD32" s="28">
        <v>0.40799702482387118</v>
      </c>
      <c r="AN32" s="33">
        <v>40337</v>
      </c>
      <c r="AO32" s="34" t="s">
        <v>7</v>
      </c>
      <c r="AP32" s="34" t="s">
        <v>10</v>
      </c>
      <c r="AQ32" s="35">
        <v>226.5964968466343</v>
      </c>
      <c r="AR32" s="35">
        <v>3.997692308</v>
      </c>
      <c r="AS32" s="35">
        <v>0</v>
      </c>
      <c r="AT32" s="35">
        <v>0</v>
      </c>
      <c r="AU32" s="37">
        <f t="shared" si="5"/>
        <v>1</v>
      </c>
      <c r="AV32" s="37">
        <f t="shared" si="6"/>
        <v>0</v>
      </c>
      <c r="AW32" s="37">
        <f t="shared" si="7"/>
        <v>0</v>
      </c>
    </row>
    <row r="33" spans="1:49" x14ac:dyDescent="0.35">
      <c r="A33" s="23" t="s">
        <v>74</v>
      </c>
      <c r="B33" s="21"/>
      <c r="C33" s="21"/>
      <c r="D33" s="21"/>
      <c r="E33" s="21"/>
      <c r="F33" s="21"/>
      <c r="G33" s="21"/>
      <c r="H33" s="21"/>
      <c r="I33" s="21"/>
      <c r="J33" s="21"/>
      <c r="K33" s="21"/>
      <c r="L33" s="21"/>
      <c r="M33" s="21"/>
      <c r="N33" s="21"/>
      <c r="P33" s="21"/>
      <c r="Q33" s="33">
        <v>40344</v>
      </c>
      <c r="R33" s="34" t="s">
        <v>7</v>
      </c>
      <c r="S33" s="34" t="s">
        <v>10</v>
      </c>
      <c r="T33" s="35">
        <v>233.31521082097063</v>
      </c>
      <c r="U33" s="35">
        <v>4.8958823530000002</v>
      </c>
      <c r="V33" s="35">
        <v>0</v>
      </c>
      <c r="W33" s="35">
        <v>0</v>
      </c>
      <c r="X33" s="37">
        <f t="shared" si="1"/>
        <v>1</v>
      </c>
      <c r="Y33" s="37">
        <f t="shared" si="2"/>
        <v>4.8958823530000002</v>
      </c>
      <c r="Z33" s="37">
        <f t="shared" si="3"/>
        <v>0</v>
      </c>
      <c r="AA33" s="37">
        <f t="shared" si="4"/>
        <v>0</v>
      </c>
      <c r="AC33" s="28" t="s">
        <v>38</v>
      </c>
      <c r="AD33" s="28">
        <v>0.38844975677560278</v>
      </c>
      <c r="AN33" s="33">
        <v>40344</v>
      </c>
      <c r="AO33" s="34" t="s">
        <v>7</v>
      </c>
      <c r="AP33" s="34" t="s">
        <v>10</v>
      </c>
      <c r="AQ33" s="35">
        <v>233.31521082097063</v>
      </c>
      <c r="AR33" s="35">
        <v>4.8958823530000002</v>
      </c>
      <c r="AS33" s="35">
        <v>0</v>
      </c>
      <c r="AT33" s="35">
        <v>0</v>
      </c>
      <c r="AU33" s="37">
        <f t="shared" si="5"/>
        <v>1</v>
      </c>
      <c r="AV33" s="37">
        <f t="shared" si="6"/>
        <v>0</v>
      </c>
      <c r="AW33" s="37">
        <f t="shared" si="7"/>
        <v>0</v>
      </c>
    </row>
    <row r="34" spans="1:49" x14ac:dyDescent="0.35">
      <c r="B34" s="21"/>
      <c r="C34" s="21"/>
      <c r="D34" s="21"/>
      <c r="E34" s="21"/>
      <c r="F34" s="21"/>
      <c r="G34" s="21"/>
      <c r="H34" s="21"/>
      <c r="I34" s="21"/>
      <c r="J34" s="21"/>
      <c r="K34" s="21"/>
      <c r="L34" s="21"/>
      <c r="M34" s="21"/>
      <c r="N34" s="21"/>
      <c r="P34" s="21"/>
      <c r="Q34" s="33">
        <v>40351</v>
      </c>
      <c r="R34" s="34" t="s">
        <v>7</v>
      </c>
      <c r="S34" s="34" t="s">
        <v>10</v>
      </c>
      <c r="T34" s="35">
        <v>215.20722620508221</v>
      </c>
      <c r="U34" s="35">
        <v>4.9275000000000002</v>
      </c>
      <c r="V34" s="35">
        <v>0</v>
      </c>
      <c r="W34" s="35">
        <v>0</v>
      </c>
      <c r="X34" s="37">
        <f t="shared" si="1"/>
        <v>1</v>
      </c>
      <c r="Y34" s="37">
        <f t="shared" si="2"/>
        <v>4.9275000000000002</v>
      </c>
      <c r="Z34" s="37">
        <f t="shared" si="3"/>
        <v>0</v>
      </c>
      <c r="AA34" s="37">
        <f t="shared" si="4"/>
        <v>0</v>
      </c>
      <c r="AC34" s="28" t="s">
        <v>39</v>
      </c>
      <c r="AD34" s="28">
        <v>81.063921961221865</v>
      </c>
      <c r="AN34" s="33">
        <v>40351</v>
      </c>
      <c r="AO34" s="34" t="s">
        <v>7</v>
      </c>
      <c r="AP34" s="34" t="s">
        <v>10</v>
      </c>
      <c r="AQ34" s="35">
        <v>215.20722620508221</v>
      </c>
      <c r="AR34" s="35">
        <v>4.9275000000000002</v>
      </c>
      <c r="AS34" s="35">
        <v>0</v>
      </c>
      <c r="AT34" s="35">
        <v>0</v>
      </c>
      <c r="AU34" s="37">
        <f t="shared" si="5"/>
        <v>1</v>
      </c>
      <c r="AV34" s="37">
        <f t="shared" si="6"/>
        <v>0</v>
      </c>
      <c r="AW34" s="37">
        <f t="shared" si="7"/>
        <v>0</v>
      </c>
    </row>
    <row r="35" spans="1:49" ht="29.5" thickBot="1" x14ac:dyDescent="0.4">
      <c r="A35" s="15"/>
      <c r="B35" s="24" t="s">
        <v>51</v>
      </c>
      <c r="C35" s="24" t="s">
        <v>39</v>
      </c>
      <c r="D35" s="24" t="s">
        <v>52</v>
      </c>
      <c r="E35" s="24" t="s">
        <v>53</v>
      </c>
      <c r="F35" s="24" t="s">
        <v>54</v>
      </c>
      <c r="G35" s="24" t="s">
        <v>55</v>
      </c>
      <c r="H35" s="24" t="s">
        <v>56</v>
      </c>
      <c r="I35" s="24" t="s">
        <v>57</v>
      </c>
      <c r="J35" s="21"/>
      <c r="K35" s="21"/>
      <c r="L35" s="21"/>
      <c r="M35" s="21"/>
      <c r="N35" s="21"/>
      <c r="P35" s="21"/>
      <c r="Q35" s="33">
        <v>40358</v>
      </c>
      <c r="R35" s="34" t="s">
        <v>7</v>
      </c>
      <c r="S35" s="34" t="s">
        <v>10</v>
      </c>
      <c r="T35" s="35">
        <v>233.41454117517861</v>
      </c>
      <c r="U35" s="35">
        <v>4.3166666669999998</v>
      </c>
      <c r="V35" s="35">
        <v>0</v>
      </c>
      <c r="W35" s="35">
        <v>0</v>
      </c>
      <c r="X35" s="37">
        <f t="shared" si="1"/>
        <v>1</v>
      </c>
      <c r="Y35" s="37">
        <f t="shared" si="2"/>
        <v>4.3166666669999998</v>
      </c>
      <c r="Z35" s="37">
        <f t="shared" si="3"/>
        <v>0</v>
      </c>
      <c r="AA35" s="37">
        <f t="shared" si="4"/>
        <v>0</v>
      </c>
      <c r="AC35" s="29" t="s">
        <v>40</v>
      </c>
      <c r="AD35" s="29">
        <v>220</v>
      </c>
      <c r="AN35" s="33">
        <v>40358</v>
      </c>
      <c r="AO35" s="34" t="s">
        <v>7</v>
      </c>
      <c r="AP35" s="34" t="s">
        <v>10</v>
      </c>
      <c r="AQ35" s="35">
        <v>233.41454117517861</v>
      </c>
      <c r="AR35" s="35">
        <v>4.3166666669999998</v>
      </c>
      <c r="AS35" s="35">
        <v>0</v>
      </c>
      <c r="AT35" s="35">
        <v>0</v>
      </c>
      <c r="AU35" s="37">
        <f t="shared" si="5"/>
        <v>1</v>
      </c>
      <c r="AV35" s="37">
        <f t="shared" si="6"/>
        <v>0</v>
      </c>
      <c r="AW35" s="37">
        <f t="shared" si="7"/>
        <v>0</v>
      </c>
    </row>
    <row r="36" spans="1:49" x14ac:dyDescent="0.35">
      <c r="A36" s="15" t="s">
        <v>45</v>
      </c>
      <c r="B36" s="36">
        <f>AD44</f>
        <v>388.05622971485587</v>
      </c>
      <c r="C36" s="36">
        <f t="shared" ref="C36:I36" si="19">AE44</f>
        <v>65.853104625215863</v>
      </c>
      <c r="D36" s="36">
        <f t="shared" si="19"/>
        <v>5.8927552759033466</v>
      </c>
      <c r="E36" s="36">
        <f t="shared" si="19"/>
        <v>1.4774682614013544E-8</v>
      </c>
      <c r="F36" s="36">
        <f t="shared" si="19"/>
        <v>258.2454695485431</v>
      </c>
      <c r="G36" s="36">
        <f t="shared" si="19"/>
        <v>517.86698988116859</v>
      </c>
      <c r="H36" s="36">
        <f t="shared" si="19"/>
        <v>258.2454695485431</v>
      </c>
      <c r="I36" s="36">
        <f t="shared" si="19"/>
        <v>517.86698988116859</v>
      </c>
      <c r="J36" s="21"/>
      <c r="K36" s="65" t="s">
        <v>75</v>
      </c>
      <c r="L36" s="65"/>
      <c r="M36" s="65"/>
      <c r="N36" s="65"/>
      <c r="O36" s="65"/>
      <c r="P36" s="21"/>
      <c r="Q36" s="33">
        <v>40365</v>
      </c>
      <c r="R36" s="34" t="s">
        <v>7</v>
      </c>
      <c r="S36" s="34" t="s">
        <v>10</v>
      </c>
      <c r="T36" s="35">
        <v>297.11769231578774</v>
      </c>
      <c r="U36" s="35">
        <v>4.1213333329999999</v>
      </c>
      <c r="V36" s="35">
        <v>0</v>
      </c>
      <c r="W36" s="35">
        <v>0</v>
      </c>
      <c r="X36" s="37">
        <f t="shared" si="1"/>
        <v>1</v>
      </c>
      <c r="Y36" s="37">
        <f t="shared" si="2"/>
        <v>4.1213333329999999</v>
      </c>
      <c r="Z36" s="37">
        <f t="shared" si="3"/>
        <v>0</v>
      </c>
      <c r="AA36" s="37">
        <f t="shared" si="4"/>
        <v>0</v>
      </c>
      <c r="AN36" s="33">
        <v>40365</v>
      </c>
      <c r="AO36" s="34" t="s">
        <v>7</v>
      </c>
      <c r="AP36" s="34" t="s">
        <v>10</v>
      </c>
      <c r="AQ36" s="35">
        <v>297.11769231578774</v>
      </c>
      <c r="AR36" s="35">
        <v>4.1213333329999999</v>
      </c>
      <c r="AS36" s="35">
        <v>0</v>
      </c>
      <c r="AT36" s="35">
        <v>0</v>
      </c>
      <c r="AU36" s="37">
        <f t="shared" si="5"/>
        <v>1</v>
      </c>
      <c r="AV36" s="37">
        <f t="shared" si="6"/>
        <v>0</v>
      </c>
      <c r="AW36" s="37">
        <f t="shared" si="7"/>
        <v>0</v>
      </c>
    </row>
    <row r="37" spans="1:49" ht="15" thickBot="1" x14ac:dyDescent="0.4">
      <c r="A37" s="15" t="s">
        <v>4</v>
      </c>
      <c r="B37" s="36">
        <f t="shared" ref="B37:I37" si="20">AD45</f>
        <v>-36.194976781599536</v>
      </c>
      <c r="C37" s="36">
        <f t="shared" si="20"/>
        <v>15.550043599221441</v>
      </c>
      <c r="D37" s="36">
        <f t="shared" si="20"/>
        <v>-2.3276447137043235</v>
      </c>
      <c r="E37" s="36">
        <f t="shared" si="20"/>
        <v>2.0874017554816292E-2</v>
      </c>
      <c r="F37" s="36">
        <f t="shared" si="20"/>
        <v>-66.847487270244173</v>
      </c>
      <c r="G37" s="36">
        <f t="shared" si="20"/>
        <v>-5.5424662929549022</v>
      </c>
      <c r="H37" s="36">
        <f t="shared" si="20"/>
        <v>-66.847487270244173</v>
      </c>
      <c r="I37" s="36">
        <f t="shared" si="20"/>
        <v>-5.5424662929549022</v>
      </c>
      <c r="J37" s="21"/>
      <c r="K37" s="65"/>
      <c r="L37" s="65"/>
      <c r="M37" s="65"/>
      <c r="N37" s="65"/>
      <c r="O37" s="65"/>
      <c r="P37" s="21"/>
      <c r="Q37" s="33">
        <v>40372</v>
      </c>
      <c r="R37" s="34" t="s">
        <v>7</v>
      </c>
      <c r="S37" s="34" t="s">
        <v>10</v>
      </c>
      <c r="T37" s="35">
        <v>258.46230884332823</v>
      </c>
      <c r="U37" s="35">
        <v>4.6806666669999997</v>
      </c>
      <c r="V37" s="35">
        <v>0</v>
      </c>
      <c r="W37" s="35">
        <v>0</v>
      </c>
      <c r="X37" s="37">
        <f t="shared" si="1"/>
        <v>1</v>
      </c>
      <c r="Y37" s="37">
        <f t="shared" si="2"/>
        <v>4.6806666669999997</v>
      </c>
      <c r="Z37" s="37">
        <f t="shared" si="3"/>
        <v>0</v>
      </c>
      <c r="AA37" s="37">
        <f t="shared" si="4"/>
        <v>0</v>
      </c>
      <c r="AC37" t="s">
        <v>41</v>
      </c>
      <c r="AN37" s="33">
        <v>40372</v>
      </c>
      <c r="AO37" s="34" t="s">
        <v>7</v>
      </c>
      <c r="AP37" s="34" t="s">
        <v>10</v>
      </c>
      <c r="AQ37" s="35">
        <v>258.46230884332823</v>
      </c>
      <c r="AR37" s="35">
        <v>4.6806666669999997</v>
      </c>
      <c r="AS37" s="35">
        <v>0</v>
      </c>
      <c r="AT37" s="35">
        <v>0</v>
      </c>
      <c r="AU37" s="37">
        <f t="shared" si="5"/>
        <v>1</v>
      </c>
      <c r="AV37" s="37">
        <f t="shared" si="6"/>
        <v>0</v>
      </c>
      <c r="AW37" s="37">
        <f t="shared" si="7"/>
        <v>0</v>
      </c>
    </row>
    <row r="38" spans="1:49" x14ac:dyDescent="0.35">
      <c r="A38" s="15" t="s">
        <v>5</v>
      </c>
      <c r="B38" s="36">
        <f t="shared" ref="B38:I38" si="21">AD46</f>
        <v>107.78120248961109</v>
      </c>
      <c r="C38" s="36">
        <f t="shared" si="21"/>
        <v>34.293369639584377</v>
      </c>
      <c r="D38" s="36">
        <f t="shared" si="21"/>
        <v>3.1429166518883198</v>
      </c>
      <c r="E38" s="36">
        <f t="shared" si="21"/>
        <v>1.9121113140583741E-3</v>
      </c>
      <c r="F38" s="36">
        <f t="shared" si="21"/>
        <v>40.181528838473682</v>
      </c>
      <c r="G38" s="36">
        <f t="shared" si="21"/>
        <v>175.38087614074851</v>
      </c>
      <c r="H38" s="36">
        <f t="shared" si="21"/>
        <v>40.181528838473682</v>
      </c>
      <c r="I38" s="36">
        <f t="shared" si="21"/>
        <v>175.38087614074851</v>
      </c>
      <c r="J38" s="21"/>
      <c r="K38" s="65"/>
      <c r="L38" s="65"/>
      <c r="M38" s="65"/>
      <c r="N38" s="65"/>
      <c r="O38" s="65"/>
      <c r="P38" s="21"/>
      <c r="Q38" s="33">
        <v>40302</v>
      </c>
      <c r="R38" s="34" t="s">
        <v>7</v>
      </c>
      <c r="S38" s="34" t="s">
        <v>11</v>
      </c>
      <c r="T38" s="35">
        <v>336.22133222738205</v>
      </c>
      <c r="U38" s="35">
        <v>4.3172727269999998</v>
      </c>
      <c r="V38" s="35">
        <v>0</v>
      </c>
      <c r="W38" s="35">
        <v>0</v>
      </c>
      <c r="X38" s="37">
        <f t="shared" si="1"/>
        <v>1</v>
      </c>
      <c r="Y38" s="37">
        <f t="shared" si="2"/>
        <v>4.3172727269999998</v>
      </c>
      <c r="Z38" s="37">
        <f t="shared" si="3"/>
        <v>0</v>
      </c>
      <c r="AA38" s="37">
        <f t="shared" si="4"/>
        <v>0</v>
      </c>
      <c r="AC38" s="30"/>
      <c r="AD38" s="30" t="s">
        <v>46</v>
      </c>
      <c r="AE38" s="30" t="s">
        <v>47</v>
      </c>
      <c r="AF38" s="30" t="s">
        <v>48</v>
      </c>
      <c r="AG38" s="30" t="s">
        <v>49</v>
      </c>
      <c r="AH38" s="30" t="s">
        <v>50</v>
      </c>
      <c r="AN38" s="33">
        <v>40302</v>
      </c>
      <c r="AO38" s="34" t="s">
        <v>7</v>
      </c>
      <c r="AP38" s="34" t="s">
        <v>11</v>
      </c>
      <c r="AQ38" s="35">
        <v>336.22133222738205</v>
      </c>
      <c r="AR38" s="35">
        <v>4.3172727269999998</v>
      </c>
      <c r="AS38" s="35">
        <v>0</v>
      </c>
      <c r="AT38" s="35">
        <v>0</v>
      </c>
      <c r="AU38" s="37">
        <f t="shared" si="5"/>
        <v>1</v>
      </c>
      <c r="AV38" s="37">
        <f t="shared" si="6"/>
        <v>0</v>
      </c>
      <c r="AW38" s="37">
        <f t="shared" si="7"/>
        <v>0</v>
      </c>
    </row>
    <row r="39" spans="1:49" x14ac:dyDescent="0.35">
      <c r="A39" s="15" t="s">
        <v>6</v>
      </c>
      <c r="B39" s="36">
        <f t="shared" ref="B39:I39" si="22">AD47</f>
        <v>63.788995977713931</v>
      </c>
      <c r="C39" s="36">
        <f t="shared" si="22"/>
        <v>20.750214479364288</v>
      </c>
      <c r="D39" s="36">
        <f t="shared" si="22"/>
        <v>3.0741367054856674</v>
      </c>
      <c r="E39" s="36">
        <f t="shared" si="22"/>
        <v>2.3885792537384344E-3</v>
      </c>
      <c r="F39" s="36">
        <f t="shared" si="22"/>
        <v>22.885820181976285</v>
      </c>
      <c r="G39" s="36">
        <f t="shared" si="22"/>
        <v>104.69217177345158</v>
      </c>
      <c r="H39" s="36">
        <f t="shared" si="22"/>
        <v>22.885820181976285</v>
      </c>
      <c r="I39" s="36">
        <f t="shared" si="22"/>
        <v>104.69217177345158</v>
      </c>
      <c r="J39" s="21"/>
      <c r="K39" s="65"/>
      <c r="L39" s="65"/>
      <c r="M39" s="65"/>
      <c r="N39" s="65"/>
      <c r="O39" s="65"/>
      <c r="P39" s="21"/>
      <c r="Q39" s="33">
        <v>40309</v>
      </c>
      <c r="R39" s="34" t="s">
        <v>7</v>
      </c>
      <c r="S39" s="34" t="s">
        <v>11</v>
      </c>
      <c r="T39" s="35">
        <v>364.17453904151307</v>
      </c>
      <c r="U39" s="35">
        <v>4.5233333330000001</v>
      </c>
      <c r="V39" s="35">
        <v>0</v>
      </c>
      <c r="W39" s="35">
        <v>0</v>
      </c>
      <c r="X39" s="37">
        <f t="shared" si="1"/>
        <v>1</v>
      </c>
      <c r="Y39" s="37">
        <f t="shared" si="2"/>
        <v>4.5233333330000001</v>
      </c>
      <c r="Z39" s="37">
        <f t="shared" si="3"/>
        <v>0</v>
      </c>
      <c r="AA39" s="37">
        <f t="shared" si="4"/>
        <v>0</v>
      </c>
      <c r="AC39" s="28" t="s">
        <v>42</v>
      </c>
      <c r="AD39" s="28">
        <v>7</v>
      </c>
      <c r="AE39" s="28">
        <v>960117.06946985004</v>
      </c>
      <c r="AF39" s="28">
        <v>137159.58135283572</v>
      </c>
      <c r="AG39" s="28">
        <v>20.872329770912085</v>
      </c>
      <c r="AH39" s="28">
        <v>2.9321715960839555E-21</v>
      </c>
      <c r="AN39" s="33">
        <v>40309</v>
      </c>
      <c r="AO39" s="34" t="s">
        <v>7</v>
      </c>
      <c r="AP39" s="34" t="s">
        <v>11</v>
      </c>
      <c r="AQ39" s="35">
        <v>364.17453904151307</v>
      </c>
      <c r="AR39" s="35">
        <v>4.5233333330000001</v>
      </c>
      <c r="AS39" s="35">
        <v>0</v>
      </c>
      <c r="AT39" s="35">
        <v>0</v>
      </c>
      <c r="AU39" s="37">
        <f t="shared" si="5"/>
        <v>1</v>
      </c>
      <c r="AV39" s="37">
        <f t="shared" si="6"/>
        <v>0</v>
      </c>
      <c r="AW39" s="37">
        <f t="shared" si="7"/>
        <v>0</v>
      </c>
    </row>
    <row r="40" spans="1:49" x14ac:dyDescent="0.35">
      <c r="A40" s="15" t="s">
        <v>7</v>
      </c>
      <c r="B40" s="36">
        <f t="shared" ref="B40:I40" si="23">AD48</f>
        <v>204.27003581035311</v>
      </c>
      <c r="C40" s="36">
        <f t="shared" si="23"/>
        <v>93.207634028452077</v>
      </c>
      <c r="D40" s="36">
        <f t="shared" si="23"/>
        <v>2.1915590706658072</v>
      </c>
      <c r="E40" s="36">
        <f t="shared" si="23"/>
        <v>2.9500503136448492E-2</v>
      </c>
      <c r="F40" s="36">
        <f t="shared" si="23"/>
        <v>20.537561914143311</v>
      </c>
      <c r="G40" s="36">
        <f t="shared" si="23"/>
        <v>388.00250970656293</v>
      </c>
      <c r="H40" s="36">
        <f t="shared" si="23"/>
        <v>20.537561914143311</v>
      </c>
      <c r="I40" s="36">
        <f t="shared" si="23"/>
        <v>388.00250970656293</v>
      </c>
      <c r="J40" s="21"/>
      <c r="K40" s="65"/>
      <c r="L40" s="65"/>
      <c r="M40" s="65"/>
      <c r="N40" s="65"/>
      <c r="O40" s="65"/>
      <c r="P40" s="21"/>
      <c r="Q40" s="33">
        <v>40316</v>
      </c>
      <c r="R40" s="34" t="s">
        <v>7</v>
      </c>
      <c r="S40" s="34" t="s">
        <v>11</v>
      </c>
      <c r="T40" s="35">
        <v>291.1947988284852</v>
      </c>
      <c r="U40" s="35">
        <v>4.9469230770000001</v>
      </c>
      <c r="V40" s="35">
        <v>1</v>
      </c>
      <c r="W40" s="35">
        <v>0</v>
      </c>
      <c r="X40" s="37">
        <f t="shared" si="1"/>
        <v>1</v>
      </c>
      <c r="Y40" s="37">
        <f t="shared" si="2"/>
        <v>4.9469230770000001</v>
      </c>
      <c r="Z40" s="37">
        <f t="shared" si="3"/>
        <v>1</v>
      </c>
      <c r="AA40" s="37">
        <f t="shared" si="4"/>
        <v>0</v>
      </c>
      <c r="AC40" s="28" t="s">
        <v>43</v>
      </c>
      <c r="AD40" s="28">
        <v>212</v>
      </c>
      <c r="AE40" s="28">
        <v>1393128.2020718344</v>
      </c>
      <c r="AF40" s="28">
        <v>6571.3594437350675</v>
      </c>
      <c r="AG40" s="28"/>
      <c r="AH40" s="28"/>
      <c r="AN40" s="33">
        <v>40316</v>
      </c>
      <c r="AO40" s="34" t="s">
        <v>7</v>
      </c>
      <c r="AP40" s="34" t="s">
        <v>11</v>
      </c>
      <c r="AQ40" s="35">
        <v>291.1947988284852</v>
      </c>
      <c r="AR40" s="35">
        <v>4.9469230770000001</v>
      </c>
      <c r="AS40" s="35">
        <v>1</v>
      </c>
      <c r="AT40" s="35">
        <v>0</v>
      </c>
      <c r="AU40" s="37">
        <f t="shared" si="5"/>
        <v>1</v>
      </c>
      <c r="AV40" s="37">
        <f t="shared" si="6"/>
        <v>1</v>
      </c>
      <c r="AW40" s="37">
        <f t="shared" si="7"/>
        <v>0</v>
      </c>
    </row>
    <row r="41" spans="1:49" ht="15" thickBot="1" x14ac:dyDescent="0.4">
      <c r="A41" s="15" t="s">
        <v>65</v>
      </c>
      <c r="B41" s="36">
        <f t="shared" ref="B41:I41" si="24">AD49</f>
        <v>-40.792169737973907</v>
      </c>
      <c r="C41" s="36">
        <f t="shared" si="24"/>
        <v>21.370473225984291</v>
      </c>
      <c r="D41" s="36">
        <f t="shared" si="24"/>
        <v>-1.9088098474288737</v>
      </c>
      <c r="E41" s="44">
        <f t="shared" si="24"/>
        <v>5.7637224405162647E-2</v>
      </c>
      <c r="F41" s="36">
        <f t="shared" si="24"/>
        <v>-82.918010127230446</v>
      </c>
      <c r="G41" s="36">
        <f t="shared" si="24"/>
        <v>1.3336706512826382</v>
      </c>
      <c r="H41" s="36">
        <f t="shared" si="24"/>
        <v>-82.918010127230446</v>
      </c>
      <c r="I41" s="36">
        <f t="shared" si="24"/>
        <v>1.3336706512826382</v>
      </c>
      <c r="J41" s="21"/>
      <c r="K41" s="65"/>
      <c r="L41" s="65"/>
      <c r="M41" s="65"/>
      <c r="N41" s="65"/>
      <c r="O41" s="65"/>
      <c r="P41" s="21"/>
      <c r="Q41" s="33">
        <v>40323</v>
      </c>
      <c r="R41" s="34" t="s">
        <v>7</v>
      </c>
      <c r="S41" s="34" t="s">
        <v>11</v>
      </c>
      <c r="T41" s="35">
        <v>279.62964251219836</v>
      </c>
      <c r="U41" s="35">
        <v>4.693846154</v>
      </c>
      <c r="V41" s="35">
        <v>0</v>
      </c>
      <c r="W41" s="35">
        <v>1</v>
      </c>
      <c r="X41" s="37">
        <f t="shared" si="1"/>
        <v>1</v>
      </c>
      <c r="Y41" s="37">
        <f t="shared" si="2"/>
        <v>4.693846154</v>
      </c>
      <c r="Z41" s="37">
        <f t="shared" si="3"/>
        <v>0</v>
      </c>
      <c r="AA41" s="37">
        <f t="shared" si="4"/>
        <v>1</v>
      </c>
      <c r="AC41" s="29" t="s">
        <v>44</v>
      </c>
      <c r="AD41" s="29">
        <v>219</v>
      </c>
      <c r="AE41" s="29">
        <v>2353245.2715416844</v>
      </c>
      <c r="AF41" s="29"/>
      <c r="AG41" s="29"/>
      <c r="AH41" s="29"/>
      <c r="AN41" s="33">
        <v>40323</v>
      </c>
      <c r="AO41" s="34" t="s">
        <v>7</v>
      </c>
      <c r="AP41" s="34" t="s">
        <v>11</v>
      </c>
      <c r="AQ41" s="35">
        <v>279.62964251219836</v>
      </c>
      <c r="AR41" s="35">
        <v>4.693846154</v>
      </c>
      <c r="AS41" s="35">
        <v>0</v>
      </c>
      <c r="AT41" s="35">
        <v>1</v>
      </c>
      <c r="AU41" s="37">
        <f t="shared" si="5"/>
        <v>1</v>
      </c>
      <c r="AV41" s="37">
        <f t="shared" si="6"/>
        <v>0</v>
      </c>
      <c r="AW41" s="37">
        <f t="shared" si="7"/>
        <v>1</v>
      </c>
    </row>
    <row r="42" spans="1:49" ht="15" thickBot="1" x14ac:dyDescent="0.4">
      <c r="A42" s="15" t="s">
        <v>67</v>
      </c>
      <c r="B42" s="36">
        <f t="shared" ref="B42:I42" si="25">AD50</f>
        <v>22.879897599016797</v>
      </c>
      <c r="C42" s="36">
        <f t="shared" si="25"/>
        <v>40.758574074848951</v>
      </c>
      <c r="D42" s="36">
        <f t="shared" si="25"/>
        <v>0.56135176753240201</v>
      </c>
      <c r="E42" s="44">
        <f t="shared" si="25"/>
        <v>0.57515065496167128</v>
      </c>
      <c r="F42" s="36">
        <f t="shared" si="25"/>
        <v>-57.464097024513336</v>
      </c>
      <c r="G42" s="36">
        <f t="shared" si="25"/>
        <v>103.22389222254694</v>
      </c>
      <c r="H42" s="36">
        <f t="shared" si="25"/>
        <v>-57.464097024513336</v>
      </c>
      <c r="I42" s="36">
        <f t="shared" si="25"/>
        <v>103.22389222254694</v>
      </c>
      <c r="J42" s="21"/>
      <c r="K42" s="21"/>
      <c r="L42" s="21"/>
      <c r="M42" s="21"/>
      <c r="N42" s="21"/>
      <c r="P42" s="21"/>
      <c r="Q42" s="33">
        <v>40330</v>
      </c>
      <c r="R42" s="34" t="s">
        <v>7</v>
      </c>
      <c r="S42" s="34" t="s">
        <v>11</v>
      </c>
      <c r="T42" s="35">
        <v>328.56464507221398</v>
      </c>
      <c r="U42" s="35">
        <v>4.8435714289999998</v>
      </c>
      <c r="V42" s="35">
        <v>0</v>
      </c>
      <c r="W42" s="35">
        <v>1</v>
      </c>
      <c r="X42" s="37">
        <f t="shared" si="1"/>
        <v>1</v>
      </c>
      <c r="Y42" s="37">
        <f t="shared" si="2"/>
        <v>4.8435714289999998</v>
      </c>
      <c r="Z42" s="37">
        <f t="shared" si="3"/>
        <v>0</v>
      </c>
      <c r="AA42" s="37">
        <f t="shared" si="4"/>
        <v>1</v>
      </c>
      <c r="AN42" s="33">
        <v>40330</v>
      </c>
      <c r="AO42" s="34" t="s">
        <v>7</v>
      </c>
      <c r="AP42" s="34" t="s">
        <v>11</v>
      </c>
      <c r="AQ42" s="35">
        <v>328.56464507221398</v>
      </c>
      <c r="AR42" s="35">
        <v>4.8435714289999998</v>
      </c>
      <c r="AS42" s="35">
        <v>0</v>
      </c>
      <c r="AT42" s="35">
        <v>1</v>
      </c>
      <c r="AU42" s="37">
        <f t="shared" si="5"/>
        <v>1</v>
      </c>
      <c r="AV42" s="37">
        <f t="shared" si="6"/>
        <v>0</v>
      </c>
      <c r="AW42" s="37">
        <f t="shared" si="7"/>
        <v>1</v>
      </c>
    </row>
    <row r="43" spans="1:49" x14ac:dyDescent="0.35">
      <c r="A43" s="15" t="s">
        <v>68</v>
      </c>
      <c r="B43" s="36">
        <f t="shared" ref="B43:I43" si="26">AD51</f>
        <v>25.655807781367816</v>
      </c>
      <c r="C43" s="36">
        <f t="shared" si="26"/>
        <v>26.444099689064739</v>
      </c>
      <c r="D43" s="36">
        <f t="shared" si="26"/>
        <v>0.97019025351719956</v>
      </c>
      <c r="E43" s="44">
        <f t="shared" si="26"/>
        <v>0.33305724907403278</v>
      </c>
      <c r="F43" s="36">
        <f t="shared" si="26"/>
        <v>-26.471251407225406</v>
      </c>
      <c r="G43" s="36">
        <f t="shared" si="26"/>
        <v>77.782866969961034</v>
      </c>
      <c r="H43" s="36">
        <f t="shared" si="26"/>
        <v>-26.471251407225406</v>
      </c>
      <c r="I43" s="36">
        <f t="shared" si="26"/>
        <v>77.782866969961034</v>
      </c>
      <c r="J43" s="21"/>
      <c r="K43" s="21"/>
      <c r="L43" s="21"/>
      <c r="M43" s="21"/>
      <c r="N43" s="21"/>
      <c r="P43" s="21"/>
      <c r="Q43" s="33">
        <v>40337</v>
      </c>
      <c r="R43" s="34" t="s">
        <v>7</v>
      </c>
      <c r="S43" s="34" t="s">
        <v>11</v>
      </c>
      <c r="T43" s="35">
        <v>329.40232818821283</v>
      </c>
      <c r="U43" s="35">
        <v>4.7024999999999997</v>
      </c>
      <c r="V43" s="35">
        <v>0</v>
      </c>
      <c r="W43" s="35">
        <v>1</v>
      </c>
      <c r="X43" s="37">
        <f t="shared" si="1"/>
        <v>1</v>
      </c>
      <c r="Y43" s="37">
        <f t="shared" si="2"/>
        <v>4.7024999999999997</v>
      </c>
      <c r="Z43" s="37">
        <f t="shared" si="3"/>
        <v>0</v>
      </c>
      <c r="AA43" s="37">
        <f t="shared" si="4"/>
        <v>1</v>
      </c>
      <c r="AC43" s="30"/>
      <c r="AD43" s="30" t="s">
        <v>51</v>
      </c>
      <c r="AE43" s="30" t="s">
        <v>39</v>
      </c>
      <c r="AF43" s="30" t="s">
        <v>52</v>
      </c>
      <c r="AG43" s="30" t="s">
        <v>53</v>
      </c>
      <c r="AH43" s="30" t="s">
        <v>54</v>
      </c>
      <c r="AI43" s="30" t="s">
        <v>55</v>
      </c>
      <c r="AJ43" s="30" t="s">
        <v>56</v>
      </c>
      <c r="AK43" s="30" t="s">
        <v>57</v>
      </c>
      <c r="AN43" s="33">
        <v>40337</v>
      </c>
      <c r="AO43" s="34" t="s">
        <v>7</v>
      </c>
      <c r="AP43" s="34" t="s">
        <v>11</v>
      </c>
      <c r="AQ43" s="35">
        <v>329.40232818821283</v>
      </c>
      <c r="AR43" s="35">
        <v>4.7024999999999997</v>
      </c>
      <c r="AS43" s="35">
        <v>0</v>
      </c>
      <c r="AT43" s="35">
        <v>1</v>
      </c>
      <c r="AU43" s="37">
        <f t="shared" si="5"/>
        <v>1</v>
      </c>
      <c r="AV43" s="37">
        <f t="shared" si="6"/>
        <v>0</v>
      </c>
      <c r="AW43" s="37">
        <f t="shared" si="7"/>
        <v>1</v>
      </c>
    </row>
    <row r="44" spans="1:49" x14ac:dyDescent="0.35">
      <c r="Q44" s="33">
        <v>40344</v>
      </c>
      <c r="R44" s="34" t="s">
        <v>7</v>
      </c>
      <c r="S44" s="34" t="s">
        <v>11</v>
      </c>
      <c r="T44" s="35">
        <v>211.37293465463586</v>
      </c>
      <c r="U44" s="35">
        <v>4.8958823530000002</v>
      </c>
      <c r="V44" s="35">
        <v>0</v>
      </c>
      <c r="W44" s="35">
        <v>0</v>
      </c>
      <c r="X44" s="37">
        <f t="shared" si="1"/>
        <v>1</v>
      </c>
      <c r="Y44" s="37">
        <f t="shared" si="2"/>
        <v>4.8958823530000002</v>
      </c>
      <c r="Z44" s="37">
        <f t="shared" si="3"/>
        <v>0</v>
      </c>
      <c r="AA44" s="37">
        <f t="shared" si="4"/>
        <v>0</v>
      </c>
      <c r="AC44" s="28" t="s">
        <v>45</v>
      </c>
      <c r="AD44" s="28">
        <v>388.05622971485587</v>
      </c>
      <c r="AE44" s="28">
        <v>65.853104625215863</v>
      </c>
      <c r="AF44" s="28">
        <v>5.8927552759033466</v>
      </c>
      <c r="AG44" s="28">
        <v>1.4774682614013544E-8</v>
      </c>
      <c r="AH44" s="28">
        <v>258.2454695485431</v>
      </c>
      <c r="AI44" s="28">
        <v>517.86698988116859</v>
      </c>
      <c r="AJ44" s="28">
        <v>258.2454695485431</v>
      </c>
      <c r="AK44" s="28">
        <v>517.86698988116859</v>
      </c>
      <c r="AN44" s="33">
        <v>40344</v>
      </c>
      <c r="AO44" s="34" t="s">
        <v>7</v>
      </c>
      <c r="AP44" s="34" t="s">
        <v>11</v>
      </c>
      <c r="AQ44" s="35">
        <v>211.37293465463586</v>
      </c>
      <c r="AR44" s="35">
        <v>4.8958823530000002</v>
      </c>
      <c r="AS44" s="35">
        <v>0</v>
      </c>
      <c r="AT44" s="35">
        <v>0</v>
      </c>
      <c r="AU44" s="37">
        <f t="shared" si="5"/>
        <v>1</v>
      </c>
      <c r="AV44" s="37">
        <f t="shared" si="6"/>
        <v>0</v>
      </c>
      <c r="AW44" s="37">
        <f t="shared" si="7"/>
        <v>0</v>
      </c>
    </row>
    <row r="45" spans="1:49" x14ac:dyDescent="0.35">
      <c r="Q45" s="33">
        <v>40351</v>
      </c>
      <c r="R45" s="34" t="s">
        <v>7</v>
      </c>
      <c r="S45" s="34" t="s">
        <v>11</v>
      </c>
      <c r="T45" s="35">
        <v>428.35016052755583</v>
      </c>
      <c r="U45" s="35">
        <v>4.0257142860000004</v>
      </c>
      <c r="V45" s="35">
        <v>1</v>
      </c>
      <c r="W45" s="35">
        <v>0</v>
      </c>
      <c r="X45" s="37">
        <f t="shared" si="1"/>
        <v>1</v>
      </c>
      <c r="Y45" s="37">
        <f t="shared" si="2"/>
        <v>4.0257142860000004</v>
      </c>
      <c r="Z45" s="37">
        <f t="shared" si="3"/>
        <v>1</v>
      </c>
      <c r="AA45" s="37">
        <f t="shared" si="4"/>
        <v>0</v>
      </c>
      <c r="AC45" s="28" t="s">
        <v>70</v>
      </c>
      <c r="AD45" s="28">
        <v>-36.194976781599536</v>
      </c>
      <c r="AE45" s="28">
        <v>15.550043599221441</v>
      </c>
      <c r="AF45" s="28">
        <v>-2.3276447137043235</v>
      </c>
      <c r="AG45" s="28">
        <v>2.0874017554816292E-2</v>
      </c>
      <c r="AH45" s="28">
        <v>-66.847487270244173</v>
      </c>
      <c r="AI45" s="28">
        <v>-5.5424662929549022</v>
      </c>
      <c r="AJ45" s="28">
        <v>-66.847487270244173</v>
      </c>
      <c r="AK45" s="28">
        <v>-5.5424662929549022</v>
      </c>
      <c r="AN45" s="33">
        <v>40351</v>
      </c>
      <c r="AO45" s="34" t="s">
        <v>7</v>
      </c>
      <c r="AP45" s="34" t="s">
        <v>11</v>
      </c>
      <c r="AQ45" s="35">
        <v>428.35016052755583</v>
      </c>
      <c r="AR45" s="35">
        <v>4.0257142860000004</v>
      </c>
      <c r="AS45" s="35">
        <v>1</v>
      </c>
      <c r="AT45" s="35">
        <v>0</v>
      </c>
      <c r="AU45" s="37">
        <f t="shared" si="5"/>
        <v>1</v>
      </c>
      <c r="AV45" s="37">
        <f t="shared" si="6"/>
        <v>1</v>
      </c>
      <c r="AW45" s="37">
        <f t="shared" si="7"/>
        <v>0</v>
      </c>
    </row>
    <row r="46" spans="1:49" x14ac:dyDescent="0.35">
      <c r="Q46" s="33">
        <v>40358</v>
      </c>
      <c r="R46" s="34" t="s">
        <v>7</v>
      </c>
      <c r="S46" s="34" t="s">
        <v>11</v>
      </c>
      <c r="T46" s="35">
        <v>412.79178442906306</v>
      </c>
      <c r="U46" s="35">
        <v>4.8366666670000003</v>
      </c>
      <c r="V46" s="35">
        <v>1</v>
      </c>
      <c r="W46" s="35">
        <v>1</v>
      </c>
      <c r="X46" s="37">
        <f t="shared" si="1"/>
        <v>1</v>
      </c>
      <c r="Y46" s="37">
        <f t="shared" si="2"/>
        <v>4.8366666670000003</v>
      </c>
      <c r="Z46" s="37">
        <f t="shared" si="3"/>
        <v>1</v>
      </c>
      <c r="AA46" s="37">
        <f t="shared" si="4"/>
        <v>1</v>
      </c>
      <c r="AC46" s="28" t="s">
        <v>5</v>
      </c>
      <c r="AD46" s="28">
        <v>107.78120248961109</v>
      </c>
      <c r="AE46" s="28">
        <v>34.293369639584377</v>
      </c>
      <c r="AF46" s="28">
        <v>3.1429166518883198</v>
      </c>
      <c r="AG46" s="28">
        <v>1.9121113140583741E-3</v>
      </c>
      <c r="AH46" s="28">
        <v>40.181528838473682</v>
      </c>
      <c r="AI46" s="28">
        <v>175.38087614074851</v>
      </c>
      <c r="AJ46" s="28">
        <v>40.181528838473682</v>
      </c>
      <c r="AK46" s="28">
        <v>175.38087614074851</v>
      </c>
      <c r="AN46" s="33">
        <v>40358</v>
      </c>
      <c r="AO46" s="34" t="s">
        <v>7</v>
      </c>
      <c r="AP46" s="34" t="s">
        <v>11</v>
      </c>
      <c r="AQ46" s="35">
        <v>412.79178442906306</v>
      </c>
      <c r="AR46" s="35">
        <v>4.8366666670000003</v>
      </c>
      <c r="AS46" s="35">
        <v>1</v>
      </c>
      <c r="AT46" s="35">
        <v>1</v>
      </c>
      <c r="AU46" s="37">
        <f t="shared" si="5"/>
        <v>1</v>
      </c>
      <c r="AV46" s="37">
        <f t="shared" si="6"/>
        <v>1</v>
      </c>
      <c r="AW46" s="37">
        <f t="shared" si="7"/>
        <v>1</v>
      </c>
    </row>
    <row r="47" spans="1:49" x14ac:dyDescent="0.35">
      <c r="Q47" s="33">
        <v>40365</v>
      </c>
      <c r="R47" s="34" t="s">
        <v>7</v>
      </c>
      <c r="S47" s="34" t="s">
        <v>11</v>
      </c>
      <c r="T47" s="35">
        <v>328.22108302748148</v>
      </c>
      <c r="U47" s="35">
        <v>4.2473333330000003</v>
      </c>
      <c r="V47" s="35">
        <v>0</v>
      </c>
      <c r="W47" s="35">
        <v>1</v>
      </c>
      <c r="X47" s="37">
        <f t="shared" si="1"/>
        <v>1</v>
      </c>
      <c r="Y47" s="37">
        <f t="shared" si="2"/>
        <v>4.2473333330000003</v>
      </c>
      <c r="Z47" s="37">
        <f t="shared" si="3"/>
        <v>0</v>
      </c>
      <c r="AA47" s="37">
        <f t="shared" si="4"/>
        <v>1</v>
      </c>
      <c r="AC47" s="28" t="s">
        <v>6</v>
      </c>
      <c r="AD47" s="28">
        <v>63.788995977713931</v>
      </c>
      <c r="AE47" s="28">
        <v>20.750214479364288</v>
      </c>
      <c r="AF47" s="28">
        <v>3.0741367054856674</v>
      </c>
      <c r="AG47" s="28">
        <v>2.3885792537384344E-3</v>
      </c>
      <c r="AH47" s="28">
        <v>22.885820181976285</v>
      </c>
      <c r="AI47" s="28">
        <v>104.69217177345158</v>
      </c>
      <c r="AJ47" s="28">
        <v>22.885820181976285</v>
      </c>
      <c r="AK47" s="28">
        <v>104.69217177345158</v>
      </c>
      <c r="AN47" s="33">
        <v>40365</v>
      </c>
      <c r="AO47" s="34" t="s">
        <v>7</v>
      </c>
      <c r="AP47" s="34" t="s">
        <v>11</v>
      </c>
      <c r="AQ47" s="35">
        <v>328.22108302748148</v>
      </c>
      <c r="AR47" s="35">
        <v>4.2473333330000003</v>
      </c>
      <c r="AS47" s="35">
        <v>0</v>
      </c>
      <c r="AT47" s="35">
        <v>1</v>
      </c>
      <c r="AU47" s="37">
        <f t="shared" si="5"/>
        <v>1</v>
      </c>
      <c r="AV47" s="37">
        <f t="shared" si="6"/>
        <v>0</v>
      </c>
      <c r="AW47" s="37">
        <f t="shared" si="7"/>
        <v>1</v>
      </c>
    </row>
    <row r="48" spans="1:49" x14ac:dyDescent="0.35">
      <c r="Q48" s="33">
        <v>40372</v>
      </c>
      <c r="R48" s="34" t="s">
        <v>7</v>
      </c>
      <c r="S48" s="34" t="s">
        <v>11</v>
      </c>
      <c r="T48" s="35">
        <v>269.83398933575558</v>
      </c>
      <c r="U48" s="35">
        <v>4.5443749999999996</v>
      </c>
      <c r="V48" s="35">
        <v>0</v>
      </c>
      <c r="W48" s="35">
        <v>1</v>
      </c>
      <c r="X48" s="37">
        <f t="shared" si="1"/>
        <v>1</v>
      </c>
      <c r="Y48" s="37">
        <f t="shared" si="2"/>
        <v>4.5443749999999996</v>
      </c>
      <c r="Z48" s="37">
        <f t="shared" si="3"/>
        <v>0</v>
      </c>
      <c r="AA48" s="37">
        <f t="shared" si="4"/>
        <v>1</v>
      </c>
      <c r="AC48" s="28" t="s">
        <v>7</v>
      </c>
      <c r="AD48" s="28">
        <v>204.27003581035311</v>
      </c>
      <c r="AE48" s="28">
        <v>93.207634028452077</v>
      </c>
      <c r="AF48" s="28">
        <v>2.1915590706658072</v>
      </c>
      <c r="AG48" s="28">
        <v>2.9500503136448492E-2</v>
      </c>
      <c r="AH48" s="28">
        <v>20.537561914143311</v>
      </c>
      <c r="AI48" s="28">
        <v>388.00250970656293</v>
      </c>
      <c r="AJ48" s="28">
        <v>20.537561914143311</v>
      </c>
      <c r="AK48" s="28">
        <v>388.00250970656293</v>
      </c>
      <c r="AN48" s="33">
        <v>40372</v>
      </c>
      <c r="AO48" s="34" t="s">
        <v>7</v>
      </c>
      <c r="AP48" s="34" t="s">
        <v>11</v>
      </c>
      <c r="AQ48" s="35">
        <v>269.83398933575558</v>
      </c>
      <c r="AR48" s="35">
        <v>4.5443749999999996</v>
      </c>
      <c r="AS48" s="35">
        <v>0</v>
      </c>
      <c r="AT48" s="35">
        <v>1</v>
      </c>
      <c r="AU48" s="37">
        <f t="shared" si="5"/>
        <v>1</v>
      </c>
      <c r="AV48" s="37">
        <f t="shared" si="6"/>
        <v>0</v>
      </c>
      <c r="AW48" s="37">
        <f t="shared" si="7"/>
        <v>1</v>
      </c>
    </row>
    <row r="49" spans="17:49" x14ac:dyDescent="0.35">
      <c r="Q49" s="33">
        <v>40302</v>
      </c>
      <c r="R49" s="34" t="s">
        <v>7</v>
      </c>
      <c r="S49" s="34" t="s">
        <v>12</v>
      </c>
      <c r="T49" s="35">
        <v>286.13829190952799</v>
      </c>
      <c r="U49" s="35">
        <v>4.0627272730000001</v>
      </c>
      <c r="V49" s="35">
        <v>0</v>
      </c>
      <c r="W49" s="35">
        <v>0</v>
      </c>
      <c r="X49" s="37">
        <f t="shared" si="1"/>
        <v>1</v>
      </c>
      <c r="Y49" s="37">
        <f t="shared" si="2"/>
        <v>4.0627272730000001</v>
      </c>
      <c r="Z49" s="37">
        <f t="shared" si="3"/>
        <v>0</v>
      </c>
      <c r="AA49" s="37">
        <f t="shared" si="4"/>
        <v>0</v>
      </c>
      <c r="AC49" s="28" t="s">
        <v>65</v>
      </c>
      <c r="AD49" s="28">
        <v>-40.792169737973907</v>
      </c>
      <c r="AE49" s="28">
        <v>21.370473225984291</v>
      </c>
      <c r="AF49" s="28">
        <v>-1.9088098474288737</v>
      </c>
      <c r="AG49" s="28">
        <v>5.7637224405162647E-2</v>
      </c>
      <c r="AH49" s="28">
        <v>-82.918010127230446</v>
      </c>
      <c r="AI49" s="28">
        <v>1.3336706512826382</v>
      </c>
      <c r="AJ49" s="28">
        <v>-82.918010127230446</v>
      </c>
      <c r="AK49" s="28">
        <v>1.3336706512826382</v>
      </c>
      <c r="AN49" s="33">
        <v>40302</v>
      </c>
      <c r="AO49" s="34" t="s">
        <v>7</v>
      </c>
      <c r="AP49" s="34" t="s">
        <v>12</v>
      </c>
      <c r="AQ49" s="35">
        <v>286.13829190952799</v>
      </c>
      <c r="AR49" s="35">
        <v>4.0627272730000001</v>
      </c>
      <c r="AS49" s="35">
        <v>0</v>
      </c>
      <c r="AT49" s="35">
        <v>0</v>
      </c>
      <c r="AU49" s="37">
        <f t="shared" si="5"/>
        <v>1</v>
      </c>
      <c r="AV49" s="37">
        <f t="shared" si="6"/>
        <v>0</v>
      </c>
      <c r="AW49" s="37">
        <f t="shared" si="7"/>
        <v>0</v>
      </c>
    </row>
    <row r="50" spans="17:49" x14ac:dyDescent="0.35">
      <c r="Q50" s="33">
        <v>40309</v>
      </c>
      <c r="R50" s="34" t="s">
        <v>7</v>
      </c>
      <c r="S50" s="34" t="s">
        <v>12</v>
      </c>
      <c r="T50" s="35">
        <v>100.09976082913568</v>
      </c>
      <c r="U50" s="35">
        <v>4.7233333330000002</v>
      </c>
      <c r="V50" s="35">
        <v>0</v>
      </c>
      <c r="W50" s="35">
        <v>0</v>
      </c>
      <c r="X50" s="37">
        <f t="shared" si="1"/>
        <v>1</v>
      </c>
      <c r="Y50" s="37">
        <f t="shared" si="2"/>
        <v>4.7233333330000002</v>
      </c>
      <c r="Z50" s="37">
        <f t="shared" si="3"/>
        <v>0</v>
      </c>
      <c r="AA50" s="37">
        <f t="shared" si="4"/>
        <v>0</v>
      </c>
      <c r="AC50" s="28" t="s">
        <v>67</v>
      </c>
      <c r="AD50" s="28">
        <v>22.879897599016797</v>
      </c>
      <c r="AE50" s="28">
        <v>40.758574074848951</v>
      </c>
      <c r="AF50" s="28">
        <v>0.56135176753240201</v>
      </c>
      <c r="AG50" s="28">
        <v>0.57515065496167128</v>
      </c>
      <c r="AH50" s="28">
        <v>-57.464097024513336</v>
      </c>
      <c r="AI50" s="28">
        <v>103.22389222254694</v>
      </c>
      <c r="AJ50" s="28">
        <v>-57.464097024513336</v>
      </c>
      <c r="AK50" s="28">
        <v>103.22389222254694</v>
      </c>
      <c r="AN50" s="33">
        <v>40309</v>
      </c>
      <c r="AO50" s="34" t="s">
        <v>7</v>
      </c>
      <c r="AP50" s="34" t="s">
        <v>12</v>
      </c>
      <c r="AQ50" s="35">
        <v>100.09976082913568</v>
      </c>
      <c r="AR50" s="35">
        <v>4.7233333330000002</v>
      </c>
      <c r="AS50" s="35">
        <v>0</v>
      </c>
      <c r="AT50" s="35">
        <v>0</v>
      </c>
      <c r="AU50" s="37">
        <f t="shared" si="5"/>
        <v>1</v>
      </c>
      <c r="AV50" s="37">
        <f t="shared" si="6"/>
        <v>0</v>
      </c>
      <c r="AW50" s="37">
        <f t="shared" si="7"/>
        <v>0</v>
      </c>
    </row>
    <row r="51" spans="17:49" ht="15" thickBot="1" x14ac:dyDescent="0.4">
      <c r="Q51" s="33">
        <v>40316</v>
      </c>
      <c r="R51" s="34" t="s">
        <v>7</v>
      </c>
      <c r="S51" s="34" t="s">
        <v>12</v>
      </c>
      <c r="T51" s="35">
        <v>202.21177781488618</v>
      </c>
      <c r="U51" s="35">
        <v>4.0945454549999996</v>
      </c>
      <c r="V51" s="35">
        <v>0</v>
      </c>
      <c r="W51" s="35">
        <v>0</v>
      </c>
      <c r="X51" s="37">
        <f t="shared" si="1"/>
        <v>1</v>
      </c>
      <c r="Y51" s="37">
        <f t="shared" si="2"/>
        <v>4.0945454549999996</v>
      </c>
      <c r="Z51" s="37">
        <f t="shared" si="3"/>
        <v>0</v>
      </c>
      <c r="AA51" s="37">
        <f t="shared" si="4"/>
        <v>0</v>
      </c>
      <c r="AC51" s="29" t="s">
        <v>72</v>
      </c>
      <c r="AD51" s="29">
        <v>25.655807781367816</v>
      </c>
      <c r="AE51" s="29">
        <v>26.444099689064739</v>
      </c>
      <c r="AF51" s="29">
        <v>0.97019025351719956</v>
      </c>
      <c r="AG51" s="29">
        <v>0.33305724907403278</v>
      </c>
      <c r="AH51" s="29">
        <v>-26.471251407225406</v>
      </c>
      <c r="AI51" s="29">
        <v>77.782866969961034</v>
      </c>
      <c r="AJ51" s="29">
        <v>-26.471251407225406</v>
      </c>
      <c r="AK51" s="29">
        <v>77.782866969961034</v>
      </c>
      <c r="AN51" s="33">
        <v>40316</v>
      </c>
      <c r="AO51" s="34" t="s">
        <v>7</v>
      </c>
      <c r="AP51" s="34" t="s">
        <v>12</v>
      </c>
      <c r="AQ51" s="35">
        <v>202.21177781488618</v>
      </c>
      <c r="AR51" s="35">
        <v>4.0945454549999996</v>
      </c>
      <c r="AS51" s="35">
        <v>0</v>
      </c>
      <c r="AT51" s="35">
        <v>0</v>
      </c>
      <c r="AU51" s="37">
        <f t="shared" si="5"/>
        <v>1</v>
      </c>
      <c r="AV51" s="37">
        <f t="shared" si="6"/>
        <v>0</v>
      </c>
      <c r="AW51" s="37">
        <f t="shared" si="7"/>
        <v>0</v>
      </c>
    </row>
    <row r="52" spans="17:49" x14ac:dyDescent="0.35">
      <c r="Q52" s="33">
        <v>40323</v>
      </c>
      <c r="R52" s="34" t="s">
        <v>7</v>
      </c>
      <c r="S52" s="34" t="s">
        <v>12</v>
      </c>
      <c r="T52" s="35">
        <v>277.05184352904394</v>
      </c>
      <c r="U52" s="35">
        <v>4.0581818180000004</v>
      </c>
      <c r="V52" s="35">
        <v>1</v>
      </c>
      <c r="W52" s="35">
        <v>0</v>
      </c>
      <c r="X52" s="37">
        <f t="shared" si="1"/>
        <v>1</v>
      </c>
      <c r="Y52" s="37">
        <f t="shared" si="2"/>
        <v>4.0581818180000004</v>
      </c>
      <c r="Z52" s="37">
        <f t="shared" si="3"/>
        <v>1</v>
      </c>
      <c r="AA52" s="37">
        <f t="shared" si="4"/>
        <v>0</v>
      </c>
      <c r="AN52" s="33">
        <v>40323</v>
      </c>
      <c r="AO52" s="34" t="s">
        <v>7</v>
      </c>
      <c r="AP52" s="34" t="s">
        <v>12</v>
      </c>
      <c r="AQ52" s="35">
        <v>277.05184352904394</v>
      </c>
      <c r="AR52" s="35">
        <v>4.0581818180000004</v>
      </c>
      <c r="AS52" s="35">
        <v>1</v>
      </c>
      <c r="AT52" s="35">
        <v>0</v>
      </c>
      <c r="AU52" s="37">
        <f t="shared" si="5"/>
        <v>1</v>
      </c>
      <c r="AV52" s="37">
        <f t="shared" si="6"/>
        <v>1</v>
      </c>
      <c r="AW52" s="37">
        <f t="shared" si="7"/>
        <v>0</v>
      </c>
    </row>
    <row r="53" spans="17:49" x14ac:dyDescent="0.35">
      <c r="Q53" s="33">
        <v>40330</v>
      </c>
      <c r="R53" s="34" t="s">
        <v>7</v>
      </c>
      <c r="S53" s="34" t="s">
        <v>12</v>
      </c>
      <c r="T53" s="35">
        <v>432.8902525837712</v>
      </c>
      <c r="U53" s="35">
        <v>3.84</v>
      </c>
      <c r="V53" s="35">
        <v>1</v>
      </c>
      <c r="W53" s="35">
        <v>1</v>
      </c>
      <c r="X53" s="37">
        <f t="shared" si="1"/>
        <v>1</v>
      </c>
      <c r="Y53" s="37">
        <f t="shared" si="2"/>
        <v>3.84</v>
      </c>
      <c r="Z53" s="37">
        <f t="shared" si="3"/>
        <v>1</v>
      </c>
      <c r="AA53" s="37">
        <f t="shared" si="4"/>
        <v>1</v>
      </c>
      <c r="AN53" s="33">
        <v>40330</v>
      </c>
      <c r="AO53" s="34" t="s">
        <v>7</v>
      </c>
      <c r="AP53" s="34" t="s">
        <v>12</v>
      </c>
      <c r="AQ53" s="35">
        <v>432.8902525837712</v>
      </c>
      <c r="AR53" s="35">
        <v>3.84</v>
      </c>
      <c r="AS53" s="35">
        <v>1</v>
      </c>
      <c r="AT53" s="35">
        <v>1</v>
      </c>
      <c r="AU53" s="37">
        <f t="shared" si="5"/>
        <v>1</v>
      </c>
      <c r="AV53" s="37">
        <f t="shared" si="6"/>
        <v>1</v>
      </c>
      <c r="AW53" s="37">
        <f t="shared" si="7"/>
        <v>1</v>
      </c>
    </row>
    <row r="54" spans="17:49" x14ac:dyDescent="0.35">
      <c r="Q54" s="33">
        <v>40337</v>
      </c>
      <c r="R54" s="34" t="s">
        <v>7</v>
      </c>
      <c r="S54" s="34" t="s">
        <v>12</v>
      </c>
      <c r="T54" s="35">
        <v>427.7926261350546</v>
      </c>
      <c r="U54" s="35">
        <v>5.1669230769999999</v>
      </c>
      <c r="V54" s="35">
        <v>1</v>
      </c>
      <c r="W54" s="35">
        <v>1</v>
      </c>
      <c r="X54" s="37">
        <f t="shared" si="1"/>
        <v>1</v>
      </c>
      <c r="Y54" s="37">
        <f t="shared" si="2"/>
        <v>5.1669230769999999</v>
      </c>
      <c r="Z54" s="37">
        <f t="shared" si="3"/>
        <v>1</v>
      </c>
      <c r="AA54" s="37">
        <f t="shared" si="4"/>
        <v>1</v>
      </c>
      <c r="AC54" t="s">
        <v>34</v>
      </c>
      <c r="AN54" s="33">
        <v>40337</v>
      </c>
      <c r="AO54" s="34" t="s">
        <v>7</v>
      </c>
      <c r="AP54" s="34" t="s">
        <v>12</v>
      </c>
      <c r="AQ54" s="35">
        <v>427.7926261350546</v>
      </c>
      <c r="AR54" s="35">
        <v>5.1669230769999999</v>
      </c>
      <c r="AS54" s="35">
        <v>1</v>
      </c>
      <c r="AT54" s="35">
        <v>1</v>
      </c>
      <c r="AU54" s="37">
        <f t="shared" si="5"/>
        <v>1</v>
      </c>
      <c r="AV54" s="37">
        <f t="shared" si="6"/>
        <v>1</v>
      </c>
      <c r="AW54" s="37">
        <f t="shared" si="7"/>
        <v>1</v>
      </c>
    </row>
    <row r="55" spans="17:49" ht="15" thickBot="1" x14ac:dyDescent="0.4">
      <c r="Q55" s="33">
        <v>40344</v>
      </c>
      <c r="R55" s="34" t="s">
        <v>7</v>
      </c>
      <c r="S55" s="34" t="s">
        <v>12</v>
      </c>
      <c r="T55" s="35">
        <v>241.04674393023117</v>
      </c>
      <c r="U55" s="35">
        <v>4.05</v>
      </c>
      <c r="V55" s="35">
        <v>0</v>
      </c>
      <c r="W55" s="35">
        <v>1</v>
      </c>
      <c r="X55" s="37">
        <f t="shared" si="1"/>
        <v>1</v>
      </c>
      <c r="Y55" s="37">
        <f t="shared" si="2"/>
        <v>4.05</v>
      </c>
      <c r="Z55" s="37">
        <f t="shared" si="3"/>
        <v>0</v>
      </c>
      <c r="AA55" s="37">
        <f t="shared" si="4"/>
        <v>1</v>
      </c>
      <c r="AN55" s="33">
        <v>40344</v>
      </c>
      <c r="AO55" s="34" t="s">
        <v>7</v>
      </c>
      <c r="AP55" s="34" t="s">
        <v>12</v>
      </c>
      <c r="AQ55" s="35">
        <v>241.04674393023117</v>
      </c>
      <c r="AR55" s="35">
        <v>4.05</v>
      </c>
      <c r="AS55" s="35">
        <v>0</v>
      </c>
      <c r="AT55" s="35">
        <v>1</v>
      </c>
      <c r="AU55" s="37">
        <f t="shared" si="5"/>
        <v>1</v>
      </c>
      <c r="AV55" s="37">
        <f t="shared" si="6"/>
        <v>0</v>
      </c>
      <c r="AW55" s="37">
        <f t="shared" si="7"/>
        <v>1</v>
      </c>
    </row>
    <row r="56" spans="17:49" x14ac:dyDescent="0.35">
      <c r="Q56" s="33">
        <v>40351</v>
      </c>
      <c r="R56" s="34" t="s">
        <v>7</v>
      </c>
      <c r="S56" s="34" t="s">
        <v>12</v>
      </c>
      <c r="T56" s="35">
        <v>556.55004166698996</v>
      </c>
      <c r="U56" s="35">
        <v>3.8515384620000002</v>
      </c>
      <c r="V56" s="35">
        <v>1</v>
      </c>
      <c r="W56" s="35">
        <v>1</v>
      </c>
      <c r="X56" s="37">
        <f t="shared" si="1"/>
        <v>1</v>
      </c>
      <c r="Y56" s="37">
        <f t="shared" si="2"/>
        <v>3.8515384620000002</v>
      </c>
      <c r="Z56" s="37">
        <f t="shared" si="3"/>
        <v>1</v>
      </c>
      <c r="AA56" s="37">
        <f t="shared" si="4"/>
        <v>1</v>
      </c>
      <c r="AC56" s="31" t="s">
        <v>35</v>
      </c>
      <c r="AD56" s="31"/>
      <c r="AN56" s="33">
        <v>40351</v>
      </c>
      <c r="AO56" s="34" t="s">
        <v>7</v>
      </c>
      <c r="AP56" s="34" t="s">
        <v>12</v>
      </c>
      <c r="AQ56" s="35">
        <v>556.55004166698996</v>
      </c>
      <c r="AR56" s="35">
        <v>3.8515384620000002</v>
      </c>
      <c r="AS56" s="35">
        <v>1</v>
      </c>
      <c r="AT56" s="35">
        <v>1</v>
      </c>
      <c r="AU56" s="37">
        <f t="shared" si="5"/>
        <v>1</v>
      </c>
      <c r="AV56" s="37">
        <f t="shared" si="6"/>
        <v>1</v>
      </c>
      <c r="AW56" s="37">
        <f t="shared" si="7"/>
        <v>1</v>
      </c>
    </row>
    <row r="57" spans="17:49" x14ac:dyDescent="0.35">
      <c r="Q57" s="33">
        <v>40358</v>
      </c>
      <c r="R57" s="34" t="s">
        <v>7</v>
      </c>
      <c r="S57" s="34" t="s">
        <v>12</v>
      </c>
      <c r="T57" s="35">
        <v>309.99966629109912</v>
      </c>
      <c r="U57" s="35">
        <v>3.8515384620000002</v>
      </c>
      <c r="V57" s="35">
        <v>0</v>
      </c>
      <c r="W57" s="35">
        <v>1</v>
      </c>
      <c r="X57" s="37">
        <f t="shared" si="1"/>
        <v>1</v>
      </c>
      <c r="Y57" s="37">
        <f t="shared" si="2"/>
        <v>3.8515384620000002</v>
      </c>
      <c r="Z57" s="37">
        <f t="shared" si="3"/>
        <v>0</v>
      </c>
      <c r="AA57" s="37">
        <f t="shared" si="4"/>
        <v>1</v>
      </c>
      <c r="AC57" s="28" t="s">
        <v>36</v>
      </c>
      <c r="AD57" s="28">
        <v>0.63617944141410987</v>
      </c>
      <c r="AN57" s="33">
        <v>40358</v>
      </c>
      <c r="AO57" s="34" t="s">
        <v>7</v>
      </c>
      <c r="AP57" s="34" t="s">
        <v>12</v>
      </c>
      <c r="AQ57" s="35">
        <v>309.99966629109912</v>
      </c>
      <c r="AR57" s="35">
        <v>3.8515384620000002</v>
      </c>
      <c r="AS57" s="35">
        <v>0</v>
      </c>
      <c r="AT57" s="35">
        <v>1</v>
      </c>
      <c r="AU57" s="37">
        <f t="shared" si="5"/>
        <v>1</v>
      </c>
      <c r="AV57" s="37">
        <f t="shared" si="6"/>
        <v>0</v>
      </c>
      <c r="AW57" s="37">
        <f t="shared" si="7"/>
        <v>1</v>
      </c>
    </row>
    <row r="58" spans="17:49" x14ac:dyDescent="0.35">
      <c r="Q58" s="33">
        <v>40365</v>
      </c>
      <c r="R58" s="34" t="s">
        <v>7</v>
      </c>
      <c r="S58" s="34" t="s">
        <v>12</v>
      </c>
      <c r="T58" s="35">
        <v>409.73567792980032</v>
      </c>
      <c r="U58" s="35">
        <v>4.4442857140000003</v>
      </c>
      <c r="V58" s="35">
        <v>0</v>
      </c>
      <c r="W58" s="35">
        <v>1</v>
      </c>
      <c r="X58" s="37">
        <f t="shared" si="1"/>
        <v>1</v>
      </c>
      <c r="Y58" s="37">
        <f t="shared" si="2"/>
        <v>4.4442857140000003</v>
      </c>
      <c r="Z58" s="37">
        <f t="shared" si="3"/>
        <v>0</v>
      </c>
      <c r="AA58" s="37">
        <f t="shared" si="4"/>
        <v>1</v>
      </c>
      <c r="AC58" s="28" t="s">
        <v>37</v>
      </c>
      <c r="AD58" s="28">
        <v>0.40472428167796887</v>
      </c>
      <c r="AN58" s="33">
        <v>40365</v>
      </c>
      <c r="AO58" s="34" t="s">
        <v>7</v>
      </c>
      <c r="AP58" s="34" t="s">
        <v>12</v>
      </c>
      <c r="AQ58" s="35">
        <v>409.73567792980032</v>
      </c>
      <c r="AR58" s="35">
        <v>4.4442857140000003</v>
      </c>
      <c r="AS58" s="35">
        <v>0</v>
      </c>
      <c r="AT58" s="35">
        <v>1</v>
      </c>
      <c r="AU58" s="37">
        <f t="shared" si="5"/>
        <v>1</v>
      </c>
      <c r="AV58" s="37">
        <f t="shared" si="6"/>
        <v>0</v>
      </c>
      <c r="AW58" s="37">
        <f t="shared" si="7"/>
        <v>1</v>
      </c>
    </row>
    <row r="59" spans="17:49" x14ac:dyDescent="0.35">
      <c r="Q59" s="33">
        <v>40372</v>
      </c>
      <c r="R59" s="34" t="s">
        <v>7</v>
      </c>
      <c r="S59" s="34" t="s">
        <v>12</v>
      </c>
      <c r="T59" s="35">
        <v>347.35825789398893</v>
      </c>
      <c r="U59" s="35">
        <v>4.314666667</v>
      </c>
      <c r="V59" s="35">
        <v>0</v>
      </c>
      <c r="W59" s="35">
        <v>1</v>
      </c>
      <c r="X59" s="37">
        <f t="shared" si="1"/>
        <v>1</v>
      </c>
      <c r="Y59" s="37">
        <f t="shared" si="2"/>
        <v>4.314666667</v>
      </c>
      <c r="Z59" s="37">
        <f t="shared" si="3"/>
        <v>0</v>
      </c>
      <c r="AA59" s="37">
        <f t="shared" si="4"/>
        <v>1</v>
      </c>
      <c r="AC59" s="28" t="s">
        <v>38</v>
      </c>
      <c r="AD59" s="28">
        <v>0.3908159705022205</v>
      </c>
      <c r="AN59" s="33">
        <v>40372</v>
      </c>
      <c r="AO59" s="34" t="s">
        <v>7</v>
      </c>
      <c r="AP59" s="34" t="s">
        <v>12</v>
      </c>
      <c r="AQ59" s="35">
        <v>347.35825789398893</v>
      </c>
      <c r="AR59" s="35">
        <v>4.314666667</v>
      </c>
      <c r="AS59" s="35">
        <v>0</v>
      </c>
      <c r="AT59" s="35">
        <v>1</v>
      </c>
      <c r="AU59" s="37">
        <f t="shared" si="5"/>
        <v>1</v>
      </c>
      <c r="AV59" s="37">
        <f t="shared" si="6"/>
        <v>0</v>
      </c>
      <c r="AW59" s="37">
        <f t="shared" si="7"/>
        <v>1</v>
      </c>
    </row>
    <row r="60" spans="17:49" x14ac:dyDescent="0.35">
      <c r="Q60" s="33">
        <v>40302</v>
      </c>
      <c r="R60" s="34" t="s">
        <v>7</v>
      </c>
      <c r="S60" s="34" t="s">
        <v>13</v>
      </c>
      <c r="T60" s="35">
        <v>305.04944445264965</v>
      </c>
      <c r="U60" s="35">
        <v>4.3899999999999997</v>
      </c>
      <c r="V60" s="35">
        <v>0</v>
      </c>
      <c r="W60" s="35">
        <v>0</v>
      </c>
      <c r="X60" s="37">
        <f t="shared" si="1"/>
        <v>1</v>
      </c>
      <c r="Y60" s="37">
        <f t="shared" si="2"/>
        <v>4.3899999999999997</v>
      </c>
      <c r="Z60" s="37">
        <f t="shared" si="3"/>
        <v>0</v>
      </c>
      <c r="AA60" s="37">
        <f t="shared" si="4"/>
        <v>0</v>
      </c>
      <c r="AC60" s="28" t="s">
        <v>39</v>
      </c>
      <c r="AD60" s="28">
        <v>80.906943471447818</v>
      </c>
      <c r="AN60" s="33">
        <v>40302</v>
      </c>
      <c r="AO60" s="34" t="s">
        <v>7</v>
      </c>
      <c r="AP60" s="34" t="s">
        <v>13</v>
      </c>
      <c r="AQ60" s="35">
        <v>305.04944445264965</v>
      </c>
      <c r="AR60" s="35">
        <v>4.3899999999999997</v>
      </c>
      <c r="AS60" s="35">
        <v>0</v>
      </c>
      <c r="AT60" s="35">
        <v>0</v>
      </c>
      <c r="AU60" s="37">
        <f t="shared" si="5"/>
        <v>1</v>
      </c>
      <c r="AV60" s="37">
        <f t="shared" si="6"/>
        <v>0</v>
      </c>
      <c r="AW60" s="37">
        <f t="shared" si="7"/>
        <v>0</v>
      </c>
    </row>
    <row r="61" spans="17:49" ht="15" thickBot="1" x14ac:dyDescent="0.4">
      <c r="Q61" s="33">
        <v>40309</v>
      </c>
      <c r="R61" s="34" t="s">
        <v>7</v>
      </c>
      <c r="S61" s="34" t="s">
        <v>13</v>
      </c>
      <c r="T61" s="35">
        <v>219.65535217099114</v>
      </c>
      <c r="U61" s="35">
        <v>4.34</v>
      </c>
      <c r="V61" s="35">
        <v>0</v>
      </c>
      <c r="W61" s="35">
        <v>0</v>
      </c>
      <c r="X61" s="37">
        <f t="shared" si="1"/>
        <v>1</v>
      </c>
      <c r="Y61" s="37">
        <f t="shared" si="2"/>
        <v>4.34</v>
      </c>
      <c r="Z61" s="37">
        <f t="shared" si="3"/>
        <v>0</v>
      </c>
      <c r="AA61" s="37">
        <f t="shared" si="4"/>
        <v>0</v>
      </c>
      <c r="AC61" s="29" t="s">
        <v>40</v>
      </c>
      <c r="AD61" s="29">
        <v>220</v>
      </c>
      <c r="AN61" s="33">
        <v>40309</v>
      </c>
      <c r="AO61" s="34" t="s">
        <v>7</v>
      </c>
      <c r="AP61" s="34" t="s">
        <v>13</v>
      </c>
      <c r="AQ61" s="35">
        <v>219.65535217099114</v>
      </c>
      <c r="AR61" s="35">
        <v>4.34</v>
      </c>
      <c r="AS61" s="35">
        <v>0</v>
      </c>
      <c r="AT61" s="35">
        <v>0</v>
      </c>
      <c r="AU61" s="37">
        <f t="shared" si="5"/>
        <v>1</v>
      </c>
      <c r="AV61" s="37">
        <f t="shared" si="6"/>
        <v>0</v>
      </c>
      <c r="AW61" s="37">
        <f t="shared" si="7"/>
        <v>0</v>
      </c>
    </row>
    <row r="62" spans="17:49" x14ac:dyDescent="0.35">
      <c r="Q62" s="33">
        <v>40316</v>
      </c>
      <c r="R62" s="34" t="s">
        <v>7</v>
      </c>
      <c r="S62" s="34" t="s">
        <v>13</v>
      </c>
      <c r="T62" s="35">
        <v>239.05316731393944</v>
      </c>
      <c r="U62" s="35">
        <v>4.0949999999999998</v>
      </c>
      <c r="V62" s="35">
        <v>0</v>
      </c>
      <c r="W62" s="35">
        <v>0</v>
      </c>
      <c r="X62" s="37">
        <f t="shared" si="1"/>
        <v>1</v>
      </c>
      <c r="Y62" s="37">
        <f t="shared" si="2"/>
        <v>4.0949999999999998</v>
      </c>
      <c r="Z62" s="37">
        <f t="shared" si="3"/>
        <v>0</v>
      </c>
      <c r="AA62" s="37">
        <f t="shared" si="4"/>
        <v>0</v>
      </c>
      <c r="AN62" s="33">
        <v>40316</v>
      </c>
      <c r="AO62" s="34" t="s">
        <v>7</v>
      </c>
      <c r="AP62" s="34" t="s">
        <v>13</v>
      </c>
      <c r="AQ62" s="35">
        <v>239.05316731393944</v>
      </c>
      <c r="AR62" s="35">
        <v>4.0949999999999998</v>
      </c>
      <c r="AS62" s="35">
        <v>0</v>
      </c>
      <c r="AT62" s="35">
        <v>0</v>
      </c>
      <c r="AU62" s="37">
        <f t="shared" si="5"/>
        <v>1</v>
      </c>
      <c r="AV62" s="37">
        <f t="shared" si="6"/>
        <v>0</v>
      </c>
      <c r="AW62" s="37">
        <f t="shared" si="7"/>
        <v>0</v>
      </c>
    </row>
    <row r="63" spans="17:49" ht="15" thickBot="1" x14ac:dyDescent="0.4">
      <c r="Q63" s="33">
        <v>40323</v>
      </c>
      <c r="R63" s="34" t="s">
        <v>7</v>
      </c>
      <c r="S63" s="34" t="s">
        <v>13</v>
      </c>
      <c r="T63" s="35">
        <v>249.14047552741056</v>
      </c>
      <c r="U63" s="35">
        <v>3.8140000000000001</v>
      </c>
      <c r="V63" s="35">
        <v>0</v>
      </c>
      <c r="W63" s="35">
        <v>0</v>
      </c>
      <c r="X63" s="37">
        <f t="shared" si="1"/>
        <v>1</v>
      </c>
      <c r="Y63" s="37">
        <f t="shared" si="2"/>
        <v>3.8140000000000001</v>
      </c>
      <c r="Z63" s="37">
        <f t="shared" si="3"/>
        <v>0</v>
      </c>
      <c r="AA63" s="37">
        <f t="shared" si="4"/>
        <v>0</v>
      </c>
      <c r="AC63" t="s">
        <v>41</v>
      </c>
      <c r="AN63" s="33">
        <v>40323</v>
      </c>
      <c r="AO63" s="34" t="s">
        <v>7</v>
      </c>
      <c r="AP63" s="34" t="s">
        <v>13</v>
      </c>
      <c r="AQ63" s="35">
        <v>249.14047552741056</v>
      </c>
      <c r="AR63" s="35">
        <v>3.8140000000000001</v>
      </c>
      <c r="AS63" s="35">
        <v>0</v>
      </c>
      <c r="AT63" s="35">
        <v>0</v>
      </c>
      <c r="AU63" s="37">
        <f t="shared" si="5"/>
        <v>1</v>
      </c>
      <c r="AV63" s="37">
        <f t="shared" si="6"/>
        <v>0</v>
      </c>
      <c r="AW63" s="37">
        <f t="shared" si="7"/>
        <v>0</v>
      </c>
    </row>
    <row r="64" spans="17:49" x14ac:dyDescent="0.35">
      <c r="Q64" s="33">
        <v>40330</v>
      </c>
      <c r="R64" s="34" t="s">
        <v>7</v>
      </c>
      <c r="S64" s="34" t="s">
        <v>13</v>
      </c>
      <c r="T64" s="35">
        <v>263.47531165786268</v>
      </c>
      <c r="U64" s="35">
        <v>3.8140000000000001</v>
      </c>
      <c r="V64" s="35">
        <v>0</v>
      </c>
      <c r="W64" s="35">
        <v>0</v>
      </c>
      <c r="X64" s="37">
        <f t="shared" si="1"/>
        <v>1</v>
      </c>
      <c r="Y64" s="37">
        <f t="shared" si="2"/>
        <v>3.8140000000000001</v>
      </c>
      <c r="Z64" s="37">
        <f t="shared" si="3"/>
        <v>0</v>
      </c>
      <c r="AA64" s="37">
        <f t="shared" si="4"/>
        <v>0</v>
      </c>
      <c r="AC64" s="30"/>
      <c r="AD64" s="30" t="s">
        <v>46</v>
      </c>
      <c r="AE64" s="30" t="s">
        <v>47</v>
      </c>
      <c r="AF64" s="30" t="s">
        <v>48</v>
      </c>
      <c r="AG64" s="30" t="s">
        <v>49</v>
      </c>
      <c r="AH64" s="30" t="s">
        <v>50</v>
      </c>
      <c r="AN64" s="33">
        <v>40330</v>
      </c>
      <c r="AO64" s="34" t="s">
        <v>7</v>
      </c>
      <c r="AP64" s="34" t="s">
        <v>13</v>
      </c>
      <c r="AQ64" s="35">
        <v>263.47531165786268</v>
      </c>
      <c r="AR64" s="35">
        <v>3.8140000000000001</v>
      </c>
      <c r="AS64" s="35">
        <v>0</v>
      </c>
      <c r="AT64" s="35">
        <v>0</v>
      </c>
      <c r="AU64" s="37">
        <f t="shared" si="5"/>
        <v>1</v>
      </c>
      <c r="AV64" s="37">
        <f t="shared" si="6"/>
        <v>0</v>
      </c>
      <c r="AW64" s="37">
        <f t="shared" si="7"/>
        <v>0</v>
      </c>
    </row>
    <row r="65" spans="17:49" x14ac:dyDescent="0.35">
      <c r="Q65" s="33">
        <v>40337</v>
      </c>
      <c r="R65" s="34" t="s">
        <v>7</v>
      </c>
      <c r="S65" s="34" t="s">
        <v>13</v>
      </c>
      <c r="T65" s="35">
        <v>666.72935151489276</v>
      </c>
      <c r="U65" s="35">
        <v>3.3260000000000001</v>
      </c>
      <c r="V65" s="35">
        <v>0</v>
      </c>
      <c r="W65" s="35">
        <v>0</v>
      </c>
      <c r="X65" s="37">
        <f t="shared" si="1"/>
        <v>1</v>
      </c>
      <c r="Y65" s="37">
        <f t="shared" si="2"/>
        <v>3.3260000000000001</v>
      </c>
      <c r="Z65" s="37">
        <f t="shared" si="3"/>
        <v>0</v>
      </c>
      <c r="AA65" s="37">
        <f t="shared" si="4"/>
        <v>0</v>
      </c>
      <c r="AC65" s="28" t="s">
        <v>42</v>
      </c>
      <c r="AD65" s="28">
        <v>5</v>
      </c>
      <c r="AE65" s="28">
        <v>952415.50213678507</v>
      </c>
      <c r="AF65" s="28">
        <v>190483.10042735701</v>
      </c>
      <c r="AG65" s="28">
        <v>29.099455466863407</v>
      </c>
      <c r="AH65" s="28">
        <v>1.7475364880594318E-22</v>
      </c>
      <c r="AN65" s="33">
        <v>40337</v>
      </c>
      <c r="AO65" s="34" t="s">
        <v>7</v>
      </c>
      <c r="AP65" s="34" t="s">
        <v>13</v>
      </c>
      <c r="AQ65" s="35">
        <v>666.72935151489276</v>
      </c>
      <c r="AR65" s="35">
        <v>3.3260000000000001</v>
      </c>
      <c r="AS65" s="35">
        <v>0</v>
      </c>
      <c r="AT65" s="35">
        <v>0</v>
      </c>
      <c r="AU65" s="37">
        <f t="shared" si="5"/>
        <v>1</v>
      </c>
      <c r="AV65" s="37">
        <f t="shared" si="6"/>
        <v>0</v>
      </c>
      <c r="AW65" s="37">
        <f t="shared" si="7"/>
        <v>0</v>
      </c>
    </row>
    <row r="66" spans="17:49" x14ac:dyDescent="0.35">
      <c r="Q66" s="33">
        <v>40344</v>
      </c>
      <c r="R66" s="34" t="s">
        <v>7</v>
      </c>
      <c r="S66" s="34" t="s">
        <v>13</v>
      </c>
      <c r="T66" s="35">
        <v>711.8649399072799</v>
      </c>
      <c r="U66" s="35">
        <v>3.1986666669999999</v>
      </c>
      <c r="V66" s="35">
        <v>0</v>
      </c>
      <c r="W66" s="35">
        <v>0</v>
      </c>
      <c r="X66" s="37">
        <f t="shared" si="1"/>
        <v>1</v>
      </c>
      <c r="Y66" s="37">
        <f t="shared" si="2"/>
        <v>3.1986666669999999</v>
      </c>
      <c r="Z66" s="37">
        <f t="shared" si="3"/>
        <v>0</v>
      </c>
      <c r="AA66" s="37">
        <f t="shared" si="4"/>
        <v>0</v>
      </c>
      <c r="AC66" s="28" t="s">
        <v>43</v>
      </c>
      <c r="AD66" s="28">
        <v>214</v>
      </c>
      <c r="AE66" s="28">
        <v>1400829.7694048993</v>
      </c>
      <c r="AF66" s="28">
        <v>6545.9335018920528</v>
      </c>
      <c r="AG66" s="28"/>
      <c r="AH66" s="28"/>
      <c r="AN66" s="33">
        <v>40344</v>
      </c>
      <c r="AO66" s="34" t="s">
        <v>7</v>
      </c>
      <c r="AP66" s="34" t="s">
        <v>13</v>
      </c>
      <c r="AQ66" s="35">
        <v>711.8649399072799</v>
      </c>
      <c r="AR66" s="35">
        <v>3.1986666669999999</v>
      </c>
      <c r="AS66" s="35">
        <v>0</v>
      </c>
      <c r="AT66" s="35">
        <v>0</v>
      </c>
      <c r="AU66" s="37">
        <f t="shared" si="5"/>
        <v>1</v>
      </c>
      <c r="AV66" s="37">
        <f t="shared" si="6"/>
        <v>0</v>
      </c>
      <c r="AW66" s="37">
        <f t="shared" si="7"/>
        <v>0</v>
      </c>
    </row>
    <row r="67" spans="17:49" ht="15" thickBot="1" x14ac:dyDescent="0.4">
      <c r="Q67" s="33">
        <v>40351</v>
      </c>
      <c r="R67" s="34" t="s">
        <v>7</v>
      </c>
      <c r="S67" s="34" t="s">
        <v>13</v>
      </c>
      <c r="T67" s="35">
        <v>328.15780403353938</v>
      </c>
      <c r="U67" s="35">
        <v>4.3666666669999996</v>
      </c>
      <c r="V67" s="35">
        <v>0</v>
      </c>
      <c r="W67" s="35">
        <v>0</v>
      </c>
      <c r="X67" s="37">
        <f t="shared" si="1"/>
        <v>1</v>
      </c>
      <c r="Y67" s="37">
        <f t="shared" si="2"/>
        <v>4.3666666669999996</v>
      </c>
      <c r="Z67" s="37">
        <f t="shared" si="3"/>
        <v>0</v>
      </c>
      <c r="AA67" s="37">
        <f t="shared" si="4"/>
        <v>0</v>
      </c>
      <c r="AC67" s="29" t="s">
        <v>44</v>
      </c>
      <c r="AD67" s="29">
        <v>219</v>
      </c>
      <c r="AE67" s="29">
        <v>2353245.2715416844</v>
      </c>
      <c r="AF67" s="29"/>
      <c r="AG67" s="29"/>
      <c r="AH67" s="29"/>
      <c r="AN67" s="33">
        <v>40351</v>
      </c>
      <c r="AO67" s="34" t="s">
        <v>7</v>
      </c>
      <c r="AP67" s="34" t="s">
        <v>13</v>
      </c>
      <c r="AQ67" s="35">
        <v>328.15780403353938</v>
      </c>
      <c r="AR67" s="35">
        <v>4.3666666669999996</v>
      </c>
      <c r="AS67" s="35">
        <v>0</v>
      </c>
      <c r="AT67" s="35">
        <v>0</v>
      </c>
      <c r="AU67" s="37">
        <f t="shared" si="5"/>
        <v>1</v>
      </c>
      <c r="AV67" s="37">
        <f t="shared" si="6"/>
        <v>0</v>
      </c>
      <c r="AW67" s="37">
        <f t="shared" si="7"/>
        <v>0</v>
      </c>
    </row>
    <row r="68" spans="17:49" ht="15" thickBot="1" x14ac:dyDescent="0.4">
      <c r="Q68" s="33">
        <v>40358</v>
      </c>
      <c r="R68" s="34" t="s">
        <v>7</v>
      </c>
      <c r="S68" s="34" t="s">
        <v>13</v>
      </c>
      <c r="T68" s="35">
        <v>144.59522043429578</v>
      </c>
      <c r="U68" s="35">
        <v>3.979090909</v>
      </c>
      <c r="V68" s="35">
        <v>0</v>
      </c>
      <c r="W68" s="35">
        <v>0</v>
      </c>
      <c r="X68" s="37">
        <f t="shared" si="1"/>
        <v>1</v>
      </c>
      <c r="Y68" s="37">
        <f t="shared" si="2"/>
        <v>3.979090909</v>
      </c>
      <c r="Z68" s="37">
        <f t="shared" si="3"/>
        <v>0</v>
      </c>
      <c r="AA68" s="37">
        <f t="shared" si="4"/>
        <v>0</v>
      </c>
      <c r="AN68" s="33">
        <v>40358</v>
      </c>
      <c r="AO68" s="34" t="s">
        <v>7</v>
      </c>
      <c r="AP68" s="34" t="s">
        <v>13</v>
      </c>
      <c r="AQ68" s="35">
        <v>144.59522043429578</v>
      </c>
      <c r="AR68" s="35">
        <v>3.979090909</v>
      </c>
      <c r="AS68" s="35">
        <v>0</v>
      </c>
      <c r="AT68" s="35">
        <v>0</v>
      </c>
      <c r="AU68" s="37">
        <f t="shared" si="5"/>
        <v>1</v>
      </c>
      <c r="AV68" s="37">
        <f t="shared" si="6"/>
        <v>0</v>
      </c>
      <c r="AW68" s="37">
        <f t="shared" si="7"/>
        <v>0</v>
      </c>
    </row>
    <row r="69" spans="17:49" x14ac:dyDescent="0.35">
      <c r="Q69" s="33">
        <v>40365</v>
      </c>
      <c r="R69" s="34" t="s">
        <v>7</v>
      </c>
      <c r="S69" s="34" t="s">
        <v>13</v>
      </c>
      <c r="T69" s="35">
        <v>266.12956722271895</v>
      </c>
      <c r="U69" s="35">
        <v>4.9561538460000003</v>
      </c>
      <c r="V69" s="35">
        <v>0</v>
      </c>
      <c r="W69" s="35">
        <v>0</v>
      </c>
      <c r="X69" s="37">
        <f t="shared" si="1"/>
        <v>1</v>
      </c>
      <c r="Y69" s="37">
        <f t="shared" si="2"/>
        <v>4.9561538460000003</v>
      </c>
      <c r="Z69" s="37">
        <f t="shared" si="3"/>
        <v>0</v>
      </c>
      <c r="AA69" s="37">
        <f t="shared" si="4"/>
        <v>0</v>
      </c>
      <c r="AC69" s="30"/>
      <c r="AD69" s="30" t="s">
        <v>51</v>
      </c>
      <c r="AE69" s="30" t="s">
        <v>39</v>
      </c>
      <c r="AF69" s="30" t="s">
        <v>52</v>
      </c>
      <c r="AG69" s="30" t="s">
        <v>53</v>
      </c>
      <c r="AH69" s="30" t="s">
        <v>54</v>
      </c>
      <c r="AI69" s="30" t="s">
        <v>55</v>
      </c>
      <c r="AJ69" s="30" t="s">
        <v>56</v>
      </c>
      <c r="AK69" s="30" t="s">
        <v>57</v>
      </c>
      <c r="AN69" s="33">
        <v>40365</v>
      </c>
      <c r="AO69" s="34" t="s">
        <v>7</v>
      </c>
      <c r="AP69" s="34" t="s">
        <v>13</v>
      </c>
      <c r="AQ69" s="35">
        <v>266.12956722271895</v>
      </c>
      <c r="AR69" s="35">
        <v>4.9561538460000003</v>
      </c>
      <c r="AS69" s="35">
        <v>0</v>
      </c>
      <c r="AT69" s="35">
        <v>0</v>
      </c>
      <c r="AU69" s="37">
        <f t="shared" si="5"/>
        <v>1</v>
      </c>
      <c r="AV69" s="37">
        <f t="shared" si="6"/>
        <v>0</v>
      </c>
      <c r="AW69" s="37">
        <f t="shared" si="7"/>
        <v>0</v>
      </c>
    </row>
    <row r="70" spans="17:49" x14ac:dyDescent="0.35">
      <c r="Q70" s="33">
        <v>40372</v>
      </c>
      <c r="R70" s="34" t="s">
        <v>7</v>
      </c>
      <c r="S70" s="34" t="s">
        <v>13</v>
      </c>
      <c r="T70" s="35">
        <v>277.18746772270498</v>
      </c>
      <c r="U70" s="35">
        <v>3.8136363640000002</v>
      </c>
      <c r="V70" s="35">
        <v>0</v>
      </c>
      <c r="W70" s="35">
        <v>0</v>
      </c>
      <c r="X70" s="37">
        <f t="shared" ref="X70:X133" si="27">IF(R70="RM",1,0)</f>
        <v>1</v>
      </c>
      <c r="Y70" s="37">
        <f t="shared" ref="Y70:Y133" si="28">X70*U70</f>
        <v>3.8136363640000002</v>
      </c>
      <c r="Z70" s="37">
        <f t="shared" ref="Z70:Z133" si="29">X70*V70</f>
        <v>0</v>
      </c>
      <c r="AA70" s="37">
        <f t="shared" ref="AA70:AA133" si="30">X70*W70</f>
        <v>0</v>
      </c>
      <c r="AC70" s="28" t="s">
        <v>45</v>
      </c>
      <c r="AD70" s="28">
        <v>376.74432485045099</v>
      </c>
      <c r="AE70" s="28">
        <v>64.890029514809271</v>
      </c>
      <c r="AF70" s="28">
        <v>5.805889250897474</v>
      </c>
      <c r="AG70" s="28">
        <v>2.2908925002085716E-8</v>
      </c>
      <c r="AH70" s="28">
        <v>248.83885716377097</v>
      </c>
      <c r="AI70" s="28">
        <v>504.64979253713102</v>
      </c>
      <c r="AJ70" s="28">
        <v>248.83885716377097</v>
      </c>
      <c r="AK70" s="28">
        <v>504.64979253713102</v>
      </c>
      <c r="AN70" s="33">
        <v>40372</v>
      </c>
      <c r="AO70" s="34" t="s">
        <v>7</v>
      </c>
      <c r="AP70" s="34" t="s">
        <v>13</v>
      </c>
      <c r="AQ70" s="35">
        <v>277.18746772270498</v>
      </c>
      <c r="AR70" s="35">
        <v>3.8136363640000002</v>
      </c>
      <c r="AS70" s="35">
        <v>0</v>
      </c>
      <c r="AT70" s="35">
        <v>0</v>
      </c>
      <c r="AU70" s="37">
        <f t="shared" ref="AU70:AU133" si="31">IF(AO70="RM",1,0)</f>
        <v>1</v>
      </c>
      <c r="AV70" s="37">
        <f t="shared" ref="AV70:AV133" si="32">AU70*AS70</f>
        <v>0</v>
      </c>
      <c r="AW70" s="37">
        <f t="shared" ref="AW70:AW133" si="33">AU70*AT70</f>
        <v>0</v>
      </c>
    </row>
    <row r="71" spans="17:49" x14ac:dyDescent="0.35">
      <c r="Q71" s="33">
        <v>40302</v>
      </c>
      <c r="R71" s="34" t="s">
        <v>7</v>
      </c>
      <c r="S71" s="34" t="s">
        <v>14</v>
      </c>
      <c r="T71" s="35">
        <v>153.97779967160201</v>
      </c>
      <c r="U71" s="35">
        <v>5.0185714289999996</v>
      </c>
      <c r="V71" s="35">
        <v>0</v>
      </c>
      <c r="W71" s="35">
        <v>0</v>
      </c>
      <c r="X71" s="37">
        <f t="shared" si="27"/>
        <v>1</v>
      </c>
      <c r="Y71" s="37">
        <f t="shared" si="28"/>
        <v>5.0185714289999996</v>
      </c>
      <c r="Z71" s="37">
        <f t="shared" si="29"/>
        <v>0</v>
      </c>
      <c r="AA71" s="37">
        <f t="shared" si="30"/>
        <v>0</v>
      </c>
      <c r="AC71" s="28" t="s">
        <v>70</v>
      </c>
      <c r="AD71" s="28">
        <v>-34.364777001516757</v>
      </c>
      <c r="AE71" s="28">
        <v>15.426763989958932</v>
      </c>
      <c r="AF71" s="28">
        <v>-2.2276076190628387</v>
      </c>
      <c r="AG71" s="28">
        <v>2.6947814603322986E-2</v>
      </c>
      <c r="AH71" s="28">
        <v>-64.772645171424315</v>
      </c>
      <c r="AI71" s="28">
        <v>-3.9569088316091943</v>
      </c>
      <c r="AJ71" s="28">
        <v>-64.772645171424315</v>
      </c>
      <c r="AK71" s="28">
        <v>-3.9569088316091943</v>
      </c>
      <c r="AN71" s="33">
        <v>40302</v>
      </c>
      <c r="AO71" s="34" t="s">
        <v>7</v>
      </c>
      <c r="AP71" s="34" t="s">
        <v>14</v>
      </c>
      <c r="AQ71" s="35">
        <v>153.97779967160201</v>
      </c>
      <c r="AR71" s="35">
        <v>5.0185714289999996</v>
      </c>
      <c r="AS71" s="35">
        <v>0</v>
      </c>
      <c r="AT71" s="35">
        <v>0</v>
      </c>
      <c r="AU71" s="37">
        <f t="shared" si="31"/>
        <v>1</v>
      </c>
      <c r="AV71" s="37">
        <f t="shared" si="32"/>
        <v>0</v>
      </c>
      <c r="AW71" s="37">
        <f t="shared" si="33"/>
        <v>0</v>
      </c>
    </row>
    <row r="72" spans="17:49" x14ac:dyDescent="0.35">
      <c r="Q72" s="33">
        <v>40309</v>
      </c>
      <c r="R72" s="34" t="s">
        <v>7</v>
      </c>
      <c r="S72" s="34" t="s">
        <v>14</v>
      </c>
      <c r="T72" s="35">
        <v>232.91486209197791</v>
      </c>
      <c r="U72" s="35">
        <v>5.0185714289999996</v>
      </c>
      <c r="V72" s="35">
        <v>0</v>
      </c>
      <c r="W72" s="35">
        <v>0</v>
      </c>
      <c r="X72" s="37">
        <f t="shared" si="27"/>
        <v>1</v>
      </c>
      <c r="Y72" s="37">
        <f t="shared" si="28"/>
        <v>5.0185714289999996</v>
      </c>
      <c r="Z72" s="37">
        <f t="shared" si="29"/>
        <v>0</v>
      </c>
      <c r="AA72" s="37">
        <f t="shared" si="30"/>
        <v>0</v>
      </c>
      <c r="AC72" s="28" t="s">
        <v>5</v>
      </c>
      <c r="AD72" s="28">
        <v>124.58623018478619</v>
      </c>
      <c r="AE72" s="28">
        <v>18.486240982222068</v>
      </c>
      <c r="AF72" s="28">
        <v>6.7394031217378831</v>
      </c>
      <c r="AG72" s="28">
        <v>1.4507087560899316E-10</v>
      </c>
      <c r="AH72" s="28">
        <v>88.147792472869938</v>
      </c>
      <c r="AI72" s="28">
        <v>161.02466789670245</v>
      </c>
      <c r="AJ72" s="28">
        <v>88.147792472869938</v>
      </c>
      <c r="AK72" s="28">
        <v>161.02466789670245</v>
      </c>
      <c r="AN72" s="33">
        <v>40309</v>
      </c>
      <c r="AO72" s="34" t="s">
        <v>7</v>
      </c>
      <c r="AP72" s="34" t="s">
        <v>14</v>
      </c>
      <c r="AQ72" s="35">
        <v>232.91486209197791</v>
      </c>
      <c r="AR72" s="35">
        <v>5.0185714289999996</v>
      </c>
      <c r="AS72" s="35">
        <v>0</v>
      </c>
      <c r="AT72" s="35">
        <v>0</v>
      </c>
      <c r="AU72" s="37">
        <f t="shared" si="31"/>
        <v>1</v>
      </c>
      <c r="AV72" s="37">
        <f t="shared" si="32"/>
        <v>0</v>
      </c>
      <c r="AW72" s="37">
        <f t="shared" si="33"/>
        <v>0</v>
      </c>
    </row>
    <row r="73" spans="17:49" x14ac:dyDescent="0.35">
      <c r="Q73" s="33">
        <v>40316</v>
      </c>
      <c r="R73" s="34" t="s">
        <v>7</v>
      </c>
      <c r="S73" s="34" t="s">
        <v>14</v>
      </c>
      <c r="T73" s="35">
        <v>308.27675199977176</v>
      </c>
      <c r="U73" s="35">
        <v>4.4635294119999998</v>
      </c>
      <c r="V73" s="35">
        <v>1</v>
      </c>
      <c r="W73" s="35">
        <v>0</v>
      </c>
      <c r="X73" s="37">
        <f t="shared" si="27"/>
        <v>1</v>
      </c>
      <c r="Y73" s="37">
        <f t="shared" si="28"/>
        <v>4.4635294119999998</v>
      </c>
      <c r="Z73" s="37">
        <f t="shared" si="29"/>
        <v>1</v>
      </c>
      <c r="AA73" s="37">
        <f t="shared" si="30"/>
        <v>0</v>
      </c>
      <c r="AC73" s="28" t="s">
        <v>6</v>
      </c>
      <c r="AD73" s="28">
        <v>79.890891531565757</v>
      </c>
      <c r="AE73" s="28">
        <v>12.822466666946717</v>
      </c>
      <c r="AF73" s="28">
        <v>6.2305400050292628</v>
      </c>
      <c r="AG73" s="28">
        <v>2.4331371758374894E-9</v>
      </c>
      <c r="AH73" s="28">
        <v>54.616383133347384</v>
      </c>
      <c r="AI73" s="28">
        <v>105.16539992978413</v>
      </c>
      <c r="AJ73" s="28">
        <v>54.616383133347384</v>
      </c>
      <c r="AK73" s="28">
        <v>105.16539992978413</v>
      </c>
      <c r="AN73" s="33">
        <v>40316</v>
      </c>
      <c r="AO73" s="34" t="s">
        <v>7</v>
      </c>
      <c r="AP73" s="34" t="s">
        <v>14</v>
      </c>
      <c r="AQ73" s="35">
        <v>308.27675199977176</v>
      </c>
      <c r="AR73" s="35">
        <v>4.4635294119999998</v>
      </c>
      <c r="AS73" s="35">
        <v>1</v>
      </c>
      <c r="AT73" s="35">
        <v>0</v>
      </c>
      <c r="AU73" s="37">
        <f t="shared" si="31"/>
        <v>1</v>
      </c>
      <c r="AV73" s="37">
        <f t="shared" si="32"/>
        <v>1</v>
      </c>
      <c r="AW73" s="37">
        <f t="shared" si="33"/>
        <v>0</v>
      </c>
    </row>
    <row r="74" spans="17:49" x14ac:dyDescent="0.35">
      <c r="Q74" s="33">
        <v>40323</v>
      </c>
      <c r="R74" s="34" t="s">
        <v>7</v>
      </c>
      <c r="S74" s="34" t="s">
        <v>14</v>
      </c>
      <c r="T74" s="35">
        <v>272.20570082094849</v>
      </c>
      <c r="U74" s="35">
        <v>5.0105882350000002</v>
      </c>
      <c r="V74" s="35">
        <v>0</v>
      </c>
      <c r="W74" s="35">
        <v>1</v>
      </c>
      <c r="X74" s="37">
        <f t="shared" si="27"/>
        <v>1</v>
      </c>
      <c r="Y74" s="37">
        <f t="shared" si="28"/>
        <v>5.0105882350000002</v>
      </c>
      <c r="Z74" s="37">
        <f t="shared" si="29"/>
        <v>0</v>
      </c>
      <c r="AA74" s="37">
        <f t="shared" si="30"/>
        <v>1</v>
      </c>
      <c r="AC74" s="28" t="s">
        <v>7</v>
      </c>
      <c r="AD74" s="28">
        <v>223.52566016020768</v>
      </c>
      <c r="AE74" s="28">
        <v>91.312818697318505</v>
      </c>
      <c r="AF74" s="28">
        <v>2.4479110747982169</v>
      </c>
      <c r="AG74" s="28">
        <v>1.517404559533511E-2</v>
      </c>
      <c r="AH74" s="28">
        <v>43.537935257045859</v>
      </c>
      <c r="AI74" s="28">
        <v>403.51338506336947</v>
      </c>
      <c r="AJ74" s="28">
        <v>43.537935257045859</v>
      </c>
      <c r="AK74" s="28">
        <v>403.51338506336947</v>
      </c>
      <c r="AN74" s="33">
        <v>40323</v>
      </c>
      <c r="AO74" s="34" t="s">
        <v>7</v>
      </c>
      <c r="AP74" s="34" t="s">
        <v>14</v>
      </c>
      <c r="AQ74" s="35">
        <v>272.20570082094849</v>
      </c>
      <c r="AR74" s="35">
        <v>5.0105882350000002</v>
      </c>
      <c r="AS74" s="35">
        <v>0</v>
      </c>
      <c r="AT74" s="35">
        <v>1</v>
      </c>
      <c r="AU74" s="37">
        <f t="shared" si="31"/>
        <v>1</v>
      </c>
      <c r="AV74" s="37">
        <f t="shared" si="32"/>
        <v>0</v>
      </c>
      <c r="AW74" s="37">
        <f t="shared" si="33"/>
        <v>1</v>
      </c>
    </row>
    <row r="75" spans="17:49" ht="15" thickBot="1" x14ac:dyDescent="0.4">
      <c r="Q75" s="33">
        <v>40330</v>
      </c>
      <c r="R75" s="34" t="s">
        <v>7</v>
      </c>
      <c r="S75" s="34" t="s">
        <v>14</v>
      </c>
      <c r="T75" s="35">
        <v>355.87124573559618</v>
      </c>
      <c r="U75" s="35">
        <v>4.8816666670000002</v>
      </c>
      <c r="V75" s="35">
        <v>0</v>
      </c>
      <c r="W75" s="35">
        <v>1</v>
      </c>
      <c r="X75" s="37">
        <f t="shared" si="27"/>
        <v>1</v>
      </c>
      <c r="Y75" s="37">
        <f t="shared" si="28"/>
        <v>4.8816666670000002</v>
      </c>
      <c r="Z75" s="37">
        <f t="shared" si="29"/>
        <v>0</v>
      </c>
      <c r="AA75" s="37">
        <f t="shared" si="30"/>
        <v>1</v>
      </c>
      <c r="AC75" s="29" t="s">
        <v>65</v>
      </c>
      <c r="AD75" s="29">
        <v>-43.495844870307202</v>
      </c>
      <c r="AE75" s="29">
        <v>21.181980543429969</v>
      </c>
      <c r="AF75" s="29">
        <v>-2.0534361638717651</v>
      </c>
      <c r="AG75" s="29">
        <v>4.124628245433147E-2</v>
      </c>
      <c r="AH75" s="29">
        <v>-85.247885179045994</v>
      </c>
      <c r="AI75" s="29">
        <v>-1.7438045615684103</v>
      </c>
      <c r="AJ75" s="29">
        <v>-85.247885179045994</v>
      </c>
      <c r="AK75" s="29">
        <v>-1.7438045615684103</v>
      </c>
      <c r="AN75" s="33">
        <v>40330</v>
      </c>
      <c r="AO75" s="34" t="s">
        <v>7</v>
      </c>
      <c r="AP75" s="34" t="s">
        <v>14</v>
      </c>
      <c r="AQ75" s="35">
        <v>355.87124573559618</v>
      </c>
      <c r="AR75" s="35">
        <v>4.8816666670000002</v>
      </c>
      <c r="AS75" s="35">
        <v>0</v>
      </c>
      <c r="AT75" s="35">
        <v>1</v>
      </c>
      <c r="AU75" s="37">
        <f t="shared" si="31"/>
        <v>1</v>
      </c>
      <c r="AV75" s="37">
        <f t="shared" si="32"/>
        <v>0</v>
      </c>
      <c r="AW75" s="37">
        <f t="shared" si="33"/>
        <v>1</v>
      </c>
    </row>
    <row r="76" spans="17:49" x14ac:dyDescent="0.35">
      <c r="Q76" s="33">
        <v>40337</v>
      </c>
      <c r="R76" s="34" t="s">
        <v>7</v>
      </c>
      <c r="S76" s="34" t="s">
        <v>14</v>
      </c>
      <c r="T76" s="35">
        <v>337.17576313998126</v>
      </c>
      <c r="U76" s="35">
        <v>4.8329411760000003</v>
      </c>
      <c r="V76" s="35">
        <v>0</v>
      </c>
      <c r="W76" s="35">
        <v>1</v>
      </c>
      <c r="X76" s="37">
        <f t="shared" si="27"/>
        <v>1</v>
      </c>
      <c r="Y76" s="37">
        <f t="shared" si="28"/>
        <v>4.8329411760000003</v>
      </c>
      <c r="Z76" s="37">
        <f t="shared" si="29"/>
        <v>0</v>
      </c>
      <c r="AA76" s="37">
        <f t="shared" si="30"/>
        <v>1</v>
      </c>
      <c r="AN76" s="33">
        <v>40337</v>
      </c>
      <c r="AO76" s="34" t="s">
        <v>7</v>
      </c>
      <c r="AP76" s="34" t="s">
        <v>14</v>
      </c>
      <c r="AQ76" s="35">
        <v>337.17576313998126</v>
      </c>
      <c r="AR76" s="35">
        <v>4.8329411760000003</v>
      </c>
      <c r="AS76" s="35">
        <v>0</v>
      </c>
      <c r="AT76" s="35">
        <v>1</v>
      </c>
      <c r="AU76" s="37">
        <f t="shared" si="31"/>
        <v>1</v>
      </c>
      <c r="AV76" s="37">
        <f t="shared" si="32"/>
        <v>0</v>
      </c>
      <c r="AW76" s="37">
        <f t="shared" si="33"/>
        <v>1</v>
      </c>
    </row>
    <row r="77" spans="17:49" x14ac:dyDescent="0.35">
      <c r="Q77" s="33">
        <v>40344</v>
      </c>
      <c r="R77" s="34" t="s">
        <v>7</v>
      </c>
      <c r="S77" s="34" t="s">
        <v>14</v>
      </c>
      <c r="T77" s="35">
        <v>361.36155202758158</v>
      </c>
      <c r="U77" s="35">
        <v>5.2305555559999997</v>
      </c>
      <c r="V77" s="35">
        <v>1</v>
      </c>
      <c r="W77" s="35">
        <v>0</v>
      </c>
      <c r="X77" s="37">
        <f t="shared" si="27"/>
        <v>1</v>
      </c>
      <c r="Y77" s="37">
        <f t="shared" si="28"/>
        <v>5.2305555559999997</v>
      </c>
      <c r="Z77" s="37">
        <f t="shared" si="29"/>
        <v>1</v>
      </c>
      <c r="AA77" s="37">
        <f t="shared" si="30"/>
        <v>0</v>
      </c>
      <c r="AN77" s="33">
        <v>40344</v>
      </c>
      <c r="AO77" s="34" t="s">
        <v>7</v>
      </c>
      <c r="AP77" s="34" t="s">
        <v>14</v>
      </c>
      <c r="AQ77" s="35">
        <v>361.36155202758158</v>
      </c>
      <c r="AR77" s="35">
        <v>5.2305555559999997</v>
      </c>
      <c r="AS77" s="35">
        <v>1</v>
      </c>
      <c r="AT77" s="35">
        <v>0</v>
      </c>
      <c r="AU77" s="37">
        <f t="shared" si="31"/>
        <v>1</v>
      </c>
      <c r="AV77" s="37">
        <f t="shared" si="32"/>
        <v>1</v>
      </c>
      <c r="AW77" s="37">
        <f t="shared" si="33"/>
        <v>0</v>
      </c>
    </row>
    <row r="78" spans="17:49" x14ac:dyDescent="0.35">
      <c r="Q78" s="33">
        <v>40351</v>
      </c>
      <c r="R78" s="34" t="s">
        <v>7</v>
      </c>
      <c r="S78" s="34" t="s">
        <v>14</v>
      </c>
      <c r="T78" s="35">
        <v>1041.2002563709802</v>
      </c>
      <c r="U78" s="35">
        <v>4.0835294119999999</v>
      </c>
      <c r="V78" s="35">
        <v>1</v>
      </c>
      <c r="W78" s="35">
        <v>1</v>
      </c>
      <c r="X78" s="37">
        <f t="shared" si="27"/>
        <v>1</v>
      </c>
      <c r="Y78" s="37">
        <f t="shared" si="28"/>
        <v>4.0835294119999999</v>
      </c>
      <c r="Z78" s="37">
        <f t="shared" si="29"/>
        <v>1</v>
      </c>
      <c r="AA78" s="37">
        <f t="shared" si="30"/>
        <v>1</v>
      </c>
      <c r="AN78" s="33">
        <v>40351</v>
      </c>
      <c r="AO78" s="34" t="s">
        <v>7</v>
      </c>
      <c r="AP78" s="34" t="s">
        <v>14</v>
      </c>
      <c r="AQ78" s="35">
        <v>1041.2002563709802</v>
      </c>
      <c r="AR78" s="35">
        <v>4.0835294119999999</v>
      </c>
      <c r="AS78" s="35">
        <v>1</v>
      </c>
      <c r="AT78" s="35">
        <v>1</v>
      </c>
      <c r="AU78" s="37">
        <f t="shared" si="31"/>
        <v>1</v>
      </c>
      <c r="AV78" s="37">
        <f t="shared" si="32"/>
        <v>1</v>
      </c>
      <c r="AW78" s="37">
        <f t="shared" si="33"/>
        <v>1</v>
      </c>
    </row>
    <row r="79" spans="17:49" x14ac:dyDescent="0.35">
      <c r="Q79" s="33">
        <v>40358</v>
      </c>
      <c r="R79" s="34" t="s">
        <v>7</v>
      </c>
      <c r="S79" s="34" t="s">
        <v>14</v>
      </c>
      <c r="T79" s="35">
        <v>753.38798724890694</v>
      </c>
      <c r="U79" s="35">
        <v>4.0835294119999999</v>
      </c>
      <c r="V79" s="35">
        <v>0</v>
      </c>
      <c r="W79" s="35">
        <v>1</v>
      </c>
      <c r="X79" s="37">
        <f t="shared" si="27"/>
        <v>1</v>
      </c>
      <c r="Y79" s="37">
        <f t="shared" si="28"/>
        <v>4.0835294119999999</v>
      </c>
      <c r="Z79" s="37">
        <f t="shared" si="29"/>
        <v>0</v>
      </c>
      <c r="AA79" s="37">
        <f t="shared" si="30"/>
        <v>1</v>
      </c>
      <c r="AN79" s="33">
        <v>40358</v>
      </c>
      <c r="AO79" s="34" t="s">
        <v>7</v>
      </c>
      <c r="AP79" s="34" t="s">
        <v>14</v>
      </c>
      <c r="AQ79" s="35">
        <v>753.38798724890694</v>
      </c>
      <c r="AR79" s="35">
        <v>4.0835294119999999</v>
      </c>
      <c r="AS79" s="35">
        <v>0</v>
      </c>
      <c r="AT79" s="35">
        <v>1</v>
      </c>
      <c r="AU79" s="37">
        <f t="shared" si="31"/>
        <v>1</v>
      </c>
      <c r="AV79" s="37">
        <f t="shared" si="32"/>
        <v>0</v>
      </c>
      <c r="AW79" s="37">
        <f t="shared" si="33"/>
        <v>1</v>
      </c>
    </row>
    <row r="80" spans="17:49" x14ac:dyDescent="0.35">
      <c r="Q80" s="33">
        <v>40365</v>
      </c>
      <c r="R80" s="34" t="s">
        <v>7</v>
      </c>
      <c r="S80" s="34" t="s">
        <v>14</v>
      </c>
      <c r="T80" s="35">
        <v>192.07759771029299</v>
      </c>
      <c r="U80" s="35">
        <v>4.7470588239999998</v>
      </c>
      <c r="V80" s="35">
        <v>0</v>
      </c>
      <c r="W80" s="35">
        <v>1</v>
      </c>
      <c r="X80" s="37">
        <f t="shared" si="27"/>
        <v>1</v>
      </c>
      <c r="Y80" s="37">
        <f t="shared" si="28"/>
        <v>4.7470588239999998</v>
      </c>
      <c r="Z80" s="37">
        <f t="shared" si="29"/>
        <v>0</v>
      </c>
      <c r="AA80" s="37">
        <f t="shared" si="30"/>
        <v>1</v>
      </c>
      <c r="AN80" s="33">
        <v>40365</v>
      </c>
      <c r="AO80" s="34" t="s">
        <v>7</v>
      </c>
      <c r="AP80" s="34" t="s">
        <v>14</v>
      </c>
      <c r="AQ80" s="35">
        <v>192.07759771029299</v>
      </c>
      <c r="AR80" s="35">
        <v>4.7470588239999998</v>
      </c>
      <c r="AS80" s="35">
        <v>0</v>
      </c>
      <c r="AT80" s="35">
        <v>1</v>
      </c>
      <c r="AU80" s="37">
        <f t="shared" si="31"/>
        <v>1</v>
      </c>
      <c r="AV80" s="37">
        <f t="shared" si="32"/>
        <v>0</v>
      </c>
      <c r="AW80" s="37">
        <f t="shared" si="33"/>
        <v>1</v>
      </c>
    </row>
    <row r="81" spans="17:49" x14ac:dyDescent="0.35">
      <c r="Q81" s="33">
        <v>40372</v>
      </c>
      <c r="R81" s="34" t="s">
        <v>7</v>
      </c>
      <c r="S81" s="34" t="s">
        <v>14</v>
      </c>
      <c r="T81" s="35">
        <v>390.64287641209955</v>
      </c>
      <c r="U81" s="35">
        <v>4.1479999999999997</v>
      </c>
      <c r="V81" s="35">
        <v>0</v>
      </c>
      <c r="W81" s="35">
        <v>1</v>
      </c>
      <c r="X81" s="37">
        <f t="shared" si="27"/>
        <v>1</v>
      </c>
      <c r="Y81" s="37">
        <f t="shared" si="28"/>
        <v>4.1479999999999997</v>
      </c>
      <c r="Z81" s="37">
        <f t="shared" si="29"/>
        <v>0</v>
      </c>
      <c r="AA81" s="37">
        <f t="shared" si="30"/>
        <v>1</v>
      </c>
      <c r="AN81" s="33">
        <v>40372</v>
      </c>
      <c r="AO81" s="34" t="s">
        <v>7</v>
      </c>
      <c r="AP81" s="34" t="s">
        <v>14</v>
      </c>
      <c r="AQ81" s="35">
        <v>390.64287641209955</v>
      </c>
      <c r="AR81" s="35">
        <v>4.1479999999999997</v>
      </c>
      <c r="AS81" s="35">
        <v>0</v>
      </c>
      <c r="AT81" s="35">
        <v>1</v>
      </c>
      <c r="AU81" s="37">
        <f t="shared" si="31"/>
        <v>1</v>
      </c>
      <c r="AV81" s="37">
        <f t="shared" si="32"/>
        <v>0</v>
      </c>
      <c r="AW81" s="37">
        <f t="shared" si="33"/>
        <v>1</v>
      </c>
    </row>
    <row r="82" spans="17:49" x14ac:dyDescent="0.35">
      <c r="Q82" s="33">
        <v>40302</v>
      </c>
      <c r="R82" s="34" t="s">
        <v>7</v>
      </c>
      <c r="S82" s="34" t="s">
        <v>15</v>
      </c>
      <c r="T82" s="35">
        <v>256.29154906337163</v>
      </c>
      <c r="U82" s="35">
        <v>4.4990909090000004</v>
      </c>
      <c r="V82" s="35">
        <v>0</v>
      </c>
      <c r="W82" s="35">
        <v>0</v>
      </c>
      <c r="X82" s="37">
        <f t="shared" si="27"/>
        <v>1</v>
      </c>
      <c r="Y82" s="37">
        <f t="shared" si="28"/>
        <v>4.4990909090000004</v>
      </c>
      <c r="Z82" s="37">
        <f t="shared" si="29"/>
        <v>0</v>
      </c>
      <c r="AA82" s="37">
        <f t="shared" si="30"/>
        <v>0</v>
      </c>
      <c r="AN82" s="33">
        <v>40302</v>
      </c>
      <c r="AO82" s="34" t="s">
        <v>7</v>
      </c>
      <c r="AP82" s="34" t="s">
        <v>15</v>
      </c>
      <c r="AQ82" s="35">
        <v>256.29154906337163</v>
      </c>
      <c r="AR82" s="35">
        <v>4.4990909090000004</v>
      </c>
      <c r="AS82" s="35">
        <v>0</v>
      </c>
      <c r="AT82" s="35">
        <v>0</v>
      </c>
      <c r="AU82" s="37">
        <f t="shared" si="31"/>
        <v>1</v>
      </c>
      <c r="AV82" s="37">
        <f t="shared" si="32"/>
        <v>0</v>
      </c>
      <c r="AW82" s="37">
        <f t="shared" si="33"/>
        <v>0</v>
      </c>
    </row>
    <row r="83" spans="17:49" x14ac:dyDescent="0.35">
      <c r="Q83" s="33">
        <v>40309</v>
      </c>
      <c r="R83" s="34" t="s">
        <v>7</v>
      </c>
      <c r="S83" s="34" t="s">
        <v>15</v>
      </c>
      <c r="T83" s="35">
        <v>184.67931669463792</v>
      </c>
      <c r="U83" s="35">
        <v>5.483333333</v>
      </c>
      <c r="V83" s="35">
        <v>0</v>
      </c>
      <c r="W83" s="35">
        <v>0</v>
      </c>
      <c r="X83" s="37">
        <f t="shared" si="27"/>
        <v>1</v>
      </c>
      <c r="Y83" s="37">
        <f t="shared" si="28"/>
        <v>5.483333333</v>
      </c>
      <c r="Z83" s="37">
        <f t="shared" si="29"/>
        <v>0</v>
      </c>
      <c r="AA83" s="37">
        <f t="shared" si="30"/>
        <v>0</v>
      </c>
      <c r="AN83" s="33">
        <v>40309</v>
      </c>
      <c r="AO83" s="34" t="s">
        <v>7</v>
      </c>
      <c r="AP83" s="34" t="s">
        <v>15</v>
      </c>
      <c r="AQ83" s="35">
        <v>184.67931669463792</v>
      </c>
      <c r="AR83" s="35">
        <v>5.483333333</v>
      </c>
      <c r="AS83" s="35">
        <v>0</v>
      </c>
      <c r="AT83" s="35">
        <v>0</v>
      </c>
      <c r="AU83" s="37">
        <f t="shared" si="31"/>
        <v>1</v>
      </c>
      <c r="AV83" s="37">
        <f t="shared" si="32"/>
        <v>0</v>
      </c>
      <c r="AW83" s="37">
        <f t="shared" si="33"/>
        <v>0</v>
      </c>
    </row>
    <row r="84" spans="17:49" x14ac:dyDescent="0.35">
      <c r="Q84" s="33">
        <v>40316</v>
      </c>
      <c r="R84" s="34" t="s">
        <v>7</v>
      </c>
      <c r="S84" s="34" t="s">
        <v>15</v>
      </c>
      <c r="T84" s="35">
        <v>259.95286757158794</v>
      </c>
      <c r="U84" s="35">
        <v>4.2938461539999997</v>
      </c>
      <c r="V84" s="35">
        <v>0</v>
      </c>
      <c r="W84" s="35">
        <v>0</v>
      </c>
      <c r="X84" s="37">
        <f t="shared" si="27"/>
        <v>1</v>
      </c>
      <c r="Y84" s="37">
        <f t="shared" si="28"/>
        <v>4.2938461539999997</v>
      </c>
      <c r="Z84" s="37">
        <f t="shared" si="29"/>
        <v>0</v>
      </c>
      <c r="AA84" s="37">
        <f t="shared" si="30"/>
        <v>0</v>
      </c>
      <c r="AN84" s="33">
        <v>40316</v>
      </c>
      <c r="AO84" s="34" t="s">
        <v>7</v>
      </c>
      <c r="AP84" s="34" t="s">
        <v>15</v>
      </c>
      <c r="AQ84" s="35">
        <v>259.95286757158794</v>
      </c>
      <c r="AR84" s="35">
        <v>4.2938461539999997</v>
      </c>
      <c r="AS84" s="35">
        <v>0</v>
      </c>
      <c r="AT84" s="35">
        <v>0</v>
      </c>
      <c r="AU84" s="37">
        <f t="shared" si="31"/>
        <v>1</v>
      </c>
      <c r="AV84" s="37">
        <f t="shared" si="32"/>
        <v>0</v>
      </c>
      <c r="AW84" s="37">
        <f t="shared" si="33"/>
        <v>0</v>
      </c>
    </row>
    <row r="85" spans="17:49" x14ac:dyDescent="0.35">
      <c r="Q85" s="33">
        <v>40323</v>
      </c>
      <c r="R85" s="34" t="s">
        <v>7</v>
      </c>
      <c r="S85" s="34" t="s">
        <v>15</v>
      </c>
      <c r="T85" s="35">
        <v>325.84191908072341</v>
      </c>
      <c r="U85" s="35">
        <v>4.0581818180000004</v>
      </c>
      <c r="V85" s="35">
        <v>0</v>
      </c>
      <c r="W85" s="35">
        <v>0</v>
      </c>
      <c r="X85" s="37">
        <f t="shared" si="27"/>
        <v>1</v>
      </c>
      <c r="Y85" s="37">
        <f t="shared" si="28"/>
        <v>4.0581818180000004</v>
      </c>
      <c r="Z85" s="37">
        <f t="shared" si="29"/>
        <v>0</v>
      </c>
      <c r="AA85" s="37">
        <f t="shared" si="30"/>
        <v>0</v>
      </c>
      <c r="AN85" s="33">
        <v>40323</v>
      </c>
      <c r="AO85" s="34" t="s">
        <v>7</v>
      </c>
      <c r="AP85" s="34" t="s">
        <v>15</v>
      </c>
      <c r="AQ85" s="35">
        <v>325.84191908072341</v>
      </c>
      <c r="AR85" s="35">
        <v>4.0581818180000004</v>
      </c>
      <c r="AS85" s="35">
        <v>0</v>
      </c>
      <c r="AT85" s="35">
        <v>0</v>
      </c>
      <c r="AU85" s="37">
        <f t="shared" si="31"/>
        <v>1</v>
      </c>
      <c r="AV85" s="37">
        <f t="shared" si="32"/>
        <v>0</v>
      </c>
      <c r="AW85" s="37">
        <f t="shared" si="33"/>
        <v>0</v>
      </c>
    </row>
    <row r="86" spans="17:49" x14ac:dyDescent="0.35">
      <c r="Q86" s="33">
        <v>40330</v>
      </c>
      <c r="R86" s="34" t="s">
        <v>7</v>
      </c>
      <c r="S86" s="34" t="s">
        <v>15</v>
      </c>
      <c r="T86" s="35">
        <v>291.77268941607758</v>
      </c>
      <c r="U86" s="35">
        <v>4.0250000000000004</v>
      </c>
      <c r="V86" s="35">
        <v>0</v>
      </c>
      <c r="W86" s="35">
        <v>0</v>
      </c>
      <c r="X86" s="37">
        <f t="shared" si="27"/>
        <v>1</v>
      </c>
      <c r="Y86" s="37">
        <f t="shared" si="28"/>
        <v>4.0250000000000004</v>
      </c>
      <c r="Z86" s="37">
        <f t="shared" si="29"/>
        <v>0</v>
      </c>
      <c r="AA86" s="37">
        <f t="shared" si="30"/>
        <v>0</v>
      </c>
      <c r="AN86" s="33">
        <v>40330</v>
      </c>
      <c r="AO86" s="34" t="s">
        <v>7</v>
      </c>
      <c r="AP86" s="34" t="s">
        <v>15</v>
      </c>
      <c r="AQ86" s="35">
        <v>291.77268941607758</v>
      </c>
      <c r="AR86" s="35">
        <v>4.0250000000000004</v>
      </c>
      <c r="AS86" s="35">
        <v>0</v>
      </c>
      <c r="AT86" s="35">
        <v>0</v>
      </c>
      <c r="AU86" s="37">
        <f t="shared" si="31"/>
        <v>1</v>
      </c>
      <c r="AV86" s="37">
        <f t="shared" si="32"/>
        <v>0</v>
      </c>
      <c r="AW86" s="37">
        <f t="shared" si="33"/>
        <v>0</v>
      </c>
    </row>
    <row r="87" spans="17:49" x14ac:dyDescent="0.35">
      <c r="Q87" s="33">
        <v>40337</v>
      </c>
      <c r="R87" s="34" t="s">
        <v>7</v>
      </c>
      <c r="S87" s="34" t="s">
        <v>15</v>
      </c>
      <c r="T87" s="35">
        <v>126.71894491627157</v>
      </c>
      <c r="U87" s="35">
        <v>6.2515384620000001</v>
      </c>
      <c r="V87" s="35">
        <v>0</v>
      </c>
      <c r="W87" s="35">
        <v>0</v>
      </c>
      <c r="X87" s="37">
        <f t="shared" si="27"/>
        <v>1</v>
      </c>
      <c r="Y87" s="37">
        <f t="shared" si="28"/>
        <v>6.2515384620000001</v>
      </c>
      <c r="Z87" s="37">
        <f t="shared" si="29"/>
        <v>0</v>
      </c>
      <c r="AA87" s="37">
        <f t="shared" si="30"/>
        <v>0</v>
      </c>
      <c r="AN87" s="33">
        <v>40337</v>
      </c>
      <c r="AO87" s="34" t="s">
        <v>7</v>
      </c>
      <c r="AP87" s="34" t="s">
        <v>15</v>
      </c>
      <c r="AQ87" s="35">
        <v>126.71894491627157</v>
      </c>
      <c r="AR87" s="35">
        <v>6.2515384620000001</v>
      </c>
      <c r="AS87" s="35">
        <v>0</v>
      </c>
      <c r="AT87" s="35">
        <v>0</v>
      </c>
      <c r="AU87" s="37">
        <f t="shared" si="31"/>
        <v>1</v>
      </c>
      <c r="AV87" s="37">
        <f t="shared" si="32"/>
        <v>0</v>
      </c>
      <c r="AW87" s="37">
        <f t="shared" si="33"/>
        <v>0</v>
      </c>
    </row>
    <row r="88" spans="17:49" x14ac:dyDescent="0.35">
      <c r="Q88" s="33">
        <v>40344</v>
      </c>
      <c r="R88" s="34" t="s">
        <v>7</v>
      </c>
      <c r="S88" s="34" t="s">
        <v>15</v>
      </c>
      <c r="T88" s="35">
        <v>206.70153351002702</v>
      </c>
      <c r="U88" s="35">
        <v>5.671818182</v>
      </c>
      <c r="V88" s="35">
        <v>0</v>
      </c>
      <c r="W88" s="35">
        <v>0</v>
      </c>
      <c r="X88" s="37">
        <f t="shared" si="27"/>
        <v>1</v>
      </c>
      <c r="Y88" s="37">
        <f t="shared" si="28"/>
        <v>5.671818182</v>
      </c>
      <c r="Z88" s="37">
        <f t="shared" si="29"/>
        <v>0</v>
      </c>
      <c r="AA88" s="37">
        <f t="shared" si="30"/>
        <v>0</v>
      </c>
      <c r="AN88" s="33">
        <v>40344</v>
      </c>
      <c r="AO88" s="34" t="s">
        <v>7</v>
      </c>
      <c r="AP88" s="34" t="s">
        <v>15</v>
      </c>
      <c r="AQ88" s="35">
        <v>206.70153351002702</v>
      </c>
      <c r="AR88" s="35">
        <v>5.671818182</v>
      </c>
      <c r="AS88" s="35">
        <v>0</v>
      </c>
      <c r="AT88" s="35">
        <v>0</v>
      </c>
      <c r="AU88" s="37">
        <f t="shared" si="31"/>
        <v>1</v>
      </c>
      <c r="AV88" s="37">
        <f t="shared" si="32"/>
        <v>0</v>
      </c>
      <c r="AW88" s="37">
        <f t="shared" si="33"/>
        <v>0</v>
      </c>
    </row>
    <row r="89" spans="17:49" x14ac:dyDescent="0.35">
      <c r="Q89" s="33">
        <v>40351</v>
      </c>
      <c r="R89" s="34" t="s">
        <v>7</v>
      </c>
      <c r="S89" s="34" t="s">
        <v>15</v>
      </c>
      <c r="T89" s="35">
        <v>201.98489226665259</v>
      </c>
      <c r="U89" s="35">
        <v>5.6669230769999999</v>
      </c>
      <c r="V89" s="35">
        <v>0</v>
      </c>
      <c r="W89" s="35">
        <v>0</v>
      </c>
      <c r="X89" s="37">
        <f t="shared" si="27"/>
        <v>1</v>
      </c>
      <c r="Y89" s="37">
        <f t="shared" si="28"/>
        <v>5.6669230769999999</v>
      </c>
      <c r="Z89" s="37">
        <f t="shared" si="29"/>
        <v>0</v>
      </c>
      <c r="AA89" s="37">
        <f t="shared" si="30"/>
        <v>0</v>
      </c>
      <c r="AN89" s="33">
        <v>40351</v>
      </c>
      <c r="AO89" s="34" t="s">
        <v>7</v>
      </c>
      <c r="AP89" s="34" t="s">
        <v>15</v>
      </c>
      <c r="AQ89" s="35">
        <v>201.98489226665259</v>
      </c>
      <c r="AR89" s="35">
        <v>5.6669230769999999</v>
      </c>
      <c r="AS89" s="35">
        <v>0</v>
      </c>
      <c r="AT89" s="35">
        <v>0</v>
      </c>
      <c r="AU89" s="37">
        <f t="shared" si="31"/>
        <v>1</v>
      </c>
      <c r="AV89" s="37">
        <f t="shared" si="32"/>
        <v>0</v>
      </c>
      <c r="AW89" s="37">
        <f t="shared" si="33"/>
        <v>0</v>
      </c>
    </row>
    <row r="90" spans="17:49" x14ac:dyDescent="0.35">
      <c r="Q90" s="33">
        <v>40358</v>
      </c>
      <c r="R90" s="34" t="s">
        <v>7</v>
      </c>
      <c r="S90" s="34" t="s">
        <v>15</v>
      </c>
      <c r="T90" s="35">
        <v>303.19777569926305</v>
      </c>
      <c r="U90" s="35">
        <v>3.8515384620000002</v>
      </c>
      <c r="V90" s="35">
        <v>0</v>
      </c>
      <c r="W90" s="35">
        <v>0</v>
      </c>
      <c r="X90" s="37">
        <f t="shared" si="27"/>
        <v>1</v>
      </c>
      <c r="Y90" s="37">
        <f t="shared" si="28"/>
        <v>3.8515384620000002</v>
      </c>
      <c r="Z90" s="37">
        <f t="shared" si="29"/>
        <v>0</v>
      </c>
      <c r="AA90" s="37">
        <f t="shared" si="30"/>
        <v>0</v>
      </c>
      <c r="AN90" s="33">
        <v>40358</v>
      </c>
      <c r="AO90" s="34" t="s">
        <v>7</v>
      </c>
      <c r="AP90" s="34" t="s">
        <v>15</v>
      </c>
      <c r="AQ90" s="35">
        <v>303.19777569926305</v>
      </c>
      <c r="AR90" s="35">
        <v>3.8515384620000002</v>
      </c>
      <c r="AS90" s="35">
        <v>0</v>
      </c>
      <c r="AT90" s="35">
        <v>0</v>
      </c>
      <c r="AU90" s="37">
        <f t="shared" si="31"/>
        <v>1</v>
      </c>
      <c r="AV90" s="37">
        <f t="shared" si="32"/>
        <v>0</v>
      </c>
      <c r="AW90" s="37">
        <f t="shared" si="33"/>
        <v>0</v>
      </c>
    </row>
    <row r="91" spans="17:49" x14ac:dyDescent="0.35">
      <c r="Q91" s="33">
        <v>40365</v>
      </c>
      <c r="R91" s="34" t="s">
        <v>7</v>
      </c>
      <c r="S91" s="34" t="s">
        <v>15</v>
      </c>
      <c r="T91" s="35">
        <v>342.45802828352049</v>
      </c>
      <c r="U91" s="35">
        <v>4.1381249999999996</v>
      </c>
      <c r="V91" s="35">
        <v>0</v>
      </c>
      <c r="W91" s="35">
        <v>0</v>
      </c>
      <c r="X91" s="37">
        <f t="shared" si="27"/>
        <v>1</v>
      </c>
      <c r="Y91" s="37">
        <f t="shared" si="28"/>
        <v>4.1381249999999996</v>
      </c>
      <c r="Z91" s="37">
        <f t="shared" si="29"/>
        <v>0</v>
      </c>
      <c r="AA91" s="37">
        <f t="shared" si="30"/>
        <v>0</v>
      </c>
      <c r="AN91" s="33">
        <v>40365</v>
      </c>
      <c r="AO91" s="34" t="s">
        <v>7</v>
      </c>
      <c r="AP91" s="34" t="s">
        <v>15</v>
      </c>
      <c r="AQ91" s="35">
        <v>342.45802828352049</v>
      </c>
      <c r="AR91" s="35">
        <v>4.1381249999999996</v>
      </c>
      <c r="AS91" s="35">
        <v>0</v>
      </c>
      <c r="AT91" s="35">
        <v>0</v>
      </c>
      <c r="AU91" s="37">
        <f t="shared" si="31"/>
        <v>1</v>
      </c>
      <c r="AV91" s="37">
        <f t="shared" si="32"/>
        <v>0</v>
      </c>
      <c r="AW91" s="37">
        <f t="shared" si="33"/>
        <v>0</v>
      </c>
    </row>
    <row r="92" spans="17:49" x14ac:dyDescent="0.35">
      <c r="Q92" s="33">
        <v>40372</v>
      </c>
      <c r="R92" s="34" t="s">
        <v>7</v>
      </c>
      <c r="S92" s="34" t="s">
        <v>15</v>
      </c>
      <c r="T92" s="35">
        <v>189.92428664396911</v>
      </c>
      <c r="U92" s="35">
        <v>4.1381249999999996</v>
      </c>
      <c r="V92" s="35">
        <v>0</v>
      </c>
      <c r="W92" s="35">
        <v>0</v>
      </c>
      <c r="X92" s="37">
        <f t="shared" si="27"/>
        <v>1</v>
      </c>
      <c r="Y92" s="37">
        <f t="shared" si="28"/>
        <v>4.1381249999999996</v>
      </c>
      <c r="Z92" s="37">
        <f t="shared" si="29"/>
        <v>0</v>
      </c>
      <c r="AA92" s="37">
        <f t="shared" si="30"/>
        <v>0</v>
      </c>
      <c r="AN92" s="33">
        <v>40372</v>
      </c>
      <c r="AO92" s="34" t="s">
        <v>7</v>
      </c>
      <c r="AP92" s="34" t="s">
        <v>15</v>
      </c>
      <c r="AQ92" s="35">
        <v>189.92428664396911</v>
      </c>
      <c r="AR92" s="35">
        <v>4.1381249999999996</v>
      </c>
      <c r="AS92" s="35">
        <v>0</v>
      </c>
      <c r="AT92" s="35">
        <v>0</v>
      </c>
      <c r="AU92" s="37">
        <f t="shared" si="31"/>
        <v>1</v>
      </c>
      <c r="AV92" s="37">
        <f t="shared" si="32"/>
        <v>0</v>
      </c>
      <c r="AW92" s="37">
        <f t="shared" si="33"/>
        <v>0</v>
      </c>
    </row>
    <row r="93" spans="17:49" x14ac:dyDescent="0.35">
      <c r="Q93" s="33">
        <v>40302</v>
      </c>
      <c r="R93" s="34" t="s">
        <v>7</v>
      </c>
      <c r="S93" s="34" t="s">
        <v>16</v>
      </c>
      <c r="T93" s="35">
        <v>192.14693620199762</v>
      </c>
      <c r="U93" s="35">
        <v>4.49</v>
      </c>
      <c r="V93" s="35">
        <v>0</v>
      </c>
      <c r="W93" s="35">
        <v>0</v>
      </c>
      <c r="X93" s="37">
        <f t="shared" si="27"/>
        <v>1</v>
      </c>
      <c r="Y93" s="37">
        <f t="shared" si="28"/>
        <v>4.49</v>
      </c>
      <c r="Z93" s="37">
        <f t="shared" si="29"/>
        <v>0</v>
      </c>
      <c r="AA93" s="37">
        <f t="shared" si="30"/>
        <v>0</v>
      </c>
      <c r="AN93" s="33">
        <v>40302</v>
      </c>
      <c r="AO93" s="34" t="s">
        <v>7</v>
      </c>
      <c r="AP93" s="34" t="s">
        <v>16</v>
      </c>
      <c r="AQ93" s="35">
        <v>192.14693620199762</v>
      </c>
      <c r="AR93" s="35">
        <v>4.49</v>
      </c>
      <c r="AS93" s="35">
        <v>0</v>
      </c>
      <c r="AT93" s="35">
        <v>0</v>
      </c>
      <c r="AU93" s="37">
        <f t="shared" si="31"/>
        <v>1</v>
      </c>
      <c r="AV93" s="37">
        <f t="shared" si="32"/>
        <v>0</v>
      </c>
      <c r="AW93" s="37">
        <f t="shared" si="33"/>
        <v>0</v>
      </c>
    </row>
    <row r="94" spans="17:49" x14ac:dyDescent="0.35">
      <c r="Q94" s="33">
        <v>40309</v>
      </c>
      <c r="R94" s="34" t="s">
        <v>7</v>
      </c>
      <c r="S94" s="34" t="s">
        <v>16</v>
      </c>
      <c r="T94" s="35">
        <v>166.4431242436884</v>
      </c>
      <c r="U94" s="35">
        <v>4.49</v>
      </c>
      <c r="V94" s="35">
        <v>0</v>
      </c>
      <c r="W94" s="35">
        <v>0</v>
      </c>
      <c r="X94" s="37">
        <f t="shared" si="27"/>
        <v>1</v>
      </c>
      <c r="Y94" s="37">
        <f t="shared" si="28"/>
        <v>4.49</v>
      </c>
      <c r="Z94" s="37">
        <f t="shared" si="29"/>
        <v>0</v>
      </c>
      <c r="AA94" s="37">
        <f t="shared" si="30"/>
        <v>0</v>
      </c>
      <c r="AN94" s="33">
        <v>40309</v>
      </c>
      <c r="AO94" s="34" t="s">
        <v>7</v>
      </c>
      <c r="AP94" s="34" t="s">
        <v>16</v>
      </c>
      <c r="AQ94" s="35">
        <v>166.4431242436884</v>
      </c>
      <c r="AR94" s="35">
        <v>4.49</v>
      </c>
      <c r="AS94" s="35">
        <v>0</v>
      </c>
      <c r="AT94" s="35">
        <v>0</v>
      </c>
      <c r="AU94" s="37">
        <f t="shared" si="31"/>
        <v>1</v>
      </c>
      <c r="AV94" s="37">
        <f t="shared" si="32"/>
        <v>0</v>
      </c>
      <c r="AW94" s="37">
        <f t="shared" si="33"/>
        <v>0</v>
      </c>
    </row>
    <row r="95" spans="17:49" x14ac:dyDescent="0.35">
      <c r="Q95" s="33">
        <v>40316</v>
      </c>
      <c r="R95" s="34" t="s">
        <v>7</v>
      </c>
      <c r="S95" s="34" t="s">
        <v>16</v>
      </c>
      <c r="T95" s="35">
        <v>235.78191117171292</v>
      </c>
      <c r="U95" s="35">
        <v>4.1630769230000002</v>
      </c>
      <c r="V95" s="35">
        <v>0</v>
      </c>
      <c r="W95" s="35">
        <v>0</v>
      </c>
      <c r="X95" s="37">
        <f t="shared" si="27"/>
        <v>1</v>
      </c>
      <c r="Y95" s="37">
        <f t="shared" si="28"/>
        <v>4.1630769230000002</v>
      </c>
      <c r="Z95" s="37">
        <f t="shared" si="29"/>
        <v>0</v>
      </c>
      <c r="AA95" s="37">
        <f t="shared" si="30"/>
        <v>0</v>
      </c>
      <c r="AN95" s="33">
        <v>40316</v>
      </c>
      <c r="AO95" s="34" t="s">
        <v>7</v>
      </c>
      <c r="AP95" s="34" t="s">
        <v>16</v>
      </c>
      <c r="AQ95" s="35">
        <v>235.78191117171292</v>
      </c>
      <c r="AR95" s="35">
        <v>4.1630769230000002</v>
      </c>
      <c r="AS95" s="35">
        <v>0</v>
      </c>
      <c r="AT95" s="35">
        <v>0</v>
      </c>
      <c r="AU95" s="37">
        <f t="shared" si="31"/>
        <v>1</v>
      </c>
      <c r="AV95" s="37">
        <f t="shared" si="32"/>
        <v>0</v>
      </c>
      <c r="AW95" s="37">
        <f t="shared" si="33"/>
        <v>0</v>
      </c>
    </row>
    <row r="96" spans="17:49" x14ac:dyDescent="0.35">
      <c r="Q96" s="33">
        <v>40323</v>
      </c>
      <c r="R96" s="34" t="s">
        <v>7</v>
      </c>
      <c r="S96" s="34" t="s">
        <v>16</v>
      </c>
      <c r="T96" s="35">
        <v>284.67501459199542</v>
      </c>
      <c r="U96" s="35">
        <v>4.0578571429999997</v>
      </c>
      <c r="V96" s="35">
        <v>0</v>
      </c>
      <c r="W96" s="35">
        <v>0</v>
      </c>
      <c r="X96" s="37">
        <f t="shared" si="27"/>
        <v>1</v>
      </c>
      <c r="Y96" s="37">
        <f t="shared" si="28"/>
        <v>4.0578571429999997</v>
      </c>
      <c r="Z96" s="37">
        <f t="shared" si="29"/>
        <v>0</v>
      </c>
      <c r="AA96" s="37">
        <f t="shared" si="30"/>
        <v>0</v>
      </c>
      <c r="AN96" s="33">
        <v>40323</v>
      </c>
      <c r="AO96" s="34" t="s">
        <v>7</v>
      </c>
      <c r="AP96" s="34" t="s">
        <v>16</v>
      </c>
      <c r="AQ96" s="35">
        <v>284.67501459199542</v>
      </c>
      <c r="AR96" s="35">
        <v>4.0578571429999997</v>
      </c>
      <c r="AS96" s="35">
        <v>0</v>
      </c>
      <c r="AT96" s="35">
        <v>0</v>
      </c>
      <c r="AU96" s="37">
        <f t="shared" si="31"/>
        <v>1</v>
      </c>
      <c r="AV96" s="37">
        <f t="shared" si="32"/>
        <v>0</v>
      </c>
      <c r="AW96" s="37">
        <f t="shared" si="33"/>
        <v>0</v>
      </c>
    </row>
    <row r="97" spans="17:49" x14ac:dyDescent="0.35">
      <c r="Q97" s="33">
        <v>40330</v>
      </c>
      <c r="R97" s="34" t="s">
        <v>7</v>
      </c>
      <c r="S97" s="34" t="s">
        <v>16</v>
      </c>
      <c r="T97" s="35">
        <v>214.07504868302217</v>
      </c>
      <c r="U97" s="35">
        <v>3.9666666670000001</v>
      </c>
      <c r="V97" s="35">
        <v>0</v>
      </c>
      <c r="W97" s="35">
        <v>0</v>
      </c>
      <c r="X97" s="37">
        <f t="shared" si="27"/>
        <v>1</v>
      </c>
      <c r="Y97" s="37">
        <f t="shared" si="28"/>
        <v>3.9666666670000001</v>
      </c>
      <c r="Z97" s="37">
        <f t="shared" si="29"/>
        <v>0</v>
      </c>
      <c r="AA97" s="37">
        <f t="shared" si="30"/>
        <v>0</v>
      </c>
      <c r="AN97" s="33">
        <v>40330</v>
      </c>
      <c r="AO97" s="34" t="s">
        <v>7</v>
      </c>
      <c r="AP97" s="34" t="s">
        <v>16</v>
      </c>
      <c r="AQ97" s="35">
        <v>214.07504868302217</v>
      </c>
      <c r="AR97" s="35">
        <v>3.9666666670000001</v>
      </c>
      <c r="AS97" s="35">
        <v>0</v>
      </c>
      <c r="AT97" s="35">
        <v>0</v>
      </c>
      <c r="AU97" s="37">
        <f t="shared" si="31"/>
        <v>1</v>
      </c>
      <c r="AV97" s="37">
        <f t="shared" si="32"/>
        <v>0</v>
      </c>
      <c r="AW97" s="37">
        <f t="shared" si="33"/>
        <v>0</v>
      </c>
    </row>
    <row r="98" spans="17:49" x14ac:dyDescent="0.35">
      <c r="Q98" s="33">
        <v>40337</v>
      </c>
      <c r="R98" s="34" t="s">
        <v>7</v>
      </c>
      <c r="S98" s="34" t="s">
        <v>16</v>
      </c>
      <c r="T98" s="35">
        <v>183.77263114909792</v>
      </c>
      <c r="U98" s="35">
        <v>5.443846154</v>
      </c>
      <c r="V98" s="35">
        <v>0</v>
      </c>
      <c r="W98" s="35">
        <v>0</v>
      </c>
      <c r="X98" s="37">
        <f t="shared" si="27"/>
        <v>1</v>
      </c>
      <c r="Y98" s="37">
        <f t="shared" si="28"/>
        <v>5.443846154</v>
      </c>
      <c r="Z98" s="37">
        <f t="shared" si="29"/>
        <v>0</v>
      </c>
      <c r="AA98" s="37">
        <f t="shared" si="30"/>
        <v>0</v>
      </c>
      <c r="AN98" s="33">
        <v>40337</v>
      </c>
      <c r="AO98" s="34" t="s">
        <v>7</v>
      </c>
      <c r="AP98" s="34" t="s">
        <v>16</v>
      </c>
      <c r="AQ98" s="35">
        <v>183.77263114909792</v>
      </c>
      <c r="AR98" s="35">
        <v>5.443846154</v>
      </c>
      <c r="AS98" s="35">
        <v>0</v>
      </c>
      <c r="AT98" s="35">
        <v>0</v>
      </c>
      <c r="AU98" s="37">
        <f t="shared" si="31"/>
        <v>1</v>
      </c>
      <c r="AV98" s="37">
        <f t="shared" si="32"/>
        <v>0</v>
      </c>
      <c r="AW98" s="37">
        <f t="shared" si="33"/>
        <v>0</v>
      </c>
    </row>
    <row r="99" spans="17:49" x14ac:dyDescent="0.35">
      <c r="Q99" s="33">
        <v>40344</v>
      </c>
      <c r="R99" s="34" t="s">
        <v>7</v>
      </c>
      <c r="S99" s="34" t="s">
        <v>16</v>
      </c>
      <c r="T99" s="35">
        <v>289.28642125223553</v>
      </c>
      <c r="U99" s="35">
        <v>4.29</v>
      </c>
      <c r="V99" s="35">
        <v>0</v>
      </c>
      <c r="W99" s="35">
        <v>0</v>
      </c>
      <c r="X99" s="37">
        <f t="shared" si="27"/>
        <v>1</v>
      </c>
      <c r="Y99" s="37">
        <f t="shared" si="28"/>
        <v>4.29</v>
      </c>
      <c r="Z99" s="37">
        <f t="shared" si="29"/>
        <v>0</v>
      </c>
      <c r="AA99" s="37">
        <f t="shared" si="30"/>
        <v>0</v>
      </c>
      <c r="AN99" s="33">
        <v>40344</v>
      </c>
      <c r="AO99" s="34" t="s">
        <v>7</v>
      </c>
      <c r="AP99" s="34" t="s">
        <v>16</v>
      </c>
      <c r="AQ99" s="35">
        <v>289.28642125223553</v>
      </c>
      <c r="AR99" s="35">
        <v>4.29</v>
      </c>
      <c r="AS99" s="35">
        <v>0</v>
      </c>
      <c r="AT99" s="35">
        <v>0</v>
      </c>
      <c r="AU99" s="37">
        <f t="shared" si="31"/>
        <v>1</v>
      </c>
      <c r="AV99" s="37">
        <f t="shared" si="32"/>
        <v>0</v>
      </c>
      <c r="AW99" s="37">
        <f t="shared" si="33"/>
        <v>0</v>
      </c>
    </row>
    <row r="100" spans="17:49" x14ac:dyDescent="0.35">
      <c r="Q100" s="33">
        <v>40351</v>
      </c>
      <c r="R100" s="34" t="s">
        <v>7</v>
      </c>
      <c r="S100" s="34" t="s">
        <v>16</v>
      </c>
      <c r="T100" s="35">
        <v>397.14858141361776</v>
      </c>
      <c r="U100" s="35">
        <v>4.2962499999999997</v>
      </c>
      <c r="V100" s="35">
        <v>1</v>
      </c>
      <c r="W100" s="35">
        <v>0</v>
      </c>
      <c r="X100" s="37">
        <f t="shared" si="27"/>
        <v>1</v>
      </c>
      <c r="Y100" s="37">
        <f t="shared" si="28"/>
        <v>4.2962499999999997</v>
      </c>
      <c r="Z100" s="37">
        <f t="shared" si="29"/>
        <v>1</v>
      </c>
      <c r="AA100" s="37">
        <f t="shared" si="30"/>
        <v>0</v>
      </c>
      <c r="AN100" s="33">
        <v>40351</v>
      </c>
      <c r="AO100" s="34" t="s">
        <v>7</v>
      </c>
      <c r="AP100" s="34" t="s">
        <v>16</v>
      </c>
      <c r="AQ100" s="35">
        <v>397.14858141361776</v>
      </c>
      <c r="AR100" s="35">
        <v>4.2962499999999997</v>
      </c>
      <c r="AS100" s="35">
        <v>1</v>
      </c>
      <c r="AT100" s="35">
        <v>0</v>
      </c>
      <c r="AU100" s="37">
        <f t="shared" si="31"/>
        <v>1</v>
      </c>
      <c r="AV100" s="37">
        <f t="shared" si="32"/>
        <v>1</v>
      </c>
      <c r="AW100" s="37">
        <f t="shared" si="33"/>
        <v>0</v>
      </c>
    </row>
    <row r="101" spans="17:49" x14ac:dyDescent="0.35">
      <c r="Q101" s="33">
        <v>40358</v>
      </c>
      <c r="R101" s="34" t="s">
        <v>7</v>
      </c>
      <c r="S101" s="34" t="s">
        <v>16</v>
      </c>
      <c r="T101" s="35">
        <v>300.04673067328798</v>
      </c>
      <c r="U101" s="35">
        <v>4.403333333</v>
      </c>
      <c r="V101" s="35">
        <v>0</v>
      </c>
      <c r="W101" s="35">
        <v>1</v>
      </c>
      <c r="X101" s="37">
        <f t="shared" si="27"/>
        <v>1</v>
      </c>
      <c r="Y101" s="37">
        <f t="shared" si="28"/>
        <v>4.403333333</v>
      </c>
      <c r="Z101" s="37">
        <f t="shared" si="29"/>
        <v>0</v>
      </c>
      <c r="AA101" s="37">
        <f t="shared" si="30"/>
        <v>1</v>
      </c>
      <c r="AN101" s="33">
        <v>40358</v>
      </c>
      <c r="AO101" s="34" t="s">
        <v>7</v>
      </c>
      <c r="AP101" s="34" t="s">
        <v>16</v>
      </c>
      <c r="AQ101" s="35">
        <v>300.04673067328798</v>
      </c>
      <c r="AR101" s="35">
        <v>4.403333333</v>
      </c>
      <c r="AS101" s="35">
        <v>0</v>
      </c>
      <c r="AT101" s="35">
        <v>1</v>
      </c>
      <c r="AU101" s="37">
        <f t="shared" si="31"/>
        <v>1</v>
      </c>
      <c r="AV101" s="37">
        <f t="shared" si="32"/>
        <v>0</v>
      </c>
      <c r="AW101" s="37">
        <f t="shared" si="33"/>
        <v>1</v>
      </c>
    </row>
    <row r="102" spans="17:49" x14ac:dyDescent="0.35">
      <c r="Q102" s="33">
        <v>40365</v>
      </c>
      <c r="R102" s="34" t="s">
        <v>7</v>
      </c>
      <c r="S102" s="34" t="s">
        <v>16</v>
      </c>
      <c r="T102" s="35">
        <v>256.18438620920188</v>
      </c>
      <c r="U102" s="35">
        <v>3.8813333330000002</v>
      </c>
      <c r="V102" s="35">
        <v>0</v>
      </c>
      <c r="W102" s="35">
        <v>1</v>
      </c>
      <c r="X102" s="37">
        <f t="shared" si="27"/>
        <v>1</v>
      </c>
      <c r="Y102" s="37">
        <f t="shared" si="28"/>
        <v>3.8813333330000002</v>
      </c>
      <c r="Z102" s="37">
        <f t="shared" si="29"/>
        <v>0</v>
      </c>
      <c r="AA102" s="37">
        <f t="shared" si="30"/>
        <v>1</v>
      </c>
      <c r="AN102" s="33">
        <v>40365</v>
      </c>
      <c r="AO102" s="34" t="s">
        <v>7</v>
      </c>
      <c r="AP102" s="34" t="s">
        <v>16</v>
      </c>
      <c r="AQ102" s="35">
        <v>256.18438620920188</v>
      </c>
      <c r="AR102" s="35">
        <v>3.8813333330000002</v>
      </c>
      <c r="AS102" s="35">
        <v>0</v>
      </c>
      <c r="AT102" s="35">
        <v>1</v>
      </c>
      <c r="AU102" s="37">
        <f t="shared" si="31"/>
        <v>1</v>
      </c>
      <c r="AV102" s="37">
        <f t="shared" si="32"/>
        <v>0</v>
      </c>
      <c r="AW102" s="37">
        <f t="shared" si="33"/>
        <v>1</v>
      </c>
    </row>
    <row r="103" spans="17:49" x14ac:dyDescent="0.35">
      <c r="Q103" s="33">
        <v>40372</v>
      </c>
      <c r="R103" s="34" t="s">
        <v>7</v>
      </c>
      <c r="S103" s="34" t="s">
        <v>16</v>
      </c>
      <c r="T103" s="35">
        <v>318.5782889727414</v>
      </c>
      <c r="U103" s="35">
        <v>4.1381249999999996</v>
      </c>
      <c r="V103" s="35">
        <v>0</v>
      </c>
      <c r="W103" s="35">
        <v>1</v>
      </c>
      <c r="X103" s="37">
        <f t="shared" si="27"/>
        <v>1</v>
      </c>
      <c r="Y103" s="37">
        <f t="shared" si="28"/>
        <v>4.1381249999999996</v>
      </c>
      <c r="Z103" s="37">
        <f t="shared" si="29"/>
        <v>0</v>
      </c>
      <c r="AA103" s="37">
        <f t="shared" si="30"/>
        <v>1</v>
      </c>
      <c r="AN103" s="33">
        <v>40372</v>
      </c>
      <c r="AO103" s="34" t="s">
        <v>7</v>
      </c>
      <c r="AP103" s="34" t="s">
        <v>16</v>
      </c>
      <c r="AQ103" s="35">
        <v>318.5782889727414</v>
      </c>
      <c r="AR103" s="35">
        <v>4.1381249999999996</v>
      </c>
      <c r="AS103" s="35">
        <v>0</v>
      </c>
      <c r="AT103" s="35">
        <v>1</v>
      </c>
      <c r="AU103" s="37">
        <f t="shared" si="31"/>
        <v>1</v>
      </c>
      <c r="AV103" s="37">
        <f t="shared" si="32"/>
        <v>0</v>
      </c>
      <c r="AW103" s="37">
        <f t="shared" si="33"/>
        <v>1</v>
      </c>
    </row>
    <row r="104" spans="17:49" x14ac:dyDescent="0.35">
      <c r="Q104" s="33">
        <v>40302</v>
      </c>
      <c r="R104" s="34" t="s">
        <v>7</v>
      </c>
      <c r="S104" s="34" t="s">
        <v>17</v>
      </c>
      <c r="T104" s="35">
        <v>281.76515409737482</v>
      </c>
      <c r="U104" s="35">
        <v>4.0627272730000001</v>
      </c>
      <c r="V104" s="35">
        <v>0</v>
      </c>
      <c r="W104" s="35">
        <v>0</v>
      </c>
      <c r="X104" s="37">
        <f t="shared" si="27"/>
        <v>1</v>
      </c>
      <c r="Y104" s="37">
        <f t="shared" si="28"/>
        <v>4.0627272730000001</v>
      </c>
      <c r="Z104" s="37">
        <f t="shared" si="29"/>
        <v>0</v>
      </c>
      <c r="AA104" s="37">
        <f t="shared" si="30"/>
        <v>0</v>
      </c>
      <c r="AN104" s="33">
        <v>40302</v>
      </c>
      <c r="AO104" s="34" t="s">
        <v>7</v>
      </c>
      <c r="AP104" s="34" t="s">
        <v>17</v>
      </c>
      <c r="AQ104" s="35">
        <v>281.76515409737482</v>
      </c>
      <c r="AR104" s="35">
        <v>4.0627272730000001</v>
      </c>
      <c r="AS104" s="35">
        <v>0</v>
      </c>
      <c r="AT104" s="35">
        <v>0</v>
      </c>
      <c r="AU104" s="37">
        <f t="shared" si="31"/>
        <v>1</v>
      </c>
      <c r="AV104" s="37">
        <f t="shared" si="32"/>
        <v>0</v>
      </c>
      <c r="AW104" s="37">
        <f t="shared" si="33"/>
        <v>0</v>
      </c>
    </row>
    <row r="105" spans="17:49" x14ac:dyDescent="0.35">
      <c r="Q105" s="33">
        <v>40309</v>
      </c>
      <c r="R105" s="34" t="s">
        <v>7</v>
      </c>
      <c r="S105" s="34" t="s">
        <v>17</v>
      </c>
      <c r="T105" s="35">
        <v>348.46674668822629</v>
      </c>
      <c r="U105" s="35">
        <v>3.8515384620000002</v>
      </c>
      <c r="V105" s="35">
        <v>1</v>
      </c>
      <c r="W105" s="35">
        <v>0</v>
      </c>
      <c r="X105" s="37">
        <f t="shared" si="27"/>
        <v>1</v>
      </c>
      <c r="Y105" s="37">
        <f t="shared" si="28"/>
        <v>3.8515384620000002</v>
      </c>
      <c r="Z105" s="37">
        <f t="shared" si="29"/>
        <v>1</v>
      </c>
      <c r="AA105" s="37">
        <f t="shared" si="30"/>
        <v>0</v>
      </c>
      <c r="AN105" s="33">
        <v>40309</v>
      </c>
      <c r="AO105" s="34" t="s">
        <v>7</v>
      </c>
      <c r="AP105" s="34" t="s">
        <v>17</v>
      </c>
      <c r="AQ105" s="35">
        <v>348.46674668822629</v>
      </c>
      <c r="AR105" s="35">
        <v>3.8515384620000002</v>
      </c>
      <c r="AS105" s="35">
        <v>1</v>
      </c>
      <c r="AT105" s="35">
        <v>0</v>
      </c>
      <c r="AU105" s="37">
        <f t="shared" si="31"/>
        <v>1</v>
      </c>
      <c r="AV105" s="37">
        <f t="shared" si="32"/>
        <v>1</v>
      </c>
      <c r="AW105" s="37">
        <f t="shared" si="33"/>
        <v>0</v>
      </c>
    </row>
    <row r="106" spans="17:49" x14ac:dyDescent="0.35">
      <c r="Q106" s="33">
        <v>40316</v>
      </c>
      <c r="R106" s="34" t="s">
        <v>7</v>
      </c>
      <c r="S106" s="34" t="s">
        <v>17</v>
      </c>
      <c r="T106" s="35">
        <v>378.71914793843308</v>
      </c>
      <c r="U106" s="35">
        <v>3.5935714289999998</v>
      </c>
      <c r="V106" s="35">
        <v>0</v>
      </c>
      <c r="W106" s="35">
        <v>1</v>
      </c>
      <c r="X106" s="37">
        <f t="shared" si="27"/>
        <v>1</v>
      </c>
      <c r="Y106" s="37">
        <f t="shared" si="28"/>
        <v>3.5935714289999998</v>
      </c>
      <c r="Z106" s="37">
        <f t="shared" si="29"/>
        <v>0</v>
      </c>
      <c r="AA106" s="37">
        <f t="shared" si="30"/>
        <v>1</v>
      </c>
      <c r="AN106" s="33">
        <v>40316</v>
      </c>
      <c r="AO106" s="34" t="s">
        <v>7</v>
      </c>
      <c r="AP106" s="34" t="s">
        <v>17</v>
      </c>
      <c r="AQ106" s="35">
        <v>378.71914793843308</v>
      </c>
      <c r="AR106" s="35">
        <v>3.5935714289999998</v>
      </c>
      <c r="AS106" s="35">
        <v>0</v>
      </c>
      <c r="AT106" s="35">
        <v>1</v>
      </c>
      <c r="AU106" s="37">
        <f t="shared" si="31"/>
        <v>1</v>
      </c>
      <c r="AV106" s="37">
        <f t="shared" si="32"/>
        <v>0</v>
      </c>
      <c r="AW106" s="37">
        <f t="shared" si="33"/>
        <v>1</v>
      </c>
    </row>
    <row r="107" spans="17:49" x14ac:dyDescent="0.35">
      <c r="Q107" s="33">
        <v>40323</v>
      </c>
      <c r="R107" s="34" t="s">
        <v>7</v>
      </c>
      <c r="S107" s="34" t="s">
        <v>17</v>
      </c>
      <c r="T107" s="35">
        <v>360.30415645289946</v>
      </c>
      <c r="U107" s="35">
        <v>4.6431250000000004</v>
      </c>
      <c r="V107" s="35">
        <v>0</v>
      </c>
      <c r="W107" s="35">
        <v>1</v>
      </c>
      <c r="X107" s="37">
        <f t="shared" si="27"/>
        <v>1</v>
      </c>
      <c r="Y107" s="37">
        <f t="shared" si="28"/>
        <v>4.6431250000000004</v>
      </c>
      <c r="Z107" s="37">
        <f t="shared" si="29"/>
        <v>0</v>
      </c>
      <c r="AA107" s="37">
        <f t="shared" si="30"/>
        <v>1</v>
      </c>
      <c r="AN107" s="33">
        <v>40323</v>
      </c>
      <c r="AO107" s="34" t="s">
        <v>7</v>
      </c>
      <c r="AP107" s="34" t="s">
        <v>17</v>
      </c>
      <c r="AQ107" s="35">
        <v>360.30415645289946</v>
      </c>
      <c r="AR107" s="35">
        <v>4.6431250000000004</v>
      </c>
      <c r="AS107" s="35">
        <v>0</v>
      </c>
      <c r="AT107" s="35">
        <v>1</v>
      </c>
      <c r="AU107" s="37">
        <f t="shared" si="31"/>
        <v>1</v>
      </c>
      <c r="AV107" s="37">
        <f t="shared" si="32"/>
        <v>0</v>
      </c>
      <c r="AW107" s="37">
        <f t="shared" si="33"/>
        <v>1</v>
      </c>
    </row>
    <row r="108" spans="17:49" x14ac:dyDescent="0.35">
      <c r="Q108" s="33">
        <v>40330</v>
      </c>
      <c r="R108" s="34" t="s">
        <v>7</v>
      </c>
      <c r="S108" s="34" t="s">
        <v>17</v>
      </c>
      <c r="T108" s="35">
        <v>342.76335527262108</v>
      </c>
      <c r="U108" s="35">
        <v>4.7733333330000001</v>
      </c>
      <c r="V108" s="35">
        <v>0</v>
      </c>
      <c r="W108" s="35">
        <v>1</v>
      </c>
      <c r="X108" s="37">
        <f t="shared" si="27"/>
        <v>1</v>
      </c>
      <c r="Y108" s="37">
        <f t="shared" si="28"/>
        <v>4.7733333330000001</v>
      </c>
      <c r="Z108" s="37">
        <f t="shared" si="29"/>
        <v>0</v>
      </c>
      <c r="AA108" s="37">
        <f t="shared" si="30"/>
        <v>1</v>
      </c>
      <c r="AN108" s="33">
        <v>40330</v>
      </c>
      <c r="AO108" s="34" t="s">
        <v>7</v>
      </c>
      <c r="AP108" s="34" t="s">
        <v>17</v>
      </c>
      <c r="AQ108" s="35">
        <v>342.76335527262108</v>
      </c>
      <c r="AR108" s="35">
        <v>4.7733333330000001</v>
      </c>
      <c r="AS108" s="35">
        <v>0</v>
      </c>
      <c r="AT108" s="35">
        <v>1</v>
      </c>
      <c r="AU108" s="37">
        <f t="shared" si="31"/>
        <v>1</v>
      </c>
      <c r="AV108" s="37">
        <f t="shared" si="32"/>
        <v>0</v>
      </c>
      <c r="AW108" s="37">
        <f t="shared" si="33"/>
        <v>1</v>
      </c>
    </row>
    <row r="109" spans="17:49" x14ac:dyDescent="0.35">
      <c r="Q109" s="33">
        <v>40337</v>
      </c>
      <c r="R109" s="34" t="s">
        <v>7</v>
      </c>
      <c r="S109" s="34" t="s">
        <v>17</v>
      </c>
      <c r="T109" s="35">
        <v>360.59464988979607</v>
      </c>
      <c r="U109" s="35">
        <v>5.4542857140000001</v>
      </c>
      <c r="V109" s="35">
        <v>0</v>
      </c>
      <c r="W109" s="35">
        <v>0</v>
      </c>
      <c r="X109" s="37">
        <f t="shared" si="27"/>
        <v>1</v>
      </c>
      <c r="Y109" s="37">
        <f t="shared" si="28"/>
        <v>5.4542857140000001</v>
      </c>
      <c r="Z109" s="37">
        <f t="shared" si="29"/>
        <v>0</v>
      </c>
      <c r="AA109" s="37">
        <f t="shared" si="30"/>
        <v>0</v>
      </c>
      <c r="AN109" s="33">
        <v>40337</v>
      </c>
      <c r="AO109" s="34" t="s">
        <v>7</v>
      </c>
      <c r="AP109" s="34" t="s">
        <v>17</v>
      </c>
      <c r="AQ109" s="35">
        <v>360.59464988979607</v>
      </c>
      <c r="AR109" s="35">
        <v>5.4542857140000001</v>
      </c>
      <c r="AS109" s="35">
        <v>0</v>
      </c>
      <c r="AT109" s="35">
        <v>0</v>
      </c>
      <c r="AU109" s="37">
        <f t="shared" si="31"/>
        <v>1</v>
      </c>
      <c r="AV109" s="37">
        <f t="shared" si="32"/>
        <v>0</v>
      </c>
      <c r="AW109" s="37">
        <f t="shared" si="33"/>
        <v>0</v>
      </c>
    </row>
    <row r="110" spans="17:49" x14ac:dyDescent="0.35">
      <c r="Q110" s="33">
        <v>40344</v>
      </c>
      <c r="R110" s="34" t="s">
        <v>7</v>
      </c>
      <c r="S110" s="34" t="s">
        <v>17</v>
      </c>
      <c r="T110" s="35">
        <v>283.6937634993709</v>
      </c>
      <c r="U110" s="35">
        <v>4.483333333</v>
      </c>
      <c r="V110" s="35">
        <v>0</v>
      </c>
      <c r="W110" s="35">
        <v>0</v>
      </c>
      <c r="X110" s="37">
        <f t="shared" si="27"/>
        <v>1</v>
      </c>
      <c r="Y110" s="37">
        <f t="shared" si="28"/>
        <v>4.483333333</v>
      </c>
      <c r="Z110" s="37">
        <f t="shared" si="29"/>
        <v>0</v>
      </c>
      <c r="AA110" s="37">
        <f t="shared" si="30"/>
        <v>0</v>
      </c>
      <c r="AN110" s="33">
        <v>40344</v>
      </c>
      <c r="AO110" s="34" t="s">
        <v>7</v>
      </c>
      <c r="AP110" s="34" t="s">
        <v>17</v>
      </c>
      <c r="AQ110" s="35">
        <v>283.6937634993709</v>
      </c>
      <c r="AR110" s="35">
        <v>4.483333333</v>
      </c>
      <c r="AS110" s="35">
        <v>0</v>
      </c>
      <c r="AT110" s="35">
        <v>0</v>
      </c>
      <c r="AU110" s="37">
        <f t="shared" si="31"/>
        <v>1</v>
      </c>
      <c r="AV110" s="37">
        <f t="shared" si="32"/>
        <v>0</v>
      </c>
      <c r="AW110" s="37">
        <f t="shared" si="33"/>
        <v>0</v>
      </c>
    </row>
    <row r="111" spans="17:49" x14ac:dyDescent="0.35">
      <c r="Q111" s="33">
        <v>40351</v>
      </c>
      <c r="R111" s="34" t="s">
        <v>7</v>
      </c>
      <c r="S111" s="34" t="s">
        <v>17</v>
      </c>
      <c r="T111" s="35">
        <v>248.0364410567509</v>
      </c>
      <c r="U111" s="35">
        <v>4.7592307690000002</v>
      </c>
      <c r="V111" s="35">
        <v>0</v>
      </c>
      <c r="W111" s="35">
        <v>0</v>
      </c>
      <c r="X111" s="37">
        <f t="shared" si="27"/>
        <v>1</v>
      </c>
      <c r="Y111" s="37">
        <f t="shared" si="28"/>
        <v>4.7592307690000002</v>
      </c>
      <c r="Z111" s="37">
        <f t="shared" si="29"/>
        <v>0</v>
      </c>
      <c r="AA111" s="37">
        <f t="shared" si="30"/>
        <v>0</v>
      </c>
      <c r="AN111" s="33">
        <v>40351</v>
      </c>
      <c r="AO111" s="34" t="s">
        <v>7</v>
      </c>
      <c r="AP111" s="34" t="s">
        <v>17</v>
      </c>
      <c r="AQ111" s="35">
        <v>248.0364410567509</v>
      </c>
      <c r="AR111" s="35">
        <v>4.7592307690000002</v>
      </c>
      <c r="AS111" s="35">
        <v>0</v>
      </c>
      <c r="AT111" s="35">
        <v>0</v>
      </c>
      <c r="AU111" s="37">
        <f t="shared" si="31"/>
        <v>1</v>
      </c>
      <c r="AV111" s="37">
        <f t="shared" si="32"/>
        <v>0</v>
      </c>
      <c r="AW111" s="37">
        <f t="shared" si="33"/>
        <v>0</v>
      </c>
    </row>
    <row r="112" spans="17:49" x14ac:dyDescent="0.35">
      <c r="Q112" s="33">
        <v>40358</v>
      </c>
      <c r="R112" s="34" t="s">
        <v>7</v>
      </c>
      <c r="S112" s="34" t="s">
        <v>17</v>
      </c>
      <c r="T112" s="35">
        <v>378.96757551248282</v>
      </c>
      <c r="U112" s="35">
        <v>3.7685714290000001</v>
      </c>
      <c r="V112" s="35">
        <v>1</v>
      </c>
      <c r="W112" s="35">
        <v>0</v>
      </c>
      <c r="X112" s="37">
        <f t="shared" si="27"/>
        <v>1</v>
      </c>
      <c r="Y112" s="37">
        <f t="shared" si="28"/>
        <v>3.7685714290000001</v>
      </c>
      <c r="Z112" s="37">
        <f t="shared" si="29"/>
        <v>1</v>
      </c>
      <c r="AA112" s="37">
        <f t="shared" si="30"/>
        <v>0</v>
      </c>
      <c r="AN112" s="33">
        <v>40358</v>
      </c>
      <c r="AO112" s="34" t="s">
        <v>7</v>
      </c>
      <c r="AP112" s="34" t="s">
        <v>17</v>
      </c>
      <c r="AQ112" s="35">
        <v>378.96757551248282</v>
      </c>
      <c r="AR112" s="35">
        <v>3.7685714290000001</v>
      </c>
      <c r="AS112" s="35">
        <v>1</v>
      </c>
      <c r="AT112" s="35">
        <v>0</v>
      </c>
      <c r="AU112" s="37">
        <f t="shared" si="31"/>
        <v>1</v>
      </c>
      <c r="AV112" s="37">
        <f t="shared" si="32"/>
        <v>1</v>
      </c>
      <c r="AW112" s="37">
        <f t="shared" si="33"/>
        <v>0</v>
      </c>
    </row>
    <row r="113" spans="17:49" x14ac:dyDescent="0.35">
      <c r="Q113" s="33">
        <v>40365</v>
      </c>
      <c r="R113" s="34" t="s">
        <v>7</v>
      </c>
      <c r="S113" s="34" t="s">
        <v>17</v>
      </c>
      <c r="T113" s="35">
        <v>270.20687266746779</v>
      </c>
      <c r="U113" s="35">
        <v>4.9506249999999996</v>
      </c>
      <c r="V113" s="35">
        <v>0</v>
      </c>
      <c r="W113" s="35">
        <v>1</v>
      </c>
      <c r="X113" s="37">
        <f t="shared" si="27"/>
        <v>1</v>
      </c>
      <c r="Y113" s="37">
        <f t="shared" si="28"/>
        <v>4.9506249999999996</v>
      </c>
      <c r="Z113" s="37">
        <f t="shared" si="29"/>
        <v>0</v>
      </c>
      <c r="AA113" s="37">
        <f t="shared" si="30"/>
        <v>1</v>
      </c>
      <c r="AN113" s="33">
        <v>40365</v>
      </c>
      <c r="AO113" s="34" t="s">
        <v>7</v>
      </c>
      <c r="AP113" s="34" t="s">
        <v>17</v>
      </c>
      <c r="AQ113" s="35">
        <v>270.20687266746779</v>
      </c>
      <c r="AR113" s="35">
        <v>4.9506249999999996</v>
      </c>
      <c r="AS113" s="35">
        <v>0</v>
      </c>
      <c r="AT113" s="35">
        <v>1</v>
      </c>
      <c r="AU113" s="37">
        <f t="shared" si="31"/>
        <v>1</v>
      </c>
      <c r="AV113" s="37">
        <f t="shared" si="32"/>
        <v>0</v>
      </c>
      <c r="AW113" s="37">
        <f t="shared" si="33"/>
        <v>1</v>
      </c>
    </row>
    <row r="114" spans="17:49" x14ac:dyDescent="0.35">
      <c r="Q114" s="33">
        <v>40372</v>
      </c>
      <c r="R114" s="34" t="s">
        <v>7</v>
      </c>
      <c r="S114" s="34" t="s">
        <v>17</v>
      </c>
      <c r="T114" s="35">
        <v>305.50056886598702</v>
      </c>
      <c r="U114" s="35">
        <v>4.4866666669999997</v>
      </c>
      <c r="V114" s="35">
        <v>0</v>
      </c>
      <c r="W114" s="35">
        <v>1</v>
      </c>
      <c r="X114" s="37">
        <f t="shared" si="27"/>
        <v>1</v>
      </c>
      <c r="Y114" s="37">
        <f t="shared" si="28"/>
        <v>4.4866666669999997</v>
      </c>
      <c r="Z114" s="37">
        <f t="shared" si="29"/>
        <v>0</v>
      </c>
      <c r="AA114" s="37">
        <f t="shared" si="30"/>
        <v>1</v>
      </c>
      <c r="AN114" s="33">
        <v>40372</v>
      </c>
      <c r="AO114" s="34" t="s">
        <v>7</v>
      </c>
      <c r="AP114" s="34" t="s">
        <v>17</v>
      </c>
      <c r="AQ114" s="35">
        <v>305.50056886598702</v>
      </c>
      <c r="AR114" s="35">
        <v>4.4866666669999997</v>
      </c>
      <c r="AS114" s="35">
        <v>0</v>
      </c>
      <c r="AT114" s="35">
        <v>1</v>
      </c>
      <c r="AU114" s="37">
        <f t="shared" si="31"/>
        <v>1</v>
      </c>
      <c r="AV114" s="37">
        <f t="shared" si="32"/>
        <v>0</v>
      </c>
      <c r="AW114" s="37">
        <f t="shared" si="33"/>
        <v>1</v>
      </c>
    </row>
    <row r="115" spans="17:49" x14ac:dyDescent="0.35">
      <c r="Q115" s="33">
        <v>40302</v>
      </c>
      <c r="R115" s="37" t="s">
        <v>18</v>
      </c>
      <c r="S115" s="37" t="s">
        <v>19</v>
      </c>
      <c r="T115" s="37">
        <v>127.97854653078643</v>
      </c>
      <c r="U115" s="37">
        <v>4.6328571429999998</v>
      </c>
      <c r="V115" s="37">
        <v>0</v>
      </c>
      <c r="W115" s="37">
        <v>0</v>
      </c>
      <c r="X115" s="37">
        <f t="shared" si="27"/>
        <v>0</v>
      </c>
      <c r="Y115" s="37">
        <f t="shared" si="28"/>
        <v>0</v>
      </c>
      <c r="Z115" s="37">
        <f t="shared" si="29"/>
        <v>0</v>
      </c>
      <c r="AA115" s="37">
        <f t="shared" si="30"/>
        <v>0</v>
      </c>
      <c r="AN115" s="33">
        <v>40302</v>
      </c>
      <c r="AO115" s="37" t="s">
        <v>18</v>
      </c>
      <c r="AP115" s="37" t="s">
        <v>19</v>
      </c>
      <c r="AQ115" s="37">
        <v>127.97854653078643</v>
      </c>
      <c r="AR115" s="37">
        <v>4.6328571429999998</v>
      </c>
      <c r="AS115" s="37">
        <v>0</v>
      </c>
      <c r="AT115" s="37">
        <v>0</v>
      </c>
      <c r="AU115" s="37">
        <f t="shared" si="31"/>
        <v>0</v>
      </c>
      <c r="AV115" s="37">
        <f t="shared" si="32"/>
        <v>0</v>
      </c>
      <c r="AW115" s="37">
        <f t="shared" si="33"/>
        <v>0</v>
      </c>
    </row>
    <row r="116" spans="17:49" x14ac:dyDescent="0.35">
      <c r="Q116" s="33">
        <v>40309</v>
      </c>
      <c r="R116" s="37" t="s">
        <v>18</v>
      </c>
      <c r="S116" s="37" t="s">
        <v>19</v>
      </c>
      <c r="T116" s="37">
        <v>152.5346601739578</v>
      </c>
      <c r="U116" s="37">
        <v>4.9275000000000002</v>
      </c>
      <c r="V116" s="37">
        <v>0</v>
      </c>
      <c r="W116" s="37">
        <v>0</v>
      </c>
      <c r="X116" s="37">
        <f t="shared" si="27"/>
        <v>0</v>
      </c>
      <c r="Y116" s="37">
        <f t="shared" si="28"/>
        <v>0</v>
      </c>
      <c r="Z116" s="37">
        <f t="shared" si="29"/>
        <v>0</v>
      </c>
      <c r="AA116" s="37">
        <f t="shared" si="30"/>
        <v>0</v>
      </c>
      <c r="AN116" s="33">
        <v>40309</v>
      </c>
      <c r="AO116" s="37" t="s">
        <v>18</v>
      </c>
      <c r="AP116" s="37" t="s">
        <v>19</v>
      </c>
      <c r="AQ116" s="37">
        <v>152.5346601739578</v>
      </c>
      <c r="AR116" s="37">
        <v>4.9275000000000002</v>
      </c>
      <c r="AS116" s="37">
        <v>0</v>
      </c>
      <c r="AT116" s="37">
        <v>0</v>
      </c>
      <c r="AU116" s="37">
        <f t="shared" si="31"/>
        <v>0</v>
      </c>
      <c r="AV116" s="37">
        <f t="shared" si="32"/>
        <v>0</v>
      </c>
      <c r="AW116" s="37">
        <f t="shared" si="33"/>
        <v>0</v>
      </c>
    </row>
    <row r="117" spans="17:49" x14ac:dyDescent="0.35">
      <c r="Q117" s="33">
        <v>40316</v>
      </c>
      <c r="R117" s="37" t="s">
        <v>18</v>
      </c>
      <c r="S117" s="37" t="s">
        <v>19</v>
      </c>
      <c r="T117" s="37">
        <v>250.59645711523632</v>
      </c>
      <c r="U117" s="37">
        <v>4.3687500000000004</v>
      </c>
      <c r="V117" s="37">
        <v>0</v>
      </c>
      <c r="W117" s="37">
        <v>0</v>
      </c>
      <c r="X117" s="37">
        <f t="shared" si="27"/>
        <v>0</v>
      </c>
      <c r="Y117" s="37">
        <f t="shared" si="28"/>
        <v>0</v>
      </c>
      <c r="Z117" s="37">
        <f t="shared" si="29"/>
        <v>0</v>
      </c>
      <c r="AA117" s="37">
        <f t="shared" si="30"/>
        <v>0</v>
      </c>
      <c r="AN117" s="33">
        <v>40316</v>
      </c>
      <c r="AO117" s="37" t="s">
        <v>18</v>
      </c>
      <c r="AP117" s="37" t="s">
        <v>19</v>
      </c>
      <c r="AQ117" s="37">
        <v>250.59645711523632</v>
      </c>
      <c r="AR117" s="37">
        <v>4.3687500000000004</v>
      </c>
      <c r="AS117" s="37">
        <v>0</v>
      </c>
      <c r="AT117" s="37">
        <v>0</v>
      </c>
      <c r="AU117" s="37">
        <f t="shared" si="31"/>
        <v>0</v>
      </c>
      <c r="AV117" s="37">
        <f t="shared" si="32"/>
        <v>0</v>
      </c>
      <c r="AW117" s="37">
        <f t="shared" si="33"/>
        <v>0</v>
      </c>
    </row>
    <row r="118" spans="17:49" x14ac:dyDescent="0.35">
      <c r="Q118" s="33">
        <v>40323</v>
      </c>
      <c r="R118" s="37" t="s">
        <v>18</v>
      </c>
      <c r="S118" s="37" t="s">
        <v>19</v>
      </c>
      <c r="T118" s="37">
        <v>230.18775321635798</v>
      </c>
      <c r="U118" s="37">
        <v>4.208571429</v>
      </c>
      <c r="V118" s="37">
        <v>0</v>
      </c>
      <c r="W118" s="37">
        <v>0</v>
      </c>
      <c r="X118" s="37">
        <f t="shared" si="27"/>
        <v>0</v>
      </c>
      <c r="Y118" s="37">
        <f t="shared" si="28"/>
        <v>0</v>
      </c>
      <c r="Z118" s="37">
        <f t="shared" si="29"/>
        <v>0</v>
      </c>
      <c r="AA118" s="37">
        <f t="shared" si="30"/>
        <v>0</v>
      </c>
      <c r="AN118" s="33">
        <v>40323</v>
      </c>
      <c r="AO118" s="37" t="s">
        <v>18</v>
      </c>
      <c r="AP118" s="37" t="s">
        <v>19</v>
      </c>
      <c r="AQ118" s="37">
        <v>230.18775321635798</v>
      </c>
      <c r="AR118" s="37">
        <v>4.208571429</v>
      </c>
      <c r="AS118" s="37">
        <v>0</v>
      </c>
      <c r="AT118" s="37">
        <v>0</v>
      </c>
      <c r="AU118" s="37">
        <f t="shared" si="31"/>
        <v>0</v>
      </c>
      <c r="AV118" s="37">
        <f t="shared" si="32"/>
        <v>0</v>
      </c>
      <c r="AW118" s="37">
        <f t="shared" si="33"/>
        <v>0</v>
      </c>
    </row>
    <row r="119" spans="17:49" x14ac:dyDescent="0.35">
      <c r="Q119" s="33">
        <v>40330</v>
      </c>
      <c r="R119" s="37" t="s">
        <v>18</v>
      </c>
      <c r="S119" s="37" t="s">
        <v>19</v>
      </c>
      <c r="T119" s="37">
        <v>258.26648249879088</v>
      </c>
      <c r="U119" s="37">
        <v>4.208571429</v>
      </c>
      <c r="V119" s="37">
        <v>0</v>
      </c>
      <c r="W119" s="37">
        <v>0</v>
      </c>
      <c r="X119" s="37">
        <f t="shared" si="27"/>
        <v>0</v>
      </c>
      <c r="Y119" s="37">
        <f t="shared" si="28"/>
        <v>0</v>
      </c>
      <c r="Z119" s="37">
        <f t="shared" si="29"/>
        <v>0</v>
      </c>
      <c r="AA119" s="37">
        <f t="shared" si="30"/>
        <v>0</v>
      </c>
      <c r="AN119" s="33">
        <v>40330</v>
      </c>
      <c r="AO119" s="37" t="s">
        <v>18</v>
      </c>
      <c r="AP119" s="37" t="s">
        <v>19</v>
      </c>
      <c r="AQ119" s="37">
        <v>258.26648249879088</v>
      </c>
      <c r="AR119" s="37">
        <v>4.208571429</v>
      </c>
      <c r="AS119" s="37">
        <v>0</v>
      </c>
      <c r="AT119" s="37">
        <v>0</v>
      </c>
      <c r="AU119" s="37">
        <f t="shared" si="31"/>
        <v>0</v>
      </c>
      <c r="AV119" s="37">
        <f t="shared" si="32"/>
        <v>0</v>
      </c>
      <c r="AW119" s="37">
        <f t="shared" si="33"/>
        <v>0</v>
      </c>
    </row>
    <row r="120" spans="17:49" x14ac:dyDescent="0.35">
      <c r="Q120" s="33">
        <v>40337</v>
      </c>
      <c r="R120" s="37" t="s">
        <v>18</v>
      </c>
      <c r="S120" s="37" t="s">
        <v>19</v>
      </c>
      <c r="T120" s="37">
        <v>120.9717472247146</v>
      </c>
      <c r="U120" s="37">
        <v>4.6328571429999998</v>
      </c>
      <c r="V120" s="37">
        <v>0</v>
      </c>
      <c r="W120" s="37">
        <v>0</v>
      </c>
      <c r="X120" s="37">
        <f t="shared" si="27"/>
        <v>0</v>
      </c>
      <c r="Y120" s="37">
        <f t="shared" si="28"/>
        <v>0</v>
      </c>
      <c r="Z120" s="37">
        <f t="shared" si="29"/>
        <v>0</v>
      </c>
      <c r="AA120" s="37">
        <f t="shared" si="30"/>
        <v>0</v>
      </c>
      <c r="AN120" s="33">
        <v>40337</v>
      </c>
      <c r="AO120" s="37" t="s">
        <v>18</v>
      </c>
      <c r="AP120" s="37" t="s">
        <v>19</v>
      </c>
      <c r="AQ120" s="37">
        <v>120.9717472247146</v>
      </c>
      <c r="AR120" s="37">
        <v>4.6328571429999998</v>
      </c>
      <c r="AS120" s="37">
        <v>0</v>
      </c>
      <c r="AT120" s="37">
        <v>0</v>
      </c>
      <c r="AU120" s="37">
        <f t="shared" si="31"/>
        <v>0</v>
      </c>
      <c r="AV120" s="37">
        <f t="shared" si="32"/>
        <v>0</v>
      </c>
      <c r="AW120" s="37">
        <f t="shared" si="33"/>
        <v>0</v>
      </c>
    </row>
    <row r="121" spans="17:49" x14ac:dyDescent="0.35">
      <c r="Q121" s="33">
        <v>40344</v>
      </c>
      <c r="R121" s="37" t="s">
        <v>18</v>
      </c>
      <c r="S121" s="37" t="s">
        <v>19</v>
      </c>
      <c r="T121" s="37">
        <v>323.95524257777464</v>
      </c>
      <c r="U121" s="37">
        <v>4.6455555559999997</v>
      </c>
      <c r="V121" s="37">
        <v>1</v>
      </c>
      <c r="W121" s="37">
        <v>0</v>
      </c>
      <c r="X121" s="37">
        <f t="shared" si="27"/>
        <v>0</v>
      </c>
      <c r="Y121" s="37">
        <f t="shared" si="28"/>
        <v>0</v>
      </c>
      <c r="Z121" s="37">
        <f t="shared" si="29"/>
        <v>0</v>
      </c>
      <c r="AA121" s="37">
        <f t="shared" si="30"/>
        <v>0</v>
      </c>
      <c r="AN121" s="33">
        <v>40344</v>
      </c>
      <c r="AO121" s="37" t="s">
        <v>18</v>
      </c>
      <c r="AP121" s="37" t="s">
        <v>19</v>
      </c>
      <c r="AQ121" s="37">
        <v>323.95524257777464</v>
      </c>
      <c r="AR121" s="37">
        <v>4.6455555559999997</v>
      </c>
      <c r="AS121" s="37">
        <v>1</v>
      </c>
      <c r="AT121" s="37">
        <v>0</v>
      </c>
      <c r="AU121" s="37">
        <f t="shared" si="31"/>
        <v>0</v>
      </c>
      <c r="AV121" s="37">
        <f t="shared" si="32"/>
        <v>0</v>
      </c>
      <c r="AW121" s="37">
        <f t="shared" si="33"/>
        <v>0</v>
      </c>
    </row>
    <row r="122" spans="17:49" x14ac:dyDescent="0.35">
      <c r="Q122" s="33">
        <v>40351</v>
      </c>
      <c r="R122" s="37" t="s">
        <v>18</v>
      </c>
      <c r="S122" s="37" t="s">
        <v>19</v>
      </c>
      <c r="T122" s="37">
        <v>332.53958284465392</v>
      </c>
      <c r="U122" s="37">
        <v>4.12</v>
      </c>
      <c r="V122" s="37">
        <v>0</v>
      </c>
      <c r="W122" s="37">
        <v>1</v>
      </c>
      <c r="X122" s="37">
        <f t="shared" si="27"/>
        <v>0</v>
      </c>
      <c r="Y122" s="37">
        <f t="shared" si="28"/>
        <v>0</v>
      </c>
      <c r="Z122" s="37">
        <f t="shared" si="29"/>
        <v>0</v>
      </c>
      <c r="AA122" s="37">
        <f t="shared" si="30"/>
        <v>0</v>
      </c>
      <c r="AN122" s="33">
        <v>40351</v>
      </c>
      <c r="AO122" s="37" t="s">
        <v>18</v>
      </c>
      <c r="AP122" s="37" t="s">
        <v>19</v>
      </c>
      <c r="AQ122" s="37">
        <v>332.53958284465392</v>
      </c>
      <c r="AR122" s="37">
        <v>4.12</v>
      </c>
      <c r="AS122" s="37">
        <v>0</v>
      </c>
      <c r="AT122" s="37">
        <v>1</v>
      </c>
      <c r="AU122" s="37">
        <f t="shared" si="31"/>
        <v>0</v>
      </c>
      <c r="AV122" s="37">
        <f t="shared" si="32"/>
        <v>0</v>
      </c>
      <c r="AW122" s="37">
        <f t="shared" si="33"/>
        <v>0</v>
      </c>
    </row>
    <row r="123" spans="17:49" x14ac:dyDescent="0.35">
      <c r="Q123" s="33">
        <v>40358</v>
      </c>
      <c r="R123" s="37" t="s">
        <v>18</v>
      </c>
      <c r="S123" s="37" t="s">
        <v>19</v>
      </c>
      <c r="T123" s="37">
        <v>318.75480206331304</v>
      </c>
      <c r="U123" s="37">
        <v>4.12</v>
      </c>
      <c r="V123" s="37">
        <v>0</v>
      </c>
      <c r="W123" s="37">
        <v>1</v>
      </c>
      <c r="X123" s="37">
        <f t="shared" si="27"/>
        <v>0</v>
      </c>
      <c r="Y123" s="37">
        <f t="shared" si="28"/>
        <v>0</v>
      </c>
      <c r="Z123" s="37">
        <f t="shared" si="29"/>
        <v>0</v>
      </c>
      <c r="AA123" s="37">
        <f t="shared" si="30"/>
        <v>0</v>
      </c>
      <c r="AN123" s="33">
        <v>40358</v>
      </c>
      <c r="AO123" s="37" t="s">
        <v>18</v>
      </c>
      <c r="AP123" s="37" t="s">
        <v>19</v>
      </c>
      <c r="AQ123" s="37">
        <v>318.75480206331304</v>
      </c>
      <c r="AR123" s="37">
        <v>4.12</v>
      </c>
      <c r="AS123" s="37">
        <v>0</v>
      </c>
      <c r="AT123" s="37">
        <v>1</v>
      </c>
      <c r="AU123" s="37">
        <f t="shared" si="31"/>
        <v>0</v>
      </c>
      <c r="AV123" s="37">
        <f t="shared" si="32"/>
        <v>0</v>
      </c>
      <c r="AW123" s="37">
        <f t="shared" si="33"/>
        <v>0</v>
      </c>
    </row>
    <row r="124" spans="17:49" x14ac:dyDescent="0.35">
      <c r="Q124" s="33">
        <v>40365</v>
      </c>
      <c r="R124" s="37" t="s">
        <v>18</v>
      </c>
      <c r="S124" s="37" t="s">
        <v>19</v>
      </c>
      <c r="T124" s="37">
        <v>333.84805201146571</v>
      </c>
      <c r="U124" s="37">
        <v>3.3111111110000002</v>
      </c>
      <c r="V124" s="37">
        <v>0</v>
      </c>
      <c r="W124" s="37">
        <v>1</v>
      </c>
      <c r="X124" s="37">
        <f t="shared" si="27"/>
        <v>0</v>
      </c>
      <c r="Y124" s="37">
        <f t="shared" si="28"/>
        <v>0</v>
      </c>
      <c r="Z124" s="37">
        <f t="shared" si="29"/>
        <v>0</v>
      </c>
      <c r="AA124" s="37">
        <f t="shared" si="30"/>
        <v>0</v>
      </c>
      <c r="AN124" s="33">
        <v>40365</v>
      </c>
      <c r="AO124" s="37" t="s">
        <v>18</v>
      </c>
      <c r="AP124" s="37" t="s">
        <v>19</v>
      </c>
      <c r="AQ124" s="37">
        <v>333.84805201146571</v>
      </c>
      <c r="AR124" s="37">
        <v>3.3111111110000002</v>
      </c>
      <c r="AS124" s="37">
        <v>0</v>
      </c>
      <c r="AT124" s="37">
        <v>1</v>
      </c>
      <c r="AU124" s="37">
        <f t="shared" si="31"/>
        <v>0</v>
      </c>
      <c r="AV124" s="37">
        <f t="shared" si="32"/>
        <v>0</v>
      </c>
      <c r="AW124" s="37">
        <f t="shared" si="33"/>
        <v>0</v>
      </c>
    </row>
    <row r="125" spans="17:49" x14ac:dyDescent="0.35">
      <c r="Q125" s="33">
        <v>40372</v>
      </c>
      <c r="R125" s="37" t="s">
        <v>18</v>
      </c>
      <c r="S125" s="37" t="s">
        <v>19</v>
      </c>
      <c r="T125" s="37">
        <v>335.28131464737612</v>
      </c>
      <c r="U125" s="37">
        <v>3.1469999999999998</v>
      </c>
      <c r="V125" s="37">
        <v>0</v>
      </c>
      <c r="W125" s="37">
        <v>0</v>
      </c>
      <c r="X125" s="37">
        <f t="shared" si="27"/>
        <v>0</v>
      </c>
      <c r="Y125" s="37">
        <f t="shared" si="28"/>
        <v>0</v>
      </c>
      <c r="Z125" s="37">
        <f t="shared" si="29"/>
        <v>0</v>
      </c>
      <c r="AA125" s="37">
        <f t="shared" si="30"/>
        <v>0</v>
      </c>
      <c r="AN125" s="33">
        <v>40372</v>
      </c>
      <c r="AO125" s="37" t="s">
        <v>18</v>
      </c>
      <c r="AP125" s="37" t="s">
        <v>19</v>
      </c>
      <c r="AQ125" s="37">
        <v>335.28131464737612</v>
      </c>
      <c r="AR125" s="37">
        <v>3.1469999999999998</v>
      </c>
      <c r="AS125" s="37">
        <v>0</v>
      </c>
      <c r="AT125" s="37">
        <v>0</v>
      </c>
      <c r="AU125" s="37">
        <f t="shared" si="31"/>
        <v>0</v>
      </c>
      <c r="AV125" s="37">
        <f t="shared" si="32"/>
        <v>0</v>
      </c>
      <c r="AW125" s="37">
        <f t="shared" si="33"/>
        <v>0</v>
      </c>
    </row>
    <row r="126" spans="17:49" x14ac:dyDescent="0.35">
      <c r="Q126" s="33">
        <v>40302</v>
      </c>
      <c r="R126" s="37" t="s">
        <v>18</v>
      </c>
      <c r="S126" s="37" t="s">
        <v>20</v>
      </c>
      <c r="T126" s="37">
        <v>169.60160845688188</v>
      </c>
      <c r="U126" s="37">
        <v>4.24</v>
      </c>
      <c r="V126" s="37">
        <v>0</v>
      </c>
      <c r="W126" s="37">
        <v>0</v>
      </c>
      <c r="X126" s="37">
        <f t="shared" si="27"/>
        <v>0</v>
      </c>
      <c r="Y126" s="37">
        <f t="shared" si="28"/>
        <v>0</v>
      </c>
      <c r="Z126" s="37">
        <f t="shared" si="29"/>
        <v>0</v>
      </c>
      <c r="AA126" s="37">
        <f t="shared" si="30"/>
        <v>0</v>
      </c>
      <c r="AN126" s="33">
        <v>40302</v>
      </c>
      <c r="AO126" s="37" t="s">
        <v>18</v>
      </c>
      <c r="AP126" s="37" t="s">
        <v>20</v>
      </c>
      <c r="AQ126" s="37">
        <v>169.60160845688188</v>
      </c>
      <c r="AR126" s="37">
        <v>4.24</v>
      </c>
      <c r="AS126" s="37">
        <v>0</v>
      </c>
      <c r="AT126" s="37">
        <v>0</v>
      </c>
      <c r="AU126" s="37">
        <f t="shared" si="31"/>
        <v>0</v>
      </c>
      <c r="AV126" s="37">
        <f t="shared" si="32"/>
        <v>0</v>
      </c>
      <c r="AW126" s="37">
        <f t="shared" si="33"/>
        <v>0</v>
      </c>
    </row>
    <row r="127" spans="17:49" x14ac:dyDescent="0.35">
      <c r="Q127" s="33">
        <v>40309</v>
      </c>
      <c r="R127" s="37" t="s">
        <v>18</v>
      </c>
      <c r="S127" s="37" t="s">
        <v>20</v>
      </c>
      <c r="T127" s="37">
        <v>209.3971488106277</v>
      </c>
      <c r="U127" s="37">
        <v>4.2283333330000001</v>
      </c>
      <c r="V127" s="37">
        <v>0</v>
      </c>
      <c r="W127" s="37">
        <v>0</v>
      </c>
      <c r="X127" s="37">
        <f t="shared" si="27"/>
        <v>0</v>
      </c>
      <c r="Y127" s="37">
        <f t="shared" si="28"/>
        <v>0</v>
      </c>
      <c r="Z127" s="37">
        <f t="shared" si="29"/>
        <v>0</v>
      </c>
      <c r="AA127" s="37">
        <f t="shared" si="30"/>
        <v>0</v>
      </c>
      <c r="AN127" s="33">
        <v>40309</v>
      </c>
      <c r="AO127" s="37" t="s">
        <v>18</v>
      </c>
      <c r="AP127" s="37" t="s">
        <v>20</v>
      </c>
      <c r="AQ127" s="37">
        <v>209.3971488106277</v>
      </c>
      <c r="AR127" s="37">
        <v>4.2283333330000001</v>
      </c>
      <c r="AS127" s="37">
        <v>0</v>
      </c>
      <c r="AT127" s="37">
        <v>0</v>
      </c>
      <c r="AU127" s="37">
        <f t="shared" si="31"/>
        <v>0</v>
      </c>
      <c r="AV127" s="37">
        <f t="shared" si="32"/>
        <v>0</v>
      </c>
      <c r="AW127" s="37">
        <f t="shared" si="33"/>
        <v>0</v>
      </c>
    </row>
    <row r="128" spans="17:49" x14ac:dyDescent="0.35">
      <c r="Q128" s="33">
        <v>40316</v>
      </c>
      <c r="R128" s="37" t="s">
        <v>18</v>
      </c>
      <c r="S128" s="37" t="s">
        <v>20</v>
      </c>
      <c r="T128" s="37">
        <v>196.34960394675636</v>
      </c>
      <c r="U128" s="37">
        <v>3.9950000000000001</v>
      </c>
      <c r="V128" s="37">
        <v>0</v>
      </c>
      <c r="W128" s="37">
        <v>0</v>
      </c>
      <c r="X128" s="37">
        <f t="shared" si="27"/>
        <v>0</v>
      </c>
      <c r="Y128" s="37">
        <f t="shared" si="28"/>
        <v>0</v>
      </c>
      <c r="Z128" s="37">
        <f t="shared" si="29"/>
        <v>0</v>
      </c>
      <c r="AA128" s="37">
        <f t="shared" si="30"/>
        <v>0</v>
      </c>
      <c r="AN128" s="33">
        <v>40316</v>
      </c>
      <c r="AO128" s="37" t="s">
        <v>18</v>
      </c>
      <c r="AP128" s="37" t="s">
        <v>20</v>
      </c>
      <c r="AQ128" s="37">
        <v>196.34960394675636</v>
      </c>
      <c r="AR128" s="37">
        <v>3.9950000000000001</v>
      </c>
      <c r="AS128" s="37">
        <v>0</v>
      </c>
      <c r="AT128" s="37">
        <v>0</v>
      </c>
      <c r="AU128" s="37">
        <f t="shared" si="31"/>
        <v>0</v>
      </c>
      <c r="AV128" s="37">
        <f t="shared" si="32"/>
        <v>0</v>
      </c>
      <c r="AW128" s="37">
        <f t="shared" si="33"/>
        <v>0</v>
      </c>
    </row>
    <row r="129" spans="17:49" x14ac:dyDescent="0.35">
      <c r="Q129" s="33">
        <v>40323</v>
      </c>
      <c r="R129" s="37" t="s">
        <v>18</v>
      </c>
      <c r="S129" s="37" t="s">
        <v>20</v>
      </c>
      <c r="T129" s="37">
        <v>358.38055216776797</v>
      </c>
      <c r="U129" s="37">
        <v>3.9950000000000001</v>
      </c>
      <c r="V129" s="37">
        <v>0</v>
      </c>
      <c r="W129" s="37">
        <v>0</v>
      </c>
      <c r="X129" s="37">
        <f t="shared" si="27"/>
        <v>0</v>
      </c>
      <c r="Y129" s="37">
        <f t="shared" si="28"/>
        <v>0</v>
      </c>
      <c r="Z129" s="37">
        <f t="shared" si="29"/>
        <v>0</v>
      </c>
      <c r="AA129" s="37">
        <f t="shared" si="30"/>
        <v>0</v>
      </c>
      <c r="AN129" s="33">
        <v>40323</v>
      </c>
      <c r="AO129" s="37" t="s">
        <v>18</v>
      </c>
      <c r="AP129" s="37" t="s">
        <v>20</v>
      </c>
      <c r="AQ129" s="37">
        <v>358.38055216776797</v>
      </c>
      <c r="AR129" s="37">
        <v>3.9950000000000001</v>
      </c>
      <c r="AS129" s="37">
        <v>0</v>
      </c>
      <c r="AT129" s="37">
        <v>0</v>
      </c>
      <c r="AU129" s="37">
        <f t="shared" si="31"/>
        <v>0</v>
      </c>
      <c r="AV129" s="37">
        <f t="shared" si="32"/>
        <v>0</v>
      </c>
      <c r="AW129" s="37">
        <f t="shared" si="33"/>
        <v>0</v>
      </c>
    </row>
    <row r="130" spans="17:49" x14ac:dyDescent="0.35">
      <c r="Q130" s="33">
        <v>40330</v>
      </c>
      <c r="R130" s="37" t="s">
        <v>18</v>
      </c>
      <c r="S130" s="37" t="s">
        <v>20</v>
      </c>
      <c r="T130" s="37">
        <v>198.00953936017774</v>
      </c>
      <c r="U130" s="37">
        <v>3.9950000000000001</v>
      </c>
      <c r="V130" s="37">
        <v>0</v>
      </c>
      <c r="W130" s="37">
        <v>0</v>
      </c>
      <c r="X130" s="37">
        <f t="shared" si="27"/>
        <v>0</v>
      </c>
      <c r="Y130" s="37">
        <f t="shared" si="28"/>
        <v>0</v>
      </c>
      <c r="Z130" s="37">
        <f t="shared" si="29"/>
        <v>0</v>
      </c>
      <c r="AA130" s="37">
        <f t="shared" si="30"/>
        <v>0</v>
      </c>
      <c r="AN130" s="33">
        <v>40330</v>
      </c>
      <c r="AO130" s="37" t="s">
        <v>18</v>
      </c>
      <c r="AP130" s="37" t="s">
        <v>20</v>
      </c>
      <c r="AQ130" s="37">
        <v>198.00953936017774</v>
      </c>
      <c r="AR130" s="37">
        <v>3.9950000000000001</v>
      </c>
      <c r="AS130" s="37">
        <v>0</v>
      </c>
      <c r="AT130" s="37">
        <v>0</v>
      </c>
      <c r="AU130" s="37">
        <f t="shared" si="31"/>
        <v>0</v>
      </c>
      <c r="AV130" s="37">
        <f t="shared" si="32"/>
        <v>0</v>
      </c>
      <c r="AW130" s="37">
        <f t="shared" si="33"/>
        <v>0</v>
      </c>
    </row>
    <row r="131" spans="17:49" x14ac:dyDescent="0.35">
      <c r="Q131" s="33">
        <v>40337</v>
      </c>
      <c r="R131" s="37" t="s">
        <v>18</v>
      </c>
      <c r="S131" s="37" t="s">
        <v>20</v>
      </c>
      <c r="T131" s="37">
        <v>166.40779961215463</v>
      </c>
      <c r="U131" s="37">
        <v>4.24</v>
      </c>
      <c r="V131" s="37">
        <v>0</v>
      </c>
      <c r="W131" s="37">
        <v>0</v>
      </c>
      <c r="X131" s="37">
        <f t="shared" si="27"/>
        <v>0</v>
      </c>
      <c r="Y131" s="37">
        <f t="shared" si="28"/>
        <v>0</v>
      </c>
      <c r="Z131" s="37">
        <f t="shared" si="29"/>
        <v>0</v>
      </c>
      <c r="AA131" s="37">
        <f t="shared" si="30"/>
        <v>0</v>
      </c>
      <c r="AN131" s="33">
        <v>40337</v>
      </c>
      <c r="AO131" s="37" t="s">
        <v>18</v>
      </c>
      <c r="AP131" s="37" t="s">
        <v>20</v>
      </c>
      <c r="AQ131" s="37">
        <v>166.40779961215463</v>
      </c>
      <c r="AR131" s="37">
        <v>4.24</v>
      </c>
      <c r="AS131" s="37">
        <v>0</v>
      </c>
      <c r="AT131" s="37">
        <v>0</v>
      </c>
      <c r="AU131" s="37">
        <f t="shared" si="31"/>
        <v>0</v>
      </c>
      <c r="AV131" s="37">
        <f t="shared" si="32"/>
        <v>0</v>
      </c>
      <c r="AW131" s="37">
        <f t="shared" si="33"/>
        <v>0</v>
      </c>
    </row>
    <row r="132" spans="17:49" x14ac:dyDescent="0.35">
      <c r="Q132" s="33">
        <v>40344</v>
      </c>
      <c r="R132" s="37" t="s">
        <v>18</v>
      </c>
      <c r="S132" s="37" t="s">
        <v>20</v>
      </c>
      <c r="T132" s="37">
        <v>299.87320850245294</v>
      </c>
      <c r="U132" s="37">
        <v>4.24</v>
      </c>
      <c r="V132" s="37">
        <v>1</v>
      </c>
      <c r="W132" s="37">
        <v>0</v>
      </c>
      <c r="X132" s="37">
        <f t="shared" si="27"/>
        <v>0</v>
      </c>
      <c r="Y132" s="37">
        <f t="shared" si="28"/>
        <v>0</v>
      </c>
      <c r="Z132" s="37">
        <f t="shared" si="29"/>
        <v>0</v>
      </c>
      <c r="AA132" s="37">
        <f t="shared" si="30"/>
        <v>0</v>
      </c>
      <c r="AN132" s="33">
        <v>40344</v>
      </c>
      <c r="AO132" s="37" t="s">
        <v>18</v>
      </c>
      <c r="AP132" s="37" t="s">
        <v>20</v>
      </c>
      <c r="AQ132" s="37">
        <v>299.87320850245294</v>
      </c>
      <c r="AR132" s="37">
        <v>4.24</v>
      </c>
      <c r="AS132" s="37">
        <v>1</v>
      </c>
      <c r="AT132" s="37">
        <v>0</v>
      </c>
      <c r="AU132" s="37">
        <f t="shared" si="31"/>
        <v>0</v>
      </c>
      <c r="AV132" s="37">
        <f t="shared" si="32"/>
        <v>0</v>
      </c>
      <c r="AW132" s="37">
        <f t="shared" si="33"/>
        <v>0</v>
      </c>
    </row>
    <row r="133" spans="17:49" x14ac:dyDescent="0.35">
      <c r="Q133" s="33">
        <v>40351</v>
      </c>
      <c r="R133" s="37" t="s">
        <v>18</v>
      </c>
      <c r="S133" s="37" t="s">
        <v>20</v>
      </c>
      <c r="T133" s="37">
        <v>344.85569958245247</v>
      </c>
      <c r="U133" s="37">
        <v>4.24</v>
      </c>
      <c r="V133" s="37">
        <v>0</v>
      </c>
      <c r="W133" s="37">
        <v>1</v>
      </c>
      <c r="X133" s="37">
        <f t="shared" si="27"/>
        <v>0</v>
      </c>
      <c r="Y133" s="37">
        <f t="shared" si="28"/>
        <v>0</v>
      </c>
      <c r="Z133" s="37">
        <f t="shared" si="29"/>
        <v>0</v>
      </c>
      <c r="AA133" s="37">
        <f t="shared" si="30"/>
        <v>0</v>
      </c>
      <c r="AN133" s="33">
        <v>40351</v>
      </c>
      <c r="AO133" s="37" t="s">
        <v>18</v>
      </c>
      <c r="AP133" s="37" t="s">
        <v>20</v>
      </c>
      <c r="AQ133" s="37">
        <v>344.85569958245247</v>
      </c>
      <c r="AR133" s="37">
        <v>4.24</v>
      </c>
      <c r="AS133" s="37">
        <v>0</v>
      </c>
      <c r="AT133" s="37">
        <v>1</v>
      </c>
      <c r="AU133" s="37">
        <f t="shared" si="31"/>
        <v>0</v>
      </c>
      <c r="AV133" s="37">
        <f t="shared" si="32"/>
        <v>0</v>
      </c>
      <c r="AW133" s="37">
        <f t="shared" si="33"/>
        <v>0</v>
      </c>
    </row>
    <row r="134" spans="17:49" x14ac:dyDescent="0.35">
      <c r="Q134" s="33">
        <v>40358</v>
      </c>
      <c r="R134" s="37" t="s">
        <v>18</v>
      </c>
      <c r="S134" s="37" t="s">
        <v>20</v>
      </c>
      <c r="T134" s="37">
        <v>340.26696321400709</v>
      </c>
      <c r="U134" s="37">
        <v>4.24</v>
      </c>
      <c r="V134" s="37">
        <v>0</v>
      </c>
      <c r="W134" s="37">
        <v>1</v>
      </c>
      <c r="X134" s="37">
        <f t="shared" ref="X134:X197" si="34">IF(R134="RM",1,0)</f>
        <v>0</v>
      </c>
      <c r="Y134" s="37">
        <f t="shared" ref="Y134:Y197" si="35">X134*U134</f>
        <v>0</v>
      </c>
      <c r="Z134" s="37">
        <f t="shared" ref="Z134:Z197" si="36">X134*V134</f>
        <v>0</v>
      </c>
      <c r="AA134" s="37">
        <f t="shared" ref="AA134:AA197" si="37">X134*W134</f>
        <v>0</v>
      </c>
      <c r="AN134" s="33">
        <v>40358</v>
      </c>
      <c r="AO134" s="37" t="s">
        <v>18</v>
      </c>
      <c r="AP134" s="37" t="s">
        <v>20</v>
      </c>
      <c r="AQ134" s="37">
        <v>340.26696321400709</v>
      </c>
      <c r="AR134" s="37">
        <v>4.24</v>
      </c>
      <c r="AS134" s="37">
        <v>0</v>
      </c>
      <c r="AT134" s="37">
        <v>1</v>
      </c>
      <c r="AU134" s="37">
        <f t="shared" ref="AU134:AU197" si="38">IF(AO134="RM",1,0)</f>
        <v>0</v>
      </c>
      <c r="AV134" s="37">
        <f t="shared" ref="AV134:AV197" si="39">AU134*AS134</f>
        <v>0</v>
      </c>
      <c r="AW134" s="37">
        <f t="shared" ref="AW134:AW197" si="40">AU134*AT134</f>
        <v>0</v>
      </c>
    </row>
    <row r="135" spans="17:49" x14ac:dyDescent="0.35">
      <c r="Q135" s="33">
        <v>40365</v>
      </c>
      <c r="R135" s="37" t="s">
        <v>18</v>
      </c>
      <c r="S135" s="37" t="s">
        <v>20</v>
      </c>
      <c r="T135" s="37">
        <v>262.28117718093938</v>
      </c>
      <c r="U135" s="37">
        <v>3.7450000000000001</v>
      </c>
      <c r="V135" s="37">
        <v>0</v>
      </c>
      <c r="W135" s="37">
        <v>1</v>
      </c>
      <c r="X135" s="37">
        <f t="shared" si="34"/>
        <v>0</v>
      </c>
      <c r="Y135" s="37">
        <f t="shared" si="35"/>
        <v>0</v>
      </c>
      <c r="Z135" s="37">
        <f t="shared" si="36"/>
        <v>0</v>
      </c>
      <c r="AA135" s="37">
        <f t="shared" si="37"/>
        <v>0</v>
      </c>
      <c r="AN135" s="33">
        <v>40365</v>
      </c>
      <c r="AO135" s="37" t="s">
        <v>18</v>
      </c>
      <c r="AP135" s="37" t="s">
        <v>20</v>
      </c>
      <c r="AQ135" s="37">
        <v>262.28117718093938</v>
      </c>
      <c r="AR135" s="37">
        <v>3.7450000000000001</v>
      </c>
      <c r="AS135" s="37">
        <v>0</v>
      </c>
      <c r="AT135" s="37">
        <v>1</v>
      </c>
      <c r="AU135" s="37">
        <f t="shared" si="38"/>
        <v>0</v>
      </c>
      <c r="AV135" s="37">
        <f t="shared" si="39"/>
        <v>0</v>
      </c>
      <c r="AW135" s="37">
        <f t="shared" si="40"/>
        <v>0</v>
      </c>
    </row>
    <row r="136" spans="17:49" x14ac:dyDescent="0.35">
      <c r="Q136" s="33">
        <v>40372</v>
      </c>
      <c r="R136" s="37" t="s">
        <v>18</v>
      </c>
      <c r="S136" s="37" t="s">
        <v>20</v>
      </c>
      <c r="T136" s="37">
        <v>235.86848608428613</v>
      </c>
      <c r="U136" s="37">
        <v>3.7450000000000001</v>
      </c>
      <c r="V136" s="37">
        <v>0</v>
      </c>
      <c r="W136" s="37">
        <v>0</v>
      </c>
      <c r="X136" s="37">
        <f t="shared" si="34"/>
        <v>0</v>
      </c>
      <c r="Y136" s="37">
        <f t="shared" si="35"/>
        <v>0</v>
      </c>
      <c r="Z136" s="37">
        <f t="shared" si="36"/>
        <v>0</v>
      </c>
      <c r="AA136" s="37">
        <f t="shared" si="37"/>
        <v>0</v>
      </c>
      <c r="AN136" s="33">
        <v>40372</v>
      </c>
      <c r="AO136" s="37" t="s">
        <v>18</v>
      </c>
      <c r="AP136" s="37" t="s">
        <v>20</v>
      </c>
      <c r="AQ136" s="37">
        <v>235.86848608428613</v>
      </c>
      <c r="AR136" s="37">
        <v>3.7450000000000001</v>
      </c>
      <c r="AS136" s="37">
        <v>0</v>
      </c>
      <c r="AT136" s="37">
        <v>0</v>
      </c>
      <c r="AU136" s="37">
        <f t="shared" si="38"/>
        <v>0</v>
      </c>
      <c r="AV136" s="37">
        <f t="shared" si="39"/>
        <v>0</v>
      </c>
      <c r="AW136" s="37">
        <f t="shared" si="40"/>
        <v>0</v>
      </c>
    </row>
    <row r="137" spans="17:49" x14ac:dyDescent="0.35">
      <c r="Q137" s="33">
        <v>40302</v>
      </c>
      <c r="R137" s="37" t="s">
        <v>18</v>
      </c>
      <c r="S137" s="37" t="s">
        <v>21</v>
      </c>
      <c r="T137" s="37">
        <v>203.79754865341786</v>
      </c>
      <c r="U137" s="37">
        <v>4.2042857140000001</v>
      </c>
      <c r="V137" s="37">
        <v>0</v>
      </c>
      <c r="W137" s="37">
        <v>0</v>
      </c>
      <c r="X137" s="37">
        <f t="shared" si="34"/>
        <v>0</v>
      </c>
      <c r="Y137" s="37">
        <f t="shared" si="35"/>
        <v>0</v>
      </c>
      <c r="Z137" s="37">
        <f t="shared" si="36"/>
        <v>0</v>
      </c>
      <c r="AA137" s="37">
        <f t="shared" si="37"/>
        <v>0</v>
      </c>
      <c r="AN137" s="33">
        <v>40302</v>
      </c>
      <c r="AO137" s="37" t="s">
        <v>18</v>
      </c>
      <c r="AP137" s="37" t="s">
        <v>21</v>
      </c>
      <c r="AQ137" s="37">
        <v>203.79754865341786</v>
      </c>
      <c r="AR137" s="37">
        <v>4.2042857140000001</v>
      </c>
      <c r="AS137" s="37">
        <v>0</v>
      </c>
      <c r="AT137" s="37">
        <v>0</v>
      </c>
      <c r="AU137" s="37">
        <f t="shared" si="38"/>
        <v>0</v>
      </c>
      <c r="AV137" s="37">
        <f t="shared" si="39"/>
        <v>0</v>
      </c>
      <c r="AW137" s="37">
        <f t="shared" si="40"/>
        <v>0</v>
      </c>
    </row>
    <row r="138" spans="17:49" x14ac:dyDescent="0.35">
      <c r="Q138" s="33">
        <v>40309</v>
      </c>
      <c r="R138" s="37" t="s">
        <v>18</v>
      </c>
      <c r="S138" s="37" t="s">
        <v>21</v>
      </c>
      <c r="T138" s="37">
        <v>219.29149989342258</v>
      </c>
      <c r="U138" s="37">
        <v>4.8233333329999999</v>
      </c>
      <c r="V138" s="37">
        <v>0</v>
      </c>
      <c r="W138" s="37">
        <v>0</v>
      </c>
      <c r="X138" s="37">
        <f t="shared" si="34"/>
        <v>0</v>
      </c>
      <c r="Y138" s="37">
        <f t="shared" si="35"/>
        <v>0</v>
      </c>
      <c r="Z138" s="37">
        <f t="shared" si="36"/>
        <v>0</v>
      </c>
      <c r="AA138" s="37">
        <f t="shared" si="37"/>
        <v>0</v>
      </c>
      <c r="AN138" s="33">
        <v>40309</v>
      </c>
      <c r="AO138" s="37" t="s">
        <v>18</v>
      </c>
      <c r="AP138" s="37" t="s">
        <v>21</v>
      </c>
      <c r="AQ138" s="37">
        <v>219.29149989342258</v>
      </c>
      <c r="AR138" s="37">
        <v>4.8233333329999999</v>
      </c>
      <c r="AS138" s="37">
        <v>0</v>
      </c>
      <c r="AT138" s="37">
        <v>0</v>
      </c>
      <c r="AU138" s="37">
        <f t="shared" si="38"/>
        <v>0</v>
      </c>
      <c r="AV138" s="37">
        <f t="shared" si="39"/>
        <v>0</v>
      </c>
      <c r="AW138" s="37">
        <f t="shared" si="40"/>
        <v>0</v>
      </c>
    </row>
    <row r="139" spans="17:49" x14ac:dyDescent="0.35">
      <c r="Q139" s="33">
        <v>40316</v>
      </c>
      <c r="R139" s="37" t="s">
        <v>18</v>
      </c>
      <c r="S139" s="37" t="s">
        <v>21</v>
      </c>
      <c r="T139" s="37">
        <v>294.08243374242301</v>
      </c>
      <c r="U139" s="37">
        <v>4.12</v>
      </c>
      <c r="V139" s="37">
        <v>0</v>
      </c>
      <c r="W139" s="37">
        <v>0</v>
      </c>
      <c r="X139" s="37">
        <f t="shared" si="34"/>
        <v>0</v>
      </c>
      <c r="Y139" s="37">
        <f t="shared" si="35"/>
        <v>0</v>
      </c>
      <c r="Z139" s="37">
        <f t="shared" si="36"/>
        <v>0</v>
      </c>
      <c r="AA139" s="37">
        <f t="shared" si="37"/>
        <v>0</v>
      </c>
      <c r="AN139" s="33">
        <v>40316</v>
      </c>
      <c r="AO139" s="37" t="s">
        <v>18</v>
      </c>
      <c r="AP139" s="37" t="s">
        <v>21</v>
      </c>
      <c r="AQ139" s="37">
        <v>294.08243374242301</v>
      </c>
      <c r="AR139" s="37">
        <v>4.12</v>
      </c>
      <c r="AS139" s="37">
        <v>0</v>
      </c>
      <c r="AT139" s="37">
        <v>0</v>
      </c>
      <c r="AU139" s="37">
        <f t="shared" si="38"/>
        <v>0</v>
      </c>
      <c r="AV139" s="37">
        <f t="shared" si="39"/>
        <v>0</v>
      </c>
      <c r="AW139" s="37">
        <f t="shared" si="40"/>
        <v>0</v>
      </c>
    </row>
    <row r="140" spans="17:49" x14ac:dyDescent="0.35">
      <c r="Q140" s="33">
        <v>40323</v>
      </c>
      <c r="R140" s="37" t="s">
        <v>18</v>
      </c>
      <c r="S140" s="37" t="s">
        <v>21</v>
      </c>
      <c r="T140" s="37">
        <v>337.72974904051551</v>
      </c>
      <c r="U140" s="37">
        <v>3.9242857139999998</v>
      </c>
      <c r="V140" s="37">
        <v>0</v>
      </c>
      <c r="W140" s="37">
        <v>0</v>
      </c>
      <c r="X140" s="37">
        <f t="shared" si="34"/>
        <v>0</v>
      </c>
      <c r="Y140" s="37">
        <f t="shared" si="35"/>
        <v>0</v>
      </c>
      <c r="Z140" s="37">
        <f t="shared" si="36"/>
        <v>0</v>
      </c>
      <c r="AA140" s="37">
        <f t="shared" si="37"/>
        <v>0</v>
      </c>
      <c r="AN140" s="33">
        <v>40323</v>
      </c>
      <c r="AO140" s="37" t="s">
        <v>18</v>
      </c>
      <c r="AP140" s="37" t="s">
        <v>21</v>
      </c>
      <c r="AQ140" s="37">
        <v>337.72974904051551</v>
      </c>
      <c r="AR140" s="37">
        <v>3.9242857139999998</v>
      </c>
      <c r="AS140" s="37">
        <v>0</v>
      </c>
      <c r="AT140" s="37">
        <v>0</v>
      </c>
      <c r="AU140" s="37">
        <f t="shared" si="38"/>
        <v>0</v>
      </c>
      <c r="AV140" s="37">
        <f t="shared" si="39"/>
        <v>0</v>
      </c>
      <c r="AW140" s="37">
        <f t="shared" si="40"/>
        <v>0</v>
      </c>
    </row>
    <row r="141" spans="17:49" x14ac:dyDescent="0.35">
      <c r="Q141" s="33">
        <v>40330</v>
      </c>
      <c r="R141" s="37" t="s">
        <v>18</v>
      </c>
      <c r="S141" s="37" t="s">
        <v>21</v>
      </c>
      <c r="T141" s="37">
        <v>198.84945852895032</v>
      </c>
      <c r="U141" s="37">
        <v>3.9242857139999998</v>
      </c>
      <c r="V141" s="37">
        <v>0</v>
      </c>
      <c r="W141" s="37">
        <v>0</v>
      </c>
      <c r="X141" s="37">
        <f t="shared" si="34"/>
        <v>0</v>
      </c>
      <c r="Y141" s="37">
        <f t="shared" si="35"/>
        <v>0</v>
      </c>
      <c r="Z141" s="37">
        <f t="shared" si="36"/>
        <v>0</v>
      </c>
      <c r="AA141" s="37">
        <f t="shared" si="37"/>
        <v>0</v>
      </c>
      <c r="AN141" s="33">
        <v>40330</v>
      </c>
      <c r="AO141" s="37" t="s">
        <v>18</v>
      </c>
      <c r="AP141" s="37" t="s">
        <v>21</v>
      </c>
      <c r="AQ141" s="37">
        <v>198.84945852895032</v>
      </c>
      <c r="AR141" s="37">
        <v>3.9242857139999998</v>
      </c>
      <c r="AS141" s="37">
        <v>0</v>
      </c>
      <c r="AT141" s="37">
        <v>0</v>
      </c>
      <c r="AU141" s="37">
        <f t="shared" si="38"/>
        <v>0</v>
      </c>
      <c r="AV141" s="37">
        <f t="shared" si="39"/>
        <v>0</v>
      </c>
      <c r="AW141" s="37">
        <f t="shared" si="40"/>
        <v>0</v>
      </c>
    </row>
    <row r="142" spans="17:49" x14ac:dyDescent="0.35">
      <c r="Q142" s="33">
        <v>40337</v>
      </c>
      <c r="R142" s="37" t="s">
        <v>18</v>
      </c>
      <c r="S142" s="37" t="s">
        <v>21</v>
      </c>
      <c r="T142" s="37">
        <v>224.22524285785963</v>
      </c>
      <c r="U142" s="37">
        <v>4.2042857140000001</v>
      </c>
      <c r="V142" s="37">
        <v>0</v>
      </c>
      <c r="W142" s="37">
        <v>0</v>
      </c>
      <c r="X142" s="37">
        <f t="shared" si="34"/>
        <v>0</v>
      </c>
      <c r="Y142" s="37">
        <f t="shared" si="35"/>
        <v>0</v>
      </c>
      <c r="Z142" s="37">
        <f t="shared" si="36"/>
        <v>0</v>
      </c>
      <c r="AA142" s="37">
        <f t="shared" si="37"/>
        <v>0</v>
      </c>
      <c r="AN142" s="33">
        <v>40337</v>
      </c>
      <c r="AO142" s="37" t="s">
        <v>18</v>
      </c>
      <c r="AP142" s="37" t="s">
        <v>21</v>
      </c>
      <c r="AQ142" s="37">
        <v>224.22524285785963</v>
      </c>
      <c r="AR142" s="37">
        <v>4.2042857140000001</v>
      </c>
      <c r="AS142" s="37">
        <v>0</v>
      </c>
      <c r="AT142" s="37">
        <v>0</v>
      </c>
      <c r="AU142" s="37">
        <f t="shared" si="38"/>
        <v>0</v>
      </c>
      <c r="AV142" s="37">
        <f t="shared" si="39"/>
        <v>0</v>
      </c>
      <c r="AW142" s="37">
        <f t="shared" si="40"/>
        <v>0</v>
      </c>
    </row>
    <row r="143" spans="17:49" x14ac:dyDescent="0.35">
      <c r="Q143" s="33">
        <v>40344</v>
      </c>
      <c r="R143" s="37" t="s">
        <v>18</v>
      </c>
      <c r="S143" s="37" t="s">
        <v>21</v>
      </c>
      <c r="T143" s="37">
        <v>258.85789097402039</v>
      </c>
      <c r="U143" s="37">
        <v>4.2042857140000001</v>
      </c>
      <c r="V143" s="37">
        <v>0</v>
      </c>
      <c r="W143" s="37">
        <v>0</v>
      </c>
      <c r="X143" s="37">
        <f t="shared" si="34"/>
        <v>0</v>
      </c>
      <c r="Y143" s="37">
        <f t="shared" si="35"/>
        <v>0</v>
      </c>
      <c r="Z143" s="37">
        <f t="shared" si="36"/>
        <v>0</v>
      </c>
      <c r="AA143" s="37">
        <f t="shared" si="37"/>
        <v>0</v>
      </c>
      <c r="AN143" s="33">
        <v>40344</v>
      </c>
      <c r="AO143" s="37" t="s">
        <v>18</v>
      </c>
      <c r="AP143" s="37" t="s">
        <v>21</v>
      </c>
      <c r="AQ143" s="37">
        <v>258.85789097402039</v>
      </c>
      <c r="AR143" s="37">
        <v>4.2042857140000001</v>
      </c>
      <c r="AS143" s="37">
        <v>0</v>
      </c>
      <c r="AT143" s="37">
        <v>0</v>
      </c>
      <c r="AU143" s="37">
        <f t="shared" si="38"/>
        <v>0</v>
      </c>
      <c r="AV143" s="37">
        <f t="shared" si="39"/>
        <v>0</v>
      </c>
      <c r="AW143" s="37">
        <f t="shared" si="40"/>
        <v>0</v>
      </c>
    </row>
    <row r="144" spans="17:49" x14ac:dyDescent="0.35">
      <c r="Q144" s="33">
        <v>40351</v>
      </c>
      <c r="R144" s="37" t="s">
        <v>18</v>
      </c>
      <c r="S144" s="37" t="s">
        <v>21</v>
      </c>
      <c r="T144" s="37">
        <v>259.40173476767922</v>
      </c>
      <c r="U144" s="37">
        <v>3.801111111</v>
      </c>
      <c r="V144" s="37">
        <v>0</v>
      </c>
      <c r="W144" s="37">
        <v>0</v>
      </c>
      <c r="X144" s="37">
        <f t="shared" si="34"/>
        <v>0</v>
      </c>
      <c r="Y144" s="37">
        <f t="shared" si="35"/>
        <v>0</v>
      </c>
      <c r="Z144" s="37">
        <f t="shared" si="36"/>
        <v>0</v>
      </c>
      <c r="AA144" s="37">
        <f t="shared" si="37"/>
        <v>0</v>
      </c>
      <c r="AN144" s="33">
        <v>40351</v>
      </c>
      <c r="AO144" s="37" t="s">
        <v>18</v>
      </c>
      <c r="AP144" s="37" t="s">
        <v>21</v>
      </c>
      <c r="AQ144" s="37">
        <v>259.40173476767922</v>
      </c>
      <c r="AR144" s="37">
        <v>3.801111111</v>
      </c>
      <c r="AS144" s="37">
        <v>0</v>
      </c>
      <c r="AT144" s="37">
        <v>0</v>
      </c>
      <c r="AU144" s="37">
        <f t="shared" si="38"/>
        <v>0</v>
      </c>
      <c r="AV144" s="37">
        <f t="shared" si="39"/>
        <v>0</v>
      </c>
      <c r="AW144" s="37">
        <f t="shared" si="40"/>
        <v>0</v>
      </c>
    </row>
    <row r="145" spans="17:49" x14ac:dyDescent="0.35">
      <c r="Q145" s="33">
        <v>40358</v>
      </c>
      <c r="R145" s="37" t="s">
        <v>18</v>
      </c>
      <c r="S145" s="37" t="s">
        <v>21</v>
      </c>
      <c r="T145" s="37">
        <v>206.1745931678478</v>
      </c>
      <c r="U145" s="37">
        <v>3.9337499999999999</v>
      </c>
      <c r="V145" s="37">
        <v>0</v>
      </c>
      <c r="W145" s="37">
        <v>0</v>
      </c>
      <c r="X145" s="37">
        <f t="shared" si="34"/>
        <v>0</v>
      </c>
      <c r="Y145" s="37">
        <f t="shared" si="35"/>
        <v>0</v>
      </c>
      <c r="Z145" s="37">
        <f t="shared" si="36"/>
        <v>0</v>
      </c>
      <c r="AA145" s="37">
        <f t="shared" si="37"/>
        <v>0</v>
      </c>
      <c r="AN145" s="33">
        <v>40358</v>
      </c>
      <c r="AO145" s="37" t="s">
        <v>18</v>
      </c>
      <c r="AP145" s="37" t="s">
        <v>21</v>
      </c>
      <c r="AQ145" s="37">
        <v>206.1745931678478</v>
      </c>
      <c r="AR145" s="37">
        <v>3.9337499999999999</v>
      </c>
      <c r="AS145" s="37">
        <v>0</v>
      </c>
      <c r="AT145" s="37">
        <v>0</v>
      </c>
      <c r="AU145" s="37">
        <f t="shared" si="38"/>
        <v>0</v>
      </c>
      <c r="AV145" s="37">
        <f t="shared" si="39"/>
        <v>0</v>
      </c>
      <c r="AW145" s="37">
        <f t="shared" si="40"/>
        <v>0</v>
      </c>
    </row>
    <row r="146" spans="17:49" x14ac:dyDescent="0.35">
      <c r="Q146" s="33">
        <v>40365</v>
      </c>
      <c r="R146" s="37" t="s">
        <v>18</v>
      </c>
      <c r="S146" s="37" t="s">
        <v>21</v>
      </c>
      <c r="T146" s="37">
        <v>304.46835954757643</v>
      </c>
      <c r="U146" s="37">
        <v>3.3111111110000002</v>
      </c>
      <c r="V146" s="37">
        <v>0</v>
      </c>
      <c r="W146" s="37">
        <v>0</v>
      </c>
      <c r="X146" s="37">
        <f t="shared" si="34"/>
        <v>0</v>
      </c>
      <c r="Y146" s="37">
        <f t="shared" si="35"/>
        <v>0</v>
      </c>
      <c r="Z146" s="37">
        <f t="shared" si="36"/>
        <v>0</v>
      </c>
      <c r="AA146" s="37">
        <f t="shared" si="37"/>
        <v>0</v>
      </c>
      <c r="AN146" s="33">
        <v>40365</v>
      </c>
      <c r="AO146" s="37" t="s">
        <v>18</v>
      </c>
      <c r="AP146" s="37" t="s">
        <v>21</v>
      </c>
      <c r="AQ146" s="37">
        <v>304.46835954757643</v>
      </c>
      <c r="AR146" s="37">
        <v>3.3111111110000002</v>
      </c>
      <c r="AS146" s="37">
        <v>0</v>
      </c>
      <c r="AT146" s="37">
        <v>0</v>
      </c>
      <c r="AU146" s="37">
        <f t="shared" si="38"/>
        <v>0</v>
      </c>
      <c r="AV146" s="37">
        <f t="shared" si="39"/>
        <v>0</v>
      </c>
      <c r="AW146" s="37">
        <f t="shared" si="40"/>
        <v>0</v>
      </c>
    </row>
    <row r="147" spans="17:49" x14ac:dyDescent="0.35">
      <c r="Q147" s="33">
        <v>40372</v>
      </c>
      <c r="R147" s="37" t="s">
        <v>18</v>
      </c>
      <c r="S147" s="37" t="s">
        <v>21</v>
      </c>
      <c r="T147" s="37">
        <v>331.18181179812558</v>
      </c>
      <c r="U147" s="37">
        <v>3.1469999999999998</v>
      </c>
      <c r="V147" s="37">
        <v>0</v>
      </c>
      <c r="W147" s="37">
        <v>0</v>
      </c>
      <c r="X147" s="37">
        <f t="shared" si="34"/>
        <v>0</v>
      </c>
      <c r="Y147" s="37">
        <f t="shared" si="35"/>
        <v>0</v>
      </c>
      <c r="Z147" s="37">
        <f t="shared" si="36"/>
        <v>0</v>
      </c>
      <c r="AA147" s="37">
        <f t="shared" si="37"/>
        <v>0</v>
      </c>
      <c r="AN147" s="33">
        <v>40372</v>
      </c>
      <c r="AO147" s="37" t="s">
        <v>18</v>
      </c>
      <c r="AP147" s="37" t="s">
        <v>21</v>
      </c>
      <c r="AQ147" s="37">
        <v>331.18181179812558</v>
      </c>
      <c r="AR147" s="37">
        <v>3.1469999999999998</v>
      </c>
      <c r="AS147" s="37">
        <v>0</v>
      </c>
      <c r="AT147" s="37">
        <v>0</v>
      </c>
      <c r="AU147" s="37">
        <f t="shared" si="38"/>
        <v>0</v>
      </c>
      <c r="AV147" s="37">
        <f t="shared" si="39"/>
        <v>0</v>
      </c>
      <c r="AW147" s="37">
        <f t="shared" si="40"/>
        <v>0</v>
      </c>
    </row>
    <row r="148" spans="17:49" x14ac:dyDescent="0.35">
      <c r="Q148" s="33">
        <v>40302</v>
      </c>
      <c r="R148" s="37" t="s">
        <v>18</v>
      </c>
      <c r="S148" s="37" t="s">
        <v>22</v>
      </c>
      <c r="T148" s="37">
        <v>280.66506151742271</v>
      </c>
      <c r="U148" s="37">
        <v>4.1614285710000001</v>
      </c>
      <c r="V148" s="37">
        <v>0</v>
      </c>
      <c r="W148" s="37">
        <v>1</v>
      </c>
      <c r="X148" s="37">
        <f t="shared" si="34"/>
        <v>0</v>
      </c>
      <c r="Y148" s="37">
        <f t="shared" si="35"/>
        <v>0</v>
      </c>
      <c r="Z148" s="37">
        <f t="shared" si="36"/>
        <v>0</v>
      </c>
      <c r="AA148" s="37">
        <f t="shared" si="37"/>
        <v>0</v>
      </c>
      <c r="AN148" s="33">
        <v>40302</v>
      </c>
      <c r="AO148" s="37" t="s">
        <v>18</v>
      </c>
      <c r="AP148" s="37" t="s">
        <v>22</v>
      </c>
      <c r="AQ148" s="37">
        <v>280.66506151742271</v>
      </c>
      <c r="AR148" s="37">
        <v>4.1614285710000001</v>
      </c>
      <c r="AS148" s="37">
        <v>0</v>
      </c>
      <c r="AT148" s="37">
        <v>1</v>
      </c>
      <c r="AU148" s="37">
        <f t="shared" si="38"/>
        <v>0</v>
      </c>
      <c r="AV148" s="37">
        <f t="shared" si="39"/>
        <v>0</v>
      </c>
      <c r="AW148" s="37">
        <f t="shared" si="40"/>
        <v>0</v>
      </c>
    </row>
    <row r="149" spans="17:49" x14ac:dyDescent="0.35">
      <c r="Q149" s="33">
        <v>40309</v>
      </c>
      <c r="R149" s="37" t="s">
        <v>18</v>
      </c>
      <c r="S149" s="37" t="s">
        <v>22</v>
      </c>
      <c r="T149" s="37">
        <v>340.35566181391414</v>
      </c>
      <c r="U149" s="37">
        <v>4.1614285710000001</v>
      </c>
      <c r="V149" s="37">
        <v>0</v>
      </c>
      <c r="W149" s="37">
        <v>0</v>
      </c>
      <c r="X149" s="37">
        <f t="shared" si="34"/>
        <v>0</v>
      </c>
      <c r="Y149" s="37">
        <f t="shared" si="35"/>
        <v>0</v>
      </c>
      <c r="Z149" s="37">
        <f t="shared" si="36"/>
        <v>0</v>
      </c>
      <c r="AA149" s="37">
        <f t="shared" si="37"/>
        <v>0</v>
      </c>
      <c r="AN149" s="33">
        <v>40309</v>
      </c>
      <c r="AO149" s="37" t="s">
        <v>18</v>
      </c>
      <c r="AP149" s="37" t="s">
        <v>22</v>
      </c>
      <c r="AQ149" s="37">
        <v>340.35566181391414</v>
      </c>
      <c r="AR149" s="37">
        <v>4.1614285710000001</v>
      </c>
      <c r="AS149" s="37">
        <v>0</v>
      </c>
      <c r="AT149" s="37">
        <v>0</v>
      </c>
      <c r="AU149" s="37">
        <f t="shared" si="38"/>
        <v>0</v>
      </c>
      <c r="AV149" s="37">
        <f t="shared" si="39"/>
        <v>0</v>
      </c>
      <c r="AW149" s="37">
        <f t="shared" si="40"/>
        <v>0</v>
      </c>
    </row>
    <row r="150" spans="17:49" x14ac:dyDescent="0.35">
      <c r="Q150" s="33">
        <v>40316</v>
      </c>
      <c r="R150" s="37" t="s">
        <v>18</v>
      </c>
      <c r="S150" s="37" t="s">
        <v>22</v>
      </c>
      <c r="T150" s="37">
        <v>293.192482907672</v>
      </c>
      <c r="U150" s="37">
        <v>3.9449999999999998</v>
      </c>
      <c r="V150" s="37">
        <v>0</v>
      </c>
      <c r="W150" s="37">
        <v>0</v>
      </c>
      <c r="X150" s="37">
        <f t="shared" si="34"/>
        <v>0</v>
      </c>
      <c r="Y150" s="37">
        <f t="shared" si="35"/>
        <v>0</v>
      </c>
      <c r="Z150" s="37">
        <f t="shared" si="36"/>
        <v>0</v>
      </c>
      <c r="AA150" s="37">
        <f t="shared" si="37"/>
        <v>0</v>
      </c>
      <c r="AN150" s="33">
        <v>40316</v>
      </c>
      <c r="AO150" s="37" t="s">
        <v>18</v>
      </c>
      <c r="AP150" s="37" t="s">
        <v>22</v>
      </c>
      <c r="AQ150" s="37">
        <v>293.192482907672</v>
      </c>
      <c r="AR150" s="37">
        <v>3.9449999999999998</v>
      </c>
      <c r="AS150" s="37">
        <v>0</v>
      </c>
      <c r="AT150" s="37">
        <v>0</v>
      </c>
      <c r="AU150" s="37">
        <f t="shared" si="38"/>
        <v>0</v>
      </c>
      <c r="AV150" s="37">
        <f t="shared" si="39"/>
        <v>0</v>
      </c>
      <c r="AW150" s="37">
        <f t="shared" si="40"/>
        <v>0</v>
      </c>
    </row>
    <row r="151" spans="17:49" x14ac:dyDescent="0.35">
      <c r="Q151" s="33">
        <v>40323</v>
      </c>
      <c r="R151" s="37" t="s">
        <v>18</v>
      </c>
      <c r="S151" s="37" t="s">
        <v>22</v>
      </c>
      <c r="T151" s="37">
        <v>247.64821289163172</v>
      </c>
      <c r="U151" s="37">
        <v>4.2371428570000003</v>
      </c>
      <c r="V151" s="37">
        <v>0</v>
      </c>
      <c r="W151" s="37">
        <v>0</v>
      </c>
      <c r="X151" s="37">
        <f t="shared" si="34"/>
        <v>0</v>
      </c>
      <c r="Y151" s="37">
        <f t="shared" si="35"/>
        <v>0</v>
      </c>
      <c r="Z151" s="37">
        <f t="shared" si="36"/>
        <v>0</v>
      </c>
      <c r="AA151" s="37">
        <f t="shared" si="37"/>
        <v>0</v>
      </c>
      <c r="AN151" s="33">
        <v>40323</v>
      </c>
      <c r="AO151" s="37" t="s">
        <v>18</v>
      </c>
      <c r="AP151" s="37" t="s">
        <v>22</v>
      </c>
      <c r="AQ151" s="37">
        <v>247.64821289163172</v>
      </c>
      <c r="AR151" s="37">
        <v>4.2371428570000003</v>
      </c>
      <c r="AS151" s="37">
        <v>0</v>
      </c>
      <c r="AT151" s="37">
        <v>0</v>
      </c>
      <c r="AU151" s="37">
        <f t="shared" si="38"/>
        <v>0</v>
      </c>
      <c r="AV151" s="37">
        <f t="shared" si="39"/>
        <v>0</v>
      </c>
      <c r="AW151" s="37">
        <f t="shared" si="40"/>
        <v>0</v>
      </c>
    </row>
    <row r="152" spans="17:49" x14ac:dyDescent="0.35">
      <c r="Q152" s="33">
        <v>40330</v>
      </c>
      <c r="R152" s="37" t="s">
        <v>18</v>
      </c>
      <c r="S152" s="37" t="s">
        <v>22</v>
      </c>
      <c r="T152" s="37">
        <v>236.22983595974381</v>
      </c>
      <c r="U152" s="37">
        <v>4.4562499999999998</v>
      </c>
      <c r="V152" s="37">
        <v>0</v>
      </c>
      <c r="W152" s="37">
        <v>0</v>
      </c>
      <c r="X152" s="37">
        <f t="shared" si="34"/>
        <v>0</v>
      </c>
      <c r="Y152" s="37">
        <f t="shared" si="35"/>
        <v>0</v>
      </c>
      <c r="Z152" s="37">
        <f t="shared" si="36"/>
        <v>0</v>
      </c>
      <c r="AA152" s="37">
        <f t="shared" si="37"/>
        <v>0</v>
      </c>
      <c r="AN152" s="33">
        <v>40330</v>
      </c>
      <c r="AO152" s="37" t="s">
        <v>18</v>
      </c>
      <c r="AP152" s="37" t="s">
        <v>22</v>
      </c>
      <c r="AQ152" s="37">
        <v>236.22983595974381</v>
      </c>
      <c r="AR152" s="37">
        <v>4.4562499999999998</v>
      </c>
      <c r="AS152" s="37">
        <v>0</v>
      </c>
      <c r="AT152" s="37">
        <v>0</v>
      </c>
      <c r="AU152" s="37">
        <f t="shared" si="38"/>
        <v>0</v>
      </c>
      <c r="AV152" s="37">
        <f t="shared" si="39"/>
        <v>0</v>
      </c>
      <c r="AW152" s="37">
        <f t="shared" si="40"/>
        <v>0</v>
      </c>
    </row>
    <row r="153" spans="17:49" x14ac:dyDescent="0.35">
      <c r="Q153" s="33">
        <v>40337</v>
      </c>
      <c r="R153" s="37" t="s">
        <v>18</v>
      </c>
      <c r="S153" s="37" t="s">
        <v>22</v>
      </c>
      <c r="T153" s="37">
        <v>272.23564345348746</v>
      </c>
      <c r="U153" s="37">
        <v>4.7328571430000004</v>
      </c>
      <c r="V153" s="37">
        <v>0</v>
      </c>
      <c r="W153" s="37">
        <v>0</v>
      </c>
      <c r="X153" s="37">
        <f t="shared" si="34"/>
        <v>0</v>
      </c>
      <c r="Y153" s="37">
        <f t="shared" si="35"/>
        <v>0</v>
      </c>
      <c r="Z153" s="37">
        <f t="shared" si="36"/>
        <v>0</v>
      </c>
      <c r="AA153" s="37">
        <f t="shared" si="37"/>
        <v>0</v>
      </c>
      <c r="AN153" s="33">
        <v>40337</v>
      </c>
      <c r="AO153" s="37" t="s">
        <v>18</v>
      </c>
      <c r="AP153" s="37" t="s">
        <v>22</v>
      </c>
      <c r="AQ153" s="37">
        <v>272.23564345348746</v>
      </c>
      <c r="AR153" s="37">
        <v>4.7328571430000004</v>
      </c>
      <c r="AS153" s="37">
        <v>0</v>
      </c>
      <c r="AT153" s="37">
        <v>0</v>
      </c>
      <c r="AU153" s="37">
        <f t="shared" si="38"/>
        <v>0</v>
      </c>
      <c r="AV153" s="37">
        <f t="shared" si="39"/>
        <v>0</v>
      </c>
      <c r="AW153" s="37">
        <f t="shared" si="40"/>
        <v>0</v>
      </c>
    </row>
    <row r="154" spans="17:49" x14ac:dyDescent="0.35">
      <c r="Q154" s="33">
        <v>40344</v>
      </c>
      <c r="R154" s="37" t="s">
        <v>18</v>
      </c>
      <c r="S154" s="37" t="s">
        <v>22</v>
      </c>
      <c r="T154" s="37">
        <v>183.67520776248719</v>
      </c>
      <c r="U154" s="37">
        <v>4.1614285710000001</v>
      </c>
      <c r="V154" s="37">
        <v>0</v>
      </c>
      <c r="W154" s="37">
        <v>0</v>
      </c>
      <c r="X154" s="37">
        <f t="shared" si="34"/>
        <v>0</v>
      </c>
      <c r="Y154" s="37">
        <f t="shared" si="35"/>
        <v>0</v>
      </c>
      <c r="Z154" s="37">
        <f t="shared" si="36"/>
        <v>0</v>
      </c>
      <c r="AA154" s="37">
        <f t="shared" si="37"/>
        <v>0</v>
      </c>
      <c r="AN154" s="33">
        <v>40344</v>
      </c>
      <c r="AO154" s="37" t="s">
        <v>18</v>
      </c>
      <c r="AP154" s="37" t="s">
        <v>22</v>
      </c>
      <c r="AQ154" s="37">
        <v>183.67520776248719</v>
      </c>
      <c r="AR154" s="37">
        <v>4.1614285710000001</v>
      </c>
      <c r="AS154" s="37">
        <v>0</v>
      </c>
      <c r="AT154" s="37">
        <v>0</v>
      </c>
      <c r="AU154" s="37">
        <f t="shared" si="38"/>
        <v>0</v>
      </c>
      <c r="AV154" s="37">
        <f t="shared" si="39"/>
        <v>0</v>
      </c>
      <c r="AW154" s="37">
        <f t="shared" si="40"/>
        <v>0</v>
      </c>
    </row>
    <row r="155" spans="17:49" x14ac:dyDescent="0.35">
      <c r="Q155" s="33">
        <v>40351</v>
      </c>
      <c r="R155" s="37" t="s">
        <v>18</v>
      </c>
      <c r="S155" s="37" t="s">
        <v>22</v>
      </c>
      <c r="T155" s="37">
        <v>252.50665912191596</v>
      </c>
      <c r="U155" s="37">
        <v>4.1900000000000004</v>
      </c>
      <c r="V155" s="37">
        <v>0</v>
      </c>
      <c r="W155" s="37">
        <v>0</v>
      </c>
      <c r="X155" s="37">
        <f t="shared" si="34"/>
        <v>0</v>
      </c>
      <c r="Y155" s="37">
        <f t="shared" si="35"/>
        <v>0</v>
      </c>
      <c r="Z155" s="37">
        <f t="shared" si="36"/>
        <v>0</v>
      </c>
      <c r="AA155" s="37">
        <f t="shared" si="37"/>
        <v>0</v>
      </c>
      <c r="AN155" s="33">
        <v>40351</v>
      </c>
      <c r="AO155" s="37" t="s">
        <v>18</v>
      </c>
      <c r="AP155" s="37" t="s">
        <v>22</v>
      </c>
      <c r="AQ155" s="37">
        <v>252.50665912191596</v>
      </c>
      <c r="AR155" s="37">
        <v>4.1900000000000004</v>
      </c>
      <c r="AS155" s="37">
        <v>0</v>
      </c>
      <c r="AT155" s="37">
        <v>0</v>
      </c>
      <c r="AU155" s="37">
        <f t="shared" si="38"/>
        <v>0</v>
      </c>
      <c r="AV155" s="37">
        <f t="shared" si="39"/>
        <v>0</v>
      </c>
      <c r="AW155" s="37">
        <f t="shared" si="40"/>
        <v>0</v>
      </c>
    </row>
    <row r="156" spans="17:49" x14ac:dyDescent="0.35">
      <c r="Q156" s="33">
        <v>40358</v>
      </c>
      <c r="R156" s="37" t="s">
        <v>18</v>
      </c>
      <c r="S156" s="37" t="s">
        <v>22</v>
      </c>
      <c r="T156" s="37">
        <v>289.86053137541177</v>
      </c>
      <c r="U156" s="37">
        <v>4.1614285710000001</v>
      </c>
      <c r="V156" s="37">
        <v>0</v>
      </c>
      <c r="W156" s="37">
        <v>0</v>
      </c>
      <c r="X156" s="37">
        <f t="shared" si="34"/>
        <v>0</v>
      </c>
      <c r="Y156" s="37">
        <f t="shared" si="35"/>
        <v>0</v>
      </c>
      <c r="Z156" s="37">
        <f t="shared" si="36"/>
        <v>0</v>
      </c>
      <c r="AA156" s="37">
        <f t="shared" si="37"/>
        <v>0</v>
      </c>
      <c r="AN156" s="33">
        <v>40358</v>
      </c>
      <c r="AO156" s="37" t="s">
        <v>18</v>
      </c>
      <c r="AP156" s="37" t="s">
        <v>22</v>
      </c>
      <c r="AQ156" s="37">
        <v>289.86053137541177</v>
      </c>
      <c r="AR156" s="37">
        <v>4.1614285710000001</v>
      </c>
      <c r="AS156" s="37">
        <v>0</v>
      </c>
      <c r="AT156" s="37">
        <v>0</v>
      </c>
      <c r="AU156" s="37">
        <f t="shared" si="38"/>
        <v>0</v>
      </c>
      <c r="AV156" s="37">
        <f t="shared" si="39"/>
        <v>0</v>
      </c>
      <c r="AW156" s="37">
        <f t="shared" si="40"/>
        <v>0</v>
      </c>
    </row>
    <row r="157" spans="17:49" x14ac:dyDescent="0.35">
      <c r="Q157" s="33">
        <v>40365</v>
      </c>
      <c r="R157" s="37" t="s">
        <v>18</v>
      </c>
      <c r="S157" s="37" t="s">
        <v>22</v>
      </c>
      <c r="T157" s="37">
        <v>200.91386435089427</v>
      </c>
      <c r="U157" s="37">
        <v>3.78</v>
      </c>
      <c r="V157" s="37">
        <v>0</v>
      </c>
      <c r="W157" s="37">
        <v>0</v>
      </c>
      <c r="X157" s="37">
        <f t="shared" si="34"/>
        <v>0</v>
      </c>
      <c r="Y157" s="37">
        <f t="shared" si="35"/>
        <v>0</v>
      </c>
      <c r="Z157" s="37">
        <f t="shared" si="36"/>
        <v>0</v>
      </c>
      <c r="AA157" s="37">
        <f t="shared" si="37"/>
        <v>0</v>
      </c>
      <c r="AN157" s="33">
        <v>40365</v>
      </c>
      <c r="AO157" s="37" t="s">
        <v>18</v>
      </c>
      <c r="AP157" s="37" t="s">
        <v>22</v>
      </c>
      <c r="AQ157" s="37">
        <v>200.91386435089427</v>
      </c>
      <c r="AR157" s="37">
        <v>3.78</v>
      </c>
      <c r="AS157" s="37">
        <v>0</v>
      </c>
      <c r="AT157" s="37">
        <v>0</v>
      </c>
      <c r="AU157" s="37">
        <f t="shared" si="38"/>
        <v>0</v>
      </c>
      <c r="AV157" s="37">
        <f t="shared" si="39"/>
        <v>0</v>
      </c>
      <c r="AW157" s="37">
        <f t="shared" si="40"/>
        <v>0</v>
      </c>
    </row>
    <row r="158" spans="17:49" x14ac:dyDescent="0.35">
      <c r="Q158" s="33">
        <v>40372</v>
      </c>
      <c r="R158" s="37" t="s">
        <v>18</v>
      </c>
      <c r="S158" s="37" t="s">
        <v>22</v>
      </c>
      <c r="T158" s="37">
        <v>135.1673761865116</v>
      </c>
      <c r="U158" s="37">
        <v>3.78</v>
      </c>
      <c r="V158" s="37">
        <v>0</v>
      </c>
      <c r="W158" s="37">
        <v>0</v>
      </c>
      <c r="X158" s="37">
        <f t="shared" si="34"/>
        <v>0</v>
      </c>
      <c r="Y158" s="37">
        <f t="shared" si="35"/>
        <v>0</v>
      </c>
      <c r="Z158" s="37">
        <f t="shared" si="36"/>
        <v>0</v>
      </c>
      <c r="AA158" s="37">
        <f t="shared" si="37"/>
        <v>0</v>
      </c>
      <c r="AN158" s="33">
        <v>40372</v>
      </c>
      <c r="AO158" s="37" t="s">
        <v>18</v>
      </c>
      <c r="AP158" s="37" t="s">
        <v>22</v>
      </c>
      <c r="AQ158" s="37">
        <v>135.1673761865116</v>
      </c>
      <c r="AR158" s="37">
        <v>3.78</v>
      </c>
      <c r="AS158" s="37">
        <v>0</v>
      </c>
      <c r="AT158" s="37">
        <v>0</v>
      </c>
      <c r="AU158" s="37">
        <f t="shared" si="38"/>
        <v>0</v>
      </c>
      <c r="AV158" s="37">
        <f t="shared" si="39"/>
        <v>0</v>
      </c>
      <c r="AW158" s="37">
        <f t="shared" si="40"/>
        <v>0</v>
      </c>
    </row>
    <row r="159" spans="17:49" x14ac:dyDescent="0.35">
      <c r="Q159" s="33">
        <v>40302</v>
      </c>
      <c r="R159" s="37" t="s">
        <v>18</v>
      </c>
      <c r="S159" s="37" t="s">
        <v>23</v>
      </c>
      <c r="T159" s="37">
        <v>89.823337547925831</v>
      </c>
      <c r="U159" s="37">
        <v>4.8566666669999998</v>
      </c>
      <c r="V159" s="37">
        <v>0</v>
      </c>
      <c r="W159" s="37">
        <v>0</v>
      </c>
      <c r="X159" s="37">
        <f t="shared" si="34"/>
        <v>0</v>
      </c>
      <c r="Y159" s="37">
        <f t="shared" si="35"/>
        <v>0</v>
      </c>
      <c r="Z159" s="37">
        <f t="shared" si="36"/>
        <v>0</v>
      </c>
      <c r="AA159" s="37">
        <f t="shared" si="37"/>
        <v>0</v>
      </c>
      <c r="AN159" s="33">
        <v>40302</v>
      </c>
      <c r="AO159" s="37" t="s">
        <v>18</v>
      </c>
      <c r="AP159" s="37" t="s">
        <v>23</v>
      </c>
      <c r="AQ159" s="37">
        <v>89.823337547925831</v>
      </c>
      <c r="AR159" s="37">
        <v>4.8566666669999998</v>
      </c>
      <c r="AS159" s="37">
        <v>0</v>
      </c>
      <c r="AT159" s="37">
        <v>0</v>
      </c>
      <c r="AU159" s="37">
        <f t="shared" si="38"/>
        <v>0</v>
      </c>
      <c r="AV159" s="37">
        <f t="shared" si="39"/>
        <v>0</v>
      </c>
      <c r="AW159" s="37">
        <f t="shared" si="40"/>
        <v>0</v>
      </c>
    </row>
    <row r="160" spans="17:49" x14ac:dyDescent="0.35">
      <c r="Q160" s="33">
        <v>40309</v>
      </c>
      <c r="R160" s="37" t="s">
        <v>18</v>
      </c>
      <c r="S160" s="37" t="s">
        <v>23</v>
      </c>
      <c r="T160" s="37">
        <v>171.57186238849636</v>
      </c>
      <c r="U160" s="37">
        <v>4.8566666669999998</v>
      </c>
      <c r="V160" s="37">
        <v>0</v>
      </c>
      <c r="W160" s="37">
        <v>0</v>
      </c>
      <c r="X160" s="37">
        <f t="shared" si="34"/>
        <v>0</v>
      </c>
      <c r="Y160" s="37">
        <f t="shared" si="35"/>
        <v>0</v>
      </c>
      <c r="Z160" s="37">
        <f t="shared" si="36"/>
        <v>0</v>
      </c>
      <c r="AA160" s="37">
        <f t="shared" si="37"/>
        <v>0</v>
      </c>
      <c r="AN160" s="33">
        <v>40309</v>
      </c>
      <c r="AO160" s="37" t="s">
        <v>18</v>
      </c>
      <c r="AP160" s="37" t="s">
        <v>23</v>
      </c>
      <c r="AQ160" s="37">
        <v>171.57186238849636</v>
      </c>
      <c r="AR160" s="37">
        <v>4.8566666669999998</v>
      </c>
      <c r="AS160" s="37">
        <v>0</v>
      </c>
      <c r="AT160" s="37">
        <v>0</v>
      </c>
      <c r="AU160" s="37">
        <f t="shared" si="38"/>
        <v>0</v>
      </c>
      <c r="AV160" s="37">
        <f t="shared" si="39"/>
        <v>0</v>
      </c>
      <c r="AW160" s="37">
        <f t="shared" si="40"/>
        <v>0</v>
      </c>
    </row>
    <row r="161" spans="17:49" x14ac:dyDescent="0.35">
      <c r="Q161" s="33">
        <v>40316</v>
      </c>
      <c r="R161" s="37" t="s">
        <v>18</v>
      </c>
      <c r="S161" s="37" t="s">
        <v>23</v>
      </c>
      <c r="T161" s="37">
        <v>197.55094390304976</v>
      </c>
      <c r="U161" s="37">
        <v>4.3499999999999996</v>
      </c>
      <c r="V161" s="37">
        <v>0</v>
      </c>
      <c r="W161" s="37">
        <v>0</v>
      </c>
      <c r="X161" s="37">
        <f t="shared" si="34"/>
        <v>0</v>
      </c>
      <c r="Y161" s="37">
        <f t="shared" si="35"/>
        <v>0</v>
      </c>
      <c r="Z161" s="37">
        <f t="shared" si="36"/>
        <v>0</v>
      </c>
      <c r="AA161" s="37">
        <f t="shared" si="37"/>
        <v>0</v>
      </c>
      <c r="AN161" s="33">
        <v>40316</v>
      </c>
      <c r="AO161" s="37" t="s">
        <v>18</v>
      </c>
      <c r="AP161" s="37" t="s">
        <v>23</v>
      </c>
      <c r="AQ161" s="37">
        <v>197.55094390304976</v>
      </c>
      <c r="AR161" s="37">
        <v>4.3499999999999996</v>
      </c>
      <c r="AS161" s="37">
        <v>0</v>
      </c>
      <c r="AT161" s="37">
        <v>0</v>
      </c>
      <c r="AU161" s="37">
        <f t="shared" si="38"/>
        <v>0</v>
      </c>
      <c r="AV161" s="37">
        <f t="shared" si="39"/>
        <v>0</v>
      </c>
      <c r="AW161" s="37">
        <f t="shared" si="40"/>
        <v>0</v>
      </c>
    </row>
    <row r="162" spans="17:49" x14ac:dyDescent="0.35">
      <c r="Q162" s="33">
        <v>40323</v>
      </c>
      <c r="R162" s="37" t="s">
        <v>18</v>
      </c>
      <c r="S162" s="37" t="s">
        <v>23</v>
      </c>
      <c r="T162" s="37">
        <v>268.89447791817884</v>
      </c>
      <c r="U162" s="37">
        <v>4.3499999999999996</v>
      </c>
      <c r="V162" s="37">
        <v>0</v>
      </c>
      <c r="W162" s="37">
        <v>0</v>
      </c>
      <c r="X162" s="37">
        <f t="shared" si="34"/>
        <v>0</v>
      </c>
      <c r="Y162" s="37">
        <f t="shared" si="35"/>
        <v>0</v>
      </c>
      <c r="Z162" s="37">
        <f t="shared" si="36"/>
        <v>0</v>
      </c>
      <c r="AA162" s="37">
        <f t="shared" si="37"/>
        <v>0</v>
      </c>
      <c r="AN162" s="33">
        <v>40323</v>
      </c>
      <c r="AO162" s="37" t="s">
        <v>18</v>
      </c>
      <c r="AP162" s="37" t="s">
        <v>23</v>
      </c>
      <c r="AQ162" s="37">
        <v>268.89447791817884</v>
      </c>
      <c r="AR162" s="37">
        <v>4.3499999999999996</v>
      </c>
      <c r="AS162" s="37">
        <v>0</v>
      </c>
      <c r="AT162" s="37">
        <v>0</v>
      </c>
      <c r="AU162" s="37">
        <f t="shared" si="38"/>
        <v>0</v>
      </c>
      <c r="AV162" s="37">
        <f t="shared" si="39"/>
        <v>0</v>
      </c>
      <c r="AW162" s="37">
        <f t="shared" si="40"/>
        <v>0</v>
      </c>
    </row>
    <row r="163" spans="17:49" x14ac:dyDescent="0.35">
      <c r="Q163" s="33">
        <v>40330</v>
      </c>
      <c r="R163" s="37" t="s">
        <v>18</v>
      </c>
      <c r="S163" s="37" t="s">
        <v>23</v>
      </c>
      <c r="T163" s="37">
        <v>173.2082566698104</v>
      </c>
      <c r="U163" s="37">
        <v>4.1449999999999996</v>
      </c>
      <c r="V163" s="37">
        <v>0</v>
      </c>
      <c r="W163" s="37">
        <v>0</v>
      </c>
      <c r="X163" s="37">
        <f t="shared" si="34"/>
        <v>0</v>
      </c>
      <c r="Y163" s="37">
        <f t="shared" si="35"/>
        <v>0</v>
      </c>
      <c r="Z163" s="37">
        <f t="shared" si="36"/>
        <v>0</v>
      </c>
      <c r="AA163" s="37">
        <f t="shared" si="37"/>
        <v>0</v>
      </c>
      <c r="AN163" s="33">
        <v>40330</v>
      </c>
      <c r="AO163" s="37" t="s">
        <v>18</v>
      </c>
      <c r="AP163" s="37" t="s">
        <v>23</v>
      </c>
      <c r="AQ163" s="37">
        <v>173.2082566698104</v>
      </c>
      <c r="AR163" s="37">
        <v>4.1449999999999996</v>
      </c>
      <c r="AS163" s="37">
        <v>0</v>
      </c>
      <c r="AT163" s="37">
        <v>0</v>
      </c>
      <c r="AU163" s="37">
        <f t="shared" si="38"/>
        <v>0</v>
      </c>
      <c r="AV163" s="37">
        <f t="shared" si="39"/>
        <v>0</v>
      </c>
      <c r="AW163" s="37">
        <f t="shared" si="40"/>
        <v>0</v>
      </c>
    </row>
    <row r="164" spans="17:49" x14ac:dyDescent="0.35">
      <c r="Q164" s="33">
        <v>40337</v>
      </c>
      <c r="R164" s="37" t="s">
        <v>18</v>
      </c>
      <c r="S164" s="37" t="s">
        <v>23</v>
      </c>
      <c r="T164" s="37">
        <v>299.9339069101668</v>
      </c>
      <c r="U164" s="37">
        <v>4.6399999999999997</v>
      </c>
      <c r="V164" s="37">
        <v>0</v>
      </c>
      <c r="W164" s="37">
        <v>0</v>
      </c>
      <c r="X164" s="37">
        <f t="shared" si="34"/>
        <v>0</v>
      </c>
      <c r="Y164" s="37">
        <f t="shared" si="35"/>
        <v>0</v>
      </c>
      <c r="Z164" s="37">
        <f t="shared" si="36"/>
        <v>0</v>
      </c>
      <c r="AA164" s="37">
        <f t="shared" si="37"/>
        <v>0</v>
      </c>
      <c r="AN164" s="33">
        <v>40337</v>
      </c>
      <c r="AO164" s="37" t="s">
        <v>18</v>
      </c>
      <c r="AP164" s="37" t="s">
        <v>23</v>
      </c>
      <c r="AQ164" s="37">
        <v>299.9339069101668</v>
      </c>
      <c r="AR164" s="37">
        <v>4.6399999999999997</v>
      </c>
      <c r="AS164" s="37">
        <v>0</v>
      </c>
      <c r="AT164" s="37">
        <v>0</v>
      </c>
      <c r="AU164" s="37">
        <f t="shared" si="38"/>
        <v>0</v>
      </c>
      <c r="AV164" s="37">
        <f t="shared" si="39"/>
        <v>0</v>
      </c>
      <c r="AW164" s="37">
        <f t="shared" si="40"/>
        <v>0</v>
      </c>
    </row>
    <row r="165" spans="17:49" x14ac:dyDescent="0.35">
      <c r="Q165" s="33">
        <v>40344</v>
      </c>
      <c r="R165" s="37" t="s">
        <v>18</v>
      </c>
      <c r="S165" s="37" t="s">
        <v>23</v>
      </c>
      <c r="T165" s="37">
        <v>244.48261981110159</v>
      </c>
      <c r="U165" s="37">
        <v>4.1900000000000004</v>
      </c>
      <c r="V165" s="37">
        <v>0</v>
      </c>
      <c r="W165" s="37">
        <v>0</v>
      </c>
      <c r="X165" s="37">
        <f t="shared" si="34"/>
        <v>0</v>
      </c>
      <c r="Y165" s="37">
        <f t="shared" si="35"/>
        <v>0</v>
      </c>
      <c r="Z165" s="37">
        <f t="shared" si="36"/>
        <v>0</v>
      </c>
      <c r="AA165" s="37">
        <f t="shared" si="37"/>
        <v>0</v>
      </c>
      <c r="AN165" s="33">
        <v>40344</v>
      </c>
      <c r="AO165" s="37" t="s">
        <v>18</v>
      </c>
      <c r="AP165" s="37" t="s">
        <v>23</v>
      </c>
      <c r="AQ165" s="37">
        <v>244.48261981110159</v>
      </c>
      <c r="AR165" s="37">
        <v>4.1900000000000004</v>
      </c>
      <c r="AS165" s="37">
        <v>0</v>
      </c>
      <c r="AT165" s="37">
        <v>0</v>
      </c>
      <c r="AU165" s="37">
        <f t="shared" si="38"/>
        <v>0</v>
      </c>
      <c r="AV165" s="37">
        <f t="shared" si="39"/>
        <v>0</v>
      </c>
      <c r="AW165" s="37">
        <f t="shared" si="40"/>
        <v>0</v>
      </c>
    </row>
    <row r="166" spans="17:49" x14ac:dyDescent="0.35">
      <c r="Q166" s="33">
        <v>40351</v>
      </c>
      <c r="R166" s="37" t="s">
        <v>18</v>
      </c>
      <c r="S166" s="37" t="s">
        <v>23</v>
      </c>
      <c r="T166" s="37">
        <v>440.97002195203333</v>
      </c>
      <c r="U166" s="37">
        <v>4.1900000000000004</v>
      </c>
      <c r="V166" s="37">
        <v>1</v>
      </c>
      <c r="W166" s="37">
        <v>0</v>
      </c>
      <c r="X166" s="37">
        <f t="shared" si="34"/>
        <v>0</v>
      </c>
      <c r="Y166" s="37">
        <f t="shared" si="35"/>
        <v>0</v>
      </c>
      <c r="Z166" s="37">
        <f t="shared" si="36"/>
        <v>0</v>
      </c>
      <c r="AA166" s="37">
        <f t="shared" si="37"/>
        <v>0</v>
      </c>
      <c r="AN166" s="33">
        <v>40351</v>
      </c>
      <c r="AO166" s="37" t="s">
        <v>18</v>
      </c>
      <c r="AP166" s="37" t="s">
        <v>23</v>
      </c>
      <c r="AQ166" s="37">
        <v>440.97002195203333</v>
      </c>
      <c r="AR166" s="37">
        <v>4.1900000000000004</v>
      </c>
      <c r="AS166" s="37">
        <v>1</v>
      </c>
      <c r="AT166" s="37">
        <v>0</v>
      </c>
      <c r="AU166" s="37">
        <f t="shared" si="38"/>
        <v>0</v>
      </c>
      <c r="AV166" s="37">
        <f t="shared" si="39"/>
        <v>0</v>
      </c>
      <c r="AW166" s="37">
        <f t="shared" si="40"/>
        <v>0</v>
      </c>
    </row>
    <row r="167" spans="17:49" x14ac:dyDescent="0.35">
      <c r="Q167" s="33">
        <v>40358</v>
      </c>
      <c r="R167" s="37" t="s">
        <v>18</v>
      </c>
      <c r="S167" s="37" t="s">
        <v>23</v>
      </c>
      <c r="T167" s="37">
        <v>269.93480159233297</v>
      </c>
      <c r="U167" s="37">
        <v>3.94</v>
      </c>
      <c r="V167" s="37">
        <v>0</v>
      </c>
      <c r="W167" s="37">
        <v>1</v>
      </c>
      <c r="X167" s="37">
        <f t="shared" si="34"/>
        <v>0</v>
      </c>
      <c r="Y167" s="37">
        <f t="shared" si="35"/>
        <v>0</v>
      </c>
      <c r="Z167" s="37">
        <f t="shared" si="36"/>
        <v>0</v>
      </c>
      <c r="AA167" s="37">
        <f t="shared" si="37"/>
        <v>0</v>
      </c>
      <c r="AN167" s="33">
        <v>40358</v>
      </c>
      <c r="AO167" s="37" t="s">
        <v>18</v>
      </c>
      <c r="AP167" s="37" t="s">
        <v>23</v>
      </c>
      <c r="AQ167" s="37">
        <v>269.93480159233297</v>
      </c>
      <c r="AR167" s="37">
        <v>3.94</v>
      </c>
      <c r="AS167" s="37">
        <v>0</v>
      </c>
      <c r="AT167" s="37">
        <v>1</v>
      </c>
      <c r="AU167" s="37">
        <f t="shared" si="38"/>
        <v>0</v>
      </c>
      <c r="AV167" s="37">
        <f t="shared" si="39"/>
        <v>0</v>
      </c>
      <c r="AW167" s="37">
        <f t="shared" si="40"/>
        <v>0</v>
      </c>
    </row>
    <row r="168" spans="17:49" x14ac:dyDescent="0.35">
      <c r="Q168" s="33">
        <v>40365</v>
      </c>
      <c r="R168" s="37" t="s">
        <v>18</v>
      </c>
      <c r="S168" s="37" t="s">
        <v>23</v>
      </c>
      <c r="T168" s="37">
        <v>334.96321778716339</v>
      </c>
      <c r="U168" s="37">
        <v>4.1790000000000003</v>
      </c>
      <c r="V168" s="37">
        <v>0</v>
      </c>
      <c r="W168" s="37">
        <v>1</v>
      </c>
      <c r="X168" s="37">
        <f t="shared" si="34"/>
        <v>0</v>
      </c>
      <c r="Y168" s="37">
        <f t="shared" si="35"/>
        <v>0</v>
      </c>
      <c r="Z168" s="37">
        <f t="shared" si="36"/>
        <v>0</v>
      </c>
      <c r="AA168" s="37">
        <f t="shared" si="37"/>
        <v>0</v>
      </c>
      <c r="AN168" s="33">
        <v>40365</v>
      </c>
      <c r="AO168" s="37" t="s">
        <v>18</v>
      </c>
      <c r="AP168" s="37" t="s">
        <v>23</v>
      </c>
      <c r="AQ168" s="37">
        <v>334.96321778716339</v>
      </c>
      <c r="AR168" s="37">
        <v>4.1790000000000003</v>
      </c>
      <c r="AS168" s="37">
        <v>0</v>
      </c>
      <c r="AT168" s="37">
        <v>1</v>
      </c>
      <c r="AU168" s="37">
        <f t="shared" si="38"/>
        <v>0</v>
      </c>
      <c r="AV168" s="37">
        <f t="shared" si="39"/>
        <v>0</v>
      </c>
      <c r="AW168" s="37">
        <f t="shared" si="40"/>
        <v>0</v>
      </c>
    </row>
    <row r="169" spans="17:49" x14ac:dyDescent="0.35">
      <c r="Q169" s="33">
        <v>40372</v>
      </c>
      <c r="R169" s="37" t="s">
        <v>18</v>
      </c>
      <c r="S169" s="37" t="s">
        <v>23</v>
      </c>
      <c r="T169" s="37">
        <v>357.7484603303962</v>
      </c>
      <c r="U169" s="37">
        <v>4.1790000000000003</v>
      </c>
      <c r="V169" s="37">
        <v>0</v>
      </c>
      <c r="W169" s="37">
        <v>1</v>
      </c>
      <c r="X169" s="37">
        <f t="shared" si="34"/>
        <v>0</v>
      </c>
      <c r="Y169" s="37">
        <f t="shared" si="35"/>
        <v>0</v>
      </c>
      <c r="Z169" s="37">
        <f t="shared" si="36"/>
        <v>0</v>
      </c>
      <c r="AA169" s="37">
        <f t="shared" si="37"/>
        <v>0</v>
      </c>
      <c r="AN169" s="33">
        <v>40372</v>
      </c>
      <c r="AO169" s="37" t="s">
        <v>18</v>
      </c>
      <c r="AP169" s="37" t="s">
        <v>23</v>
      </c>
      <c r="AQ169" s="37">
        <v>357.7484603303962</v>
      </c>
      <c r="AR169" s="37">
        <v>4.1790000000000003</v>
      </c>
      <c r="AS169" s="37">
        <v>0</v>
      </c>
      <c r="AT169" s="37">
        <v>1</v>
      </c>
      <c r="AU169" s="37">
        <f t="shared" si="38"/>
        <v>0</v>
      </c>
      <c r="AV169" s="37">
        <f t="shared" si="39"/>
        <v>0</v>
      </c>
      <c r="AW169" s="37">
        <f t="shared" si="40"/>
        <v>0</v>
      </c>
    </row>
    <row r="170" spans="17:49" x14ac:dyDescent="0.35">
      <c r="Q170" s="33">
        <v>40302</v>
      </c>
      <c r="R170" s="37" t="s">
        <v>18</v>
      </c>
      <c r="S170" s="37" t="s">
        <v>24</v>
      </c>
      <c r="T170" s="37">
        <v>230.50294470959292</v>
      </c>
      <c r="U170" s="37">
        <v>5.29</v>
      </c>
      <c r="V170" s="37">
        <v>0</v>
      </c>
      <c r="W170" s="37">
        <v>1</v>
      </c>
      <c r="X170" s="37">
        <f t="shared" si="34"/>
        <v>0</v>
      </c>
      <c r="Y170" s="37">
        <f t="shared" si="35"/>
        <v>0</v>
      </c>
      <c r="Z170" s="37">
        <f t="shared" si="36"/>
        <v>0</v>
      </c>
      <c r="AA170" s="37">
        <f t="shared" si="37"/>
        <v>0</v>
      </c>
      <c r="AN170" s="33">
        <v>40302</v>
      </c>
      <c r="AO170" s="37" t="s">
        <v>18</v>
      </c>
      <c r="AP170" s="37" t="s">
        <v>24</v>
      </c>
      <c r="AQ170" s="37">
        <v>230.50294470959292</v>
      </c>
      <c r="AR170" s="37">
        <v>5.29</v>
      </c>
      <c r="AS170" s="37">
        <v>0</v>
      </c>
      <c r="AT170" s="37">
        <v>1</v>
      </c>
      <c r="AU170" s="37">
        <f t="shared" si="38"/>
        <v>0</v>
      </c>
      <c r="AV170" s="37">
        <f t="shared" si="39"/>
        <v>0</v>
      </c>
      <c r="AW170" s="37">
        <f t="shared" si="40"/>
        <v>0</v>
      </c>
    </row>
    <row r="171" spans="17:49" x14ac:dyDescent="0.35">
      <c r="Q171" s="33">
        <v>40309</v>
      </c>
      <c r="R171" s="37" t="s">
        <v>18</v>
      </c>
      <c r="S171" s="37" t="s">
        <v>24</v>
      </c>
      <c r="T171" s="37">
        <v>363.78535420602554</v>
      </c>
      <c r="U171" s="37">
        <v>4.3899999999999997</v>
      </c>
      <c r="V171" s="37">
        <v>0</v>
      </c>
      <c r="W171" s="37">
        <v>0</v>
      </c>
      <c r="X171" s="37">
        <f t="shared" si="34"/>
        <v>0</v>
      </c>
      <c r="Y171" s="37">
        <f t="shared" si="35"/>
        <v>0</v>
      </c>
      <c r="Z171" s="37">
        <f t="shared" si="36"/>
        <v>0</v>
      </c>
      <c r="AA171" s="37">
        <f t="shared" si="37"/>
        <v>0</v>
      </c>
      <c r="AN171" s="33">
        <v>40309</v>
      </c>
      <c r="AO171" s="37" t="s">
        <v>18</v>
      </c>
      <c r="AP171" s="37" t="s">
        <v>24</v>
      </c>
      <c r="AQ171" s="37">
        <v>363.78535420602554</v>
      </c>
      <c r="AR171" s="37">
        <v>4.3899999999999997</v>
      </c>
      <c r="AS171" s="37">
        <v>0</v>
      </c>
      <c r="AT171" s="37">
        <v>0</v>
      </c>
      <c r="AU171" s="37">
        <f t="shared" si="38"/>
        <v>0</v>
      </c>
      <c r="AV171" s="37">
        <f t="shared" si="39"/>
        <v>0</v>
      </c>
      <c r="AW171" s="37">
        <f t="shared" si="40"/>
        <v>0</v>
      </c>
    </row>
    <row r="172" spans="17:49" x14ac:dyDescent="0.35">
      <c r="Q172" s="33">
        <v>40316</v>
      </c>
      <c r="R172" s="37" t="s">
        <v>18</v>
      </c>
      <c r="S172" s="37" t="s">
        <v>24</v>
      </c>
      <c r="T172" s="37">
        <v>268.40864887242094</v>
      </c>
      <c r="U172" s="37">
        <v>4.79</v>
      </c>
      <c r="V172" s="37">
        <v>0</v>
      </c>
      <c r="W172" s="37">
        <v>0</v>
      </c>
      <c r="X172" s="37">
        <f t="shared" si="34"/>
        <v>0</v>
      </c>
      <c r="Y172" s="37">
        <f t="shared" si="35"/>
        <v>0</v>
      </c>
      <c r="Z172" s="37">
        <f t="shared" si="36"/>
        <v>0</v>
      </c>
      <c r="AA172" s="37">
        <f t="shared" si="37"/>
        <v>0</v>
      </c>
      <c r="AN172" s="33">
        <v>40316</v>
      </c>
      <c r="AO172" s="37" t="s">
        <v>18</v>
      </c>
      <c r="AP172" s="37" t="s">
        <v>24</v>
      </c>
      <c r="AQ172" s="37">
        <v>268.40864887242094</v>
      </c>
      <c r="AR172" s="37">
        <v>4.79</v>
      </c>
      <c r="AS172" s="37">
        <v>0</v>
      </c>
      <c r="AT172" s="37">
        <v>0</v>
      </c>
      <c r="AU172" s="37">
        <f t="shared" si="38"/>
        <v>0</v>
      </c>
      <c r="AV172" s="37">
        <f t="shared" si="39"/>
        <v>0</v>
      </c>
      <c r="AW172" s="37">
        <f t="shared" si="40"/>
        <v>0</v>
      </c>
    </row>
    <row r="173" spans="17:49" x14ac:dyDescent="0.35">
      <c r="Q173" s="33">
        <v>40323</v>
      </c>
      <c r="R173" s="37" t="s">
        <v>18</v>
      </c>
      <c r="S173" s="37" t="s">
        <v>24</v>
      </c>
      <c r="T173" s="37">
        <v>211.23872621363978</v>
      </c>
      <c r="U173" s="37">
        <v>4.3899999999999997</v>
      </c>
      <c r="V173" s="37">
        <v>0</v>
      </c>
      <c r="W173" s="37">
        <v>0</v>
      </c>
      <c r="X173" s="37">
        <f t="shared" si="34"/>
        <v>0</v>
      </c>
      <c r="Y173" s="37">
        <f t="shared" si="35"/>
        <v>0</v>
      </c>
      <c r="Z173" s="37">
        <f t="shared" si="36"/>
        <v>0</v>
      </c>
      <c r="AA173" s="37">
        <f t="shared" si="37"/>
        <v>0</v>
      </c>
      <c r="AN173" s="33">
        <v>40323</v>
      </c>
      <c r="AO173" s="37" t="s">
        <v>18</v>
      </c>
      <c r="AP173" s="37" t="s">
        <v>24</v>
      </c>
      <c r="AQ173" s="37">
        <v>211.23872621363978</v>
      </c>
      <c r="AR173" s="37">
        <v>4.3899999999999997</v>
      </c>
      <c r="AS173" s="37">
        <v>0</v>
      </c>
      <c r="AT173" s="37">
        <v>0</v>
      </c>
      <c r="AU173" s="37">
        <f t="shared" si="38"/>
        <v>0</v>
      </c>
      <c r="AV173" s="37">
        <f t="shared" si="39"/>
        <v>0</v>
      </c>
      <c r="AW173" s="37">
        <f t="shared" si="40"/>
        <v>0</v>
      </c>
    </row>
    <row r="174" spans="17:49" x14ac:dyDescent="0.35">
      <c r="Q174" s="33">
        <v>40330</v>
      </c>
      <c r="R174" s="37" t="s">
        <v>18</v>
      </c>
      <c r="S174" s="37" t="s">
        <v>24</v>
      </c>
      <c r="T174" s="37">
        <v>223.0831529572697</v>
      </c>
      <c r="U174" s="37">
        <v>4.79</v>
      </c>
      <c r="V174" s="37">
        <v>0</v>
      </c>
      <c r="W174" s="37">
        <v>0</v>
      </c>
      <c r="X174" s="37">
        <f t="shared" si="34"/>
        <v>0</v>
      </c>
      <c r="Y174" s="37">
        <f t="shared" si="35"/>
        <v>0</v>
      </c>
      <c r="Z174" s="37">
        <f t="shared" si="36"/>
        <v>0</v>
      </c>
      <c r="AA174" s="37">
        <f t="shared" si="37"/>
        <v>0</v>
      </c>
      <c r="AN174" s="33">
        <v>40330</v>
      </c>
      <c r="AO174" s="37" t="s">
        <v>18</v>
      </c>
      <c r="AP174" s="37" t="s">
        <v>24</v>
      </c>
      <c r="AQ174" s="37">
        <v>223.0831529572697</v>
      </c>
      <c r="AR174" s="37">
        <v>4.79</v>
      </c>
      <c r="AS174" s="37">
        <v>0</v>
      </c>
      <c r="AT174" s="37">
        <v>0</v>
      </c>
      <c r="AU174" s="37">
        <f t="shared" si="38"/>
        <v>0</v>
      </c>
      <c r="AV174" s="37">
        <f t="shared" si="39"/>
        <v>0</v>
      </c>
      <c r="AW174" s="37">
        <f t="shared" si="40"/>
        <v>0</v>
      </c>
    </row>
    <row r="175" spans="17:49" x14ac:dyDescent="0.35">
      <c r="Q175" s="33">
        <v>40337</v>
      </c>
      <c r="R175" s="37" t="s">
        <v>18</v>
      </c>
      <c r="S175" s="37" t="s">
        <v>24</v>
      </c>
      <c r="T175" s="37">
        <v>351.97074735656679</v>
      </c>
      <c r="U175" s="37">
        <v>5.29</v>
      </c>
      <c r="V175" s="37">
        <v>0</v>
      </c>
      <c r="W175" s="37">
        <v>0</v>
      </c>
      <c r="X175" s="37">
        <f t="shared" si="34"/>
        <v>0</v>
      </c>
      <c r="Y175" s="37">
        <f t="shared" si="35"/>
        <v>0</v>
      </c>
      <c r="Z175" s="37">
        <f t="shared" si="36"/>
        <v>0</v>
      </c>
      <c r="AA175" s="37">
        <f t="shared" si="37"/>
        <v>0</v>
      </c>
      <c r="AN175" s="33">
        <v>40337</v>
      </c>
      <c r="AO175" s="37" t="s">
        <v>18</v>
      </c>
      <c r="AP175" s="37" t="s">
        <v>24</v>
      </c>
      <c r="AQ175" s="37">
        <v>351.97074735656679</v>
      </c>
      <c r="AR175" s="37">
        <v>5.29</v>
      </c>
      <c r="AS175" s="37">
        <v>0</v>
      </c>
      <c r="AT175" s="37">
        <v>0</v>
      </c>
      <c r="AU175" s="37">
        <f t="shared" si="38"/>
        <v>0</v>
      </c>
      <c r="AV175" s="37">
        <f t="shared" si="39"/>
        <v>0</v>
      </c>
      <c r="AW175" s="37">
        <f t="shared" si="40"/>
        <v>0</v>
      </c>
    </row>
    <row r="176" spans="17:49" x14ac:dyDescent="0.35">
      <c r="Q176" s="33">
        <v>40344</v>
      </c>
      <c r="R176" s="37" t="s">
        <v>18</v>
      </c>
      <c r="S176" s="37" t="s">
        <v>24</v>
      </c>
      <c r="T176" s="37">
        <v>168.5650474293837</v>
      </c>
      <c r="U176" s="37">
        <v>5.83</v>
      </c>
      <c r="V176" s="37">
        <v>0</v>
      </c>
      <c r="W176" s="37">
        <v>0</v>
      </c>
      <c r="X176" s="37">
        <f t="shared" si="34"/>
        <v>0</v>
      </c>
      <c r="Y176" s="37">
        <f t="shared" si="35"/>
        <v>0</v>
      </c>
      <c r="Z176" s="37">
        <f t="shared" si="36"/>
        <v>0</v>
      </c>
      <c r="AA176" s="37">
        <f t="shared" si="37"/>
        <v>0</v>
      </c>
      <c r="AN176" s="33">
        <v>40344</v>
      </c>
      <c r="AO176" s="37" t="s">
        <v>18</v>
      </c>
      <c r="AP176" s="37" t="s">
        <v>24</v>
      </c>
      <c r="AQ176" s="37">
        <v>168.5650474293837</v>
      </c>
      <c r="AR176" s="37">
        <v>5.83</v>
      </c>
      <c r="AS176" s="37">
        <v>0</v>
      </c>
      <c r="AT176" s="37">
        <v>0</v>
      </c>
      <c r="AU176" s="37">
        <f t="shared" si="38"/>
        <v>0</v>
      </c>
      <c r="AV176" s="37">
        <f t="shared" si="39"/>
        <v>0</v>
      </c>
      <c r="AW176" s="37">
        <f t="shared" si="40"/>
        <v>0</v>
      </c>
    </row>
    <row r="177" spans="17:49" x14ac:dyDescent="0.35">
      <c r="Q177" s="33">
        <v>40351</v>
      </c>
      <c r="R177" s="37" t="s">
        <v>18</v>
      </c>
      <c r="S177" s="37" t="s">
        <v>24</v>
      </c>
      <c r="T177" s="37">
        <v>241.95493277686541</v>
      </c>
      <c r="U177" s="37">
        <v>6.19</v>
      </c>
      <c r="V177" s="37">
        <v>0</v>
      </c>
      <c r="W177" s="37">
        <v>0</v>
      </c>
      <c r="X177" s="37">
        <f t="shared" si="34"/>
        <v>0</v>
      </c>
      <c r="Y177" s="37">
        <f t="shared" si="35"/>
        <v>0</v>
      </c>
      <c r="Z177" s="37">
        <f t="shared" si="36"/>
        <v>0</v>
      </c>
      <c r="AA177" s="37">
        <f t="shared" si="37"/>
        <v>0</v>
      </c>
      <c r="AN177" s="33">
        <v>40351</v>
      </c>
      <c r="AO177" s="37" t="s">
        <v>18</v>
      </c>
      <c r="AP177" s="37" t="s">
        <v>24</v>
      </c>
      <c r="AQ177" s="37">
        <v>241.95493277686541</v>
      </c>
      <c r="AR177" s="37">
        <v>6.19</v>
      </c>
      <c r="AS177" s="37">
        <v>0</v>
      </c>
      <c r="AT177" s="37">
        <v>0</v>
      </c>
      <c r="AU177" s="37">
        <f t="shared" si="38"/>
        <v>0</v>
      </c>
      <c r="AV177" s="37">
        <f t="shared" si="39"/>
        <v>0</v>
      </c>
      <c r="AW177" s="37">
        <f t="shared" si="40"/>
        <v>0</v>
      </c>
    </row>
    <row r="178" spans="17:49" x14ac:dyDescent="0.35">
      <c r="Q178" s="33">
        <v>40358</v>
      </c>
      <c r="R178" s="37" t="s">
        <v>18</v>
      </c>
      <c r="S178" s="37" t="s">
        <v>24</v>
      </c>
      <c r="T178" s="37">
        <v>184.85808826771864</v>
      </c>
      <c r="U178" s="37">
        <v>5.59</v>
      </c>
      <c r="V178" s="37">
        <v>0</v>
      </c>
      <c r="W178" s="37">
        <v>0</v>
      </c>
      <c r="X178" s="37">
        <f t="shared" si="34"/>
        <v>0</v>
      </c>
      <c r="Y178" s="37">
        <f t="shared" si="35"/>
        <v>0</v>
      </c>
      <c r="Z178" s="37">
        <f t="shared" si="36"/>
        <v>0</v>
      </c>
      <c r="AA178" s="37">
        <f t="shared" si="37"/>
        <v>0</v>
      </c>
      <c r="AN178" s="33">
        <v>40358</v>
      </c>
      <c r="AO178" s="37" t="s">
        <v>18</v>
      </c>
      <c r="AP178" s="37" t="s">
        <v>24</v>
      </c>
      <c r="AQ178" s="37">
        <v>184.85808826771864</v>
      </c>
      <c r="AR178" s="37">
        <v>5.59</v>
      </c>
      <c r="AS178" s="37">
        <v>0</v>
      </c>
      <c r="AT178" s="37">
        <v>0</v>
      </c>
      <c r="AU178" s="37">
        <f t="shared" si="38"/>
        <v>0</v>
      </c>
      <c r="AV178" s="37">
        <f t="shared" si="39"/>
        <v>0</v>
      </c>
      <c r="AW178" s="37">
        <f t="shared" si="40"/>
        <v>0</v>
      </c>
    </row>
    <row r="179" spans="17:49" x14ac:dyDescent="0.35">
      <c r="Q179" s="33">
        <v>40365</v>
      </c>
      <c r="R179" s="37" t="s">
        <v>18</v>
      </c>
      <c r="S179" s="37" t="s">
        <v>24</v>
      </c>
      <c r="T179" s="37">
        <v>200.07702230282163</v>
      </c>
      <c r="U179" s="37">
        <v>4.6224999999999996</v>
      </c>
      <c r="V179" s="37">
        <v>0</v>
      </c>
      <c r="W179" s="37">
        <v>0</v>
      </c>
      <c r="X179" s="37">
        <f t="shared" si="34"/>
        <v>0</v>
      </c>
      <c r="Y179" s="37">
        <f t="shared" si="35"/>
        <v>0</v>
      </c>
      <c r="Z179" s="37">
        <f t="shared" si="36"/>
        <v>0</v>
      </c>
      <c r="AA179" s="37">
        <f t="shared" si="37"/>
        <v>0</v>
      </c>
      <c r="AN179" s="33">
        <v>40365</v>
      </c>
      <c r="AO179" s="37" t="s">
        <v>18</v>
      </c>
      <c r="AP179" s="37" t="s">
        <v>24</v>
      </c>
      <c r="AQ179" s="37">
        <v>200.07702230282163</v>
      </c>
      <c r="AR179" s="37">
        <v>4.6224999999999996</v>
      </c>
      <c r="AS179" s="37">
        <v>0</v>
      </c>
      <c r="AT179" s="37">
        <v>0</v>
      </c>
      <c r="AU179" s="37">
        <f t="shared" si="38"/>
        <v>0</v>
      </c>
      <c r="AV179" s="37">
        <f t="shared" si="39"/>
        <v>0</v>
      </c>
      <c r="AW179" s="37">
        <f t="shared" si="40"/>
        <v>0</v>
      </c>
    </row>
    <row r="180" spans="17:49" x14ac:dyDescent="0.35">
      <c r="Q180" s="33">
        <v>40372</v>
      </c>
      <c r="R180" s="37" t="s">
        <v>18</v>
      </c>
      <c r="S180" s="37" t="s">
        <v>24</v>
      </c>
      <c r="T180" s="37">
        <v>181.75129023351653</v>
      </c>
      <c r="U180" s="37">
        <v>4.6224999999999996</v>
      </c>
      <c r="V180" s="37">
        <v>0</v>
      </c>
      <c r="W180" s="37">
        <v>0</v>
      </c>
      <c r="X180" s="37">
        <f t="shared" si="34"/>
        <v>0</v>
      </c>
      <c r="Y180" s="37">
        <f t="shared" si="35"/>
        <v>0</v>
      </c>
      <c r="Z180" s="37">
        <f t="shared" si="36"/>
        <v>0</v>
      </c>
      <c r="AA180" s="37">
        <f t="shared" si="37"/>
        <v>0</v>
      </c>
      <c r="AN180" s="33">
        <v>40372</v>
      </c>
      <c r="AO180" s="37" t="s">
        <v>18</v>
      </c>
      <c r="AP180" s="37" t="s">
        <v>24</v>
      </c>
      <c r="AQ180" s="37">
        <v>181.75129023351653</v>
      </c>
      <c r="AR180" s="37">
        <v>4.6224999999999996</v>
      </c>
      <c r="AS180" s="37">
        <v>0</v>
      </c>
      <c r="AT180" s="37">
        <v>0</v>
      </c>
      <c r="AU180" s="37">
        <f t="shared" si="38"/>
        <v>0</v>
      </c>
      <c r="AV180" s="37">
        <f t="shared" si="39"/>
        <v>0</v>
      </c>
      <c r="AW180" s="37">
        <f t="shared" si="40"/>
        <v>0</v>
      </c>
    </row>
    <row r="181" spans="17:49" x14ac:dyDescent="0.35">
      <c r="Q181" s="33">
        <v>40302</v>
      </c>
      <c r="R181" s="37" t="s">
        <v>18</v>
      </c>
      <c r="S181" s="37" t="s">
        <v>25</v>
      </c>
      <c r="T181" s="37">
        <v>154.70125058617577</v>
      </c>
      <c r="U181" s="37">
        <v>4.7328571430000004</v>
      </c>
      <c r="V181" s="37">
        <v>0</v>
      </c>
      <c r="W181" s="37">
        <v>0</v>
      </c>
      <c r="X181" s="37">
        <f t="shared" si="34"/>
        <v>0</v>
      </c>
      <c r="Y181" s="37">
        <f t="shared" si="35"/>
        <v>0</v>
      </c>
      <c r="Z181" s="37">
        <f t="shared" si="36"/>
        <v>0</v>
      </c>
      <c r="AA181" s="37">
        <f t="shared" si="37"/>
        <v>0</v>
      </c>
      <c r="AN181" s="33">
        <v>40302</v>
      </c>
      <c r="AO181" s="37" t="s">
        <v>18</v>
      </c>
      <c r="AP181" s="37" t="s">
        <v>25</v>
      </c>
      <c r="AQ181" s="37">
        <v>154.70125058617577</v>
      </c>
      <c r="AR181" s="37">
        <v>4.7328571430000004</v>
      </c>
      <c r="AS181" s="37">
        <v>0</v>
      </c>
      <c r="AT181" s="37">
        <v>0</v>
      </c>
      <c r="AU181" s="37">
        <f t="shared" si="38"/>
        <v>0</v>
      </c>
      <c r="AV181" s="37">
        <f t="shared" si="39"/>
        <v>0</v>
      </c>
      <c r="AW181" s="37">
        <f t="shared" si="40"/>
        <v>0</v>
      </c>
    </row>
    <row r="182" spans="17:49" x14ac:dyDescent="0.35">
      <c r="Q182" s="33">
        <v>40309</v>
      </c>
      <c r="R182" s="37" t="s">
        <v>18</v>
      </c>
      <c r="S182" s="37" t="s">
        <v>25</v>
      </c>
      <c r="T182" s="37">
        <v>120.08165652683778</v>
      </c>
      <c r="U182" s="37">
        <v>4.03</v>
      </c>
      <c r="V182" s="37">
        <v>0</v>
      </c>
      <c r="W182" s="37">
        <v>0</v>
      </c>
      <c r="X182" s="37">
        <f t="shared" si="34"/>
        <v>0</v>
      </c>
      <c r="Y182" s="37">
        <f t="shared" si="35"/>
        <v>0</v>
      </c>
      <c r="Z182" s="37">
        <f t="shared" si="36"/>
        <v>0</v>
      </c>
      <c r="AA182" s="37">
        <f t="shared" si="37"/>
        <v>0</v>
      </c>
      <c r="AN182" s="33">
        <v>40309</v>
      </c>
      <c r="AO182" s="37" t="s">
        <v>18</v>
      </c>
      <c r="AP182" s="37" t="s">
        <v>25</v>
      </c>
      <c r="AQ182" s="37">
        <v>120.08165652683778</v>
      </c>
      <c r="AR182" s="37">
        <v>4.03</v>
      </c>
      <c r="AS182" s="37">
        <v>0</v>
      </c>
      <c r="AT182" s="37">
        <v>0</v>
      </c>
      <c r="AU182" s="37">
        <f t="shared" si="38"/>
        <v>0</v>
      </c>
      <c r="AV182" s="37">
        <f t="shared" si="39"/>
        <v>0</v>
      </c>
      <c r="AW182" s="37">
        <f t="shared" si="40"/>
        <v>0</v>
      </c>
    </row>
    <row r="183" spans="17:49" x14ac:dyDescent="0.35">
      <c r="Q183" s="33">
        <v>40316</v>
      </c>
      <c r="R183" s="37" t="s">
        <v>18</v>
      </c>
      <c r="S183" s="37" t="s">
        <v>25</v>
      </c>
      <c r="T183" s="37">
        <v>284.8292030196755</v>
      </c>
      <c r="U183" s="37">
        <v>3.6663636359999998</v>
      </c>
      <c r="V183" s="37">
        <v>0</v>
      </c>
      <c r="W183" s="37">
        <v>0</v>
      </c>
      <c r="X183" s="37">
        <f t="shared" si="34"/>
        <v>0</v>
      </c>
      <c r="Y183" s="37">
        <f t="shared" si="35"/>
        <v>0</v>
      </c>
      <c r="Z183" s="37">
        <f t="shared" si="36"/>
        <v>0</v>
      </c>
      <c r="AA183" s="37">
        <f t="shared" si="37"/>
        <v>0</v>
      </c>
      <c r="AN183" s="33">
        <v>40316</v>
      </c>
      <c r="AO183" s="37" t="s">
        <v>18</v>
      </c>
      <c r="AP183" s="37" t="s">
        <v>25</v>
      </c>
      <c r="AQ183" s="37">
        <v>284.8292030196755</v>
      </c>
      <c r="AR183" s="37">
        <v>3.6663636359999998</v>
      </c>
      <c r="AS183" s="37">
        <v>0</v>
      </c>
      <c r="AT183" s="37">
        <v>0</v>
      </c>
      <c r="AU183" s="37">
        <f t="shared" si="38"/>
        <v>0</v>
      </c>
      <c r="AV183" s="37">
        <f t="shared" si="39"/>
        <v>0</v>
      </c>
      <c r="AW183" s="37">
        <f t="shared" si="40"/>
        <v>0</v>
      </c>
    </row>
    <row r="184" spans="17:49" x14ac:dyDescent="0.35">
      <c r="Q184" s="33">
        <v>40323</v>
      </c>
      <c r="R184" s="37" t="s">
        <v>18</v>
      </c>
      <c r="S184" s="37" t="s">
        <v>25</v>
      </c>
      <c r="T184" s="37">
        <v>248.17471444662888</v>
      </c>
      <c r="U184" s="37">
        <v>3.6663636359999998</v>
      </c>
      <c r="V184" s="37">
        <v>0</v>
      </c>
      <c r="W184" s="37">
        <v>0</v>
      </c>
      <c r="X184" s="37">
        <f t="shared" si="34"/>
        <v>0</v>
      </c>
      <c r="Y184" s="37">
        <f t="shared" si="35"/>
        <v>0</v>
      </c>
      <c r="Z184" s="37">
        <f t="shared" si="36"/>
        <v>0</v>
      </c>
      <c r="AA184" s="37">
        <f t="shared" si="37"/>
        <v>0</v>
      </c>
      <c r="AN184" s="33">
        <v>40323</v>
      </c>
      <c r="AO184" s="37" t="s">
        <v>18</v>
      </c>
      <c r="AP184" s="37" t="s">
        <v>25</v>
      </c>
      <c r="AQ184" s="37">
        <v>248.17471444662888</v>
      </c>
      <c r="AR184" s="37">
        <v>3.6663636359999998</v>
      </c>
      <c r="AS184" s="37">
        <v>0</v>
      </c>
      <c r="AT184" s="37">
        <v>0</v>
      </c>
      <c r="AU184" s="37">
        <f t="shared" si="38"/>
        <v>0</v>
      </c>
      <c r="AV184" s="37">
        <f t="shared" si="39"/>
        <v>0</v>
      </c>
      <c r="AW184" s="37">
        <f t="shared" si="40"/>
        <v>0</v>
      </c>
    </row>
    <row r="185" spans="17:49" x14ac:dyDescent="0.35">
      <c r="Q185" s="33">
        <v>40330</v>
      </c>
      <c r="R185" s="37" t="s">
        <v>18</v>
      </c>
      <c r="S185" s="37" t="s">
        <v>25</v>
      </c>
      <c r="T185" s="37">
        <v>278.14696766500168</v>
      </c>
      <c r="U185" s="37">
        <v>3.794</v>
      </c>
      <c r="V185" s="37">
        <v>0</v>
      </c>
      <c r="W185" s="37">
        <v>0</v>
      </c>
      <c r="X185" s="37">
        <f t="shared" si="34"/>
        <v>0</v>
      </c>
      <c r="Y185" s="37">
        <f t="shared" si="35"/>
        <v>0</v>
      </c>
      <c r="Z185" s="37">
        <f t="shared" si="36"/>
        <v>0</v>
      </c>
      <c r="AA185" s="37">
        <f t="shared" si="37"/>
        <v>0</v>
      </c>
      <c r="AN185" s="33">
        <v>40330</v>
      </c>
      <c r="AO185" s="37" t="s">
        <v>18</v>
      </c>
      <c r="AP185" s="37" t="s">
        <v>25</v>
      </c>
      <c r="AQ185" s="37">
        <v>278.14696766500168</v>
      </c>
      <c r="AR185" s="37">
        <v>3.794</v>
      </c>
      <c r="AS185" s="37">
        <v>0</v>
      </c>
      <c r="AT185" s="37">
        <v>0</v>
      </c>
      <c r="AU185" s="37">
        <f t="shared" si="38"/>
        <v>0</v>
      </c>
      <c r="AV185" s="37">
        <f t="shared" si="39"/>
        <v>0</v>
      </c>
      <c r="AW185" s="37">
        <f t="shared" si="40"/>
        <v>0</v>
      </c>
    </row>
    <row r="186" spans="17:49" x14ac:dyDescent="0.35">
      <c r="Q186" s="33">
        <v>40337</v>
      </c>
      <c r="R186" s="37" t="s">
        <v>18</v>
      </c>
      <c r="S186" s="37" t="s">
        <v>25</v>
      </c>
      <c r="T186" s="37">
        <v>275.66126852782827</v>
      </c>
      <c r="U186" s="37">
        <v>4.03</v>
      </c>
      <c r="V186" s="37">
        <v>0</v>
      </c>
      <c r="W186" s="37">
        <v>0</v>
      </c>
      <c r="X186" s="37">
        <f t="shared" si="34"/>
        <v>0</v>
      </c>
      <c r="Y186" s="37">
        <f t="shared" si="35"/>
        <v>0</v>
      </c>
      <c r="Z186" s="37">
        <f t="shared" si="36"/>
        <v>0</v>
      </c>
      <c r="AA186" s="37">
        <f t="shared" si="37"/>
        <v>0</v>
      </c>
      <c r="AN186" s="33">
        <v>40337</v>
      </c>
      <c r="AO186" s="37" t="s">
        <v>18</v>
      </c>
      <c r="AP186" s="37" t="s">
        <v>25</v>
      </c>
      <c r="AQ186" s="37">
        <v>275.66126852782827</v>
      </c>
      <c r="AR186" s="37">
        <v>4.03</v>
      </c>
      <c r="AS186" s="37">
        <v>0</v>
      </c>
      <c r="AT186" s="37">
        <v>0</v>
      </c>
      <c r="AU186" s="37">
        <f t="shared" si="38"/>
        <v>0</v>
      </c>
      <c r="AV186" s="37">
        <f t="shared" si="39"/>
        <v>0</v>
      </c>
      <c r="AW186" s="37">
        <f t="shared" si="40"/>
        <v>0</v>
      </c>
    </row>
    <row r="187" spans="17:49" x14ac:dyDescent="0.35">
      <c r="Q187" s="33">
        <v>40344</v>
      </c>
      <c r="R187" s="37" t="s">
        <v>18</v>
      </c>
      <c r="S187" s="37" t="s">
        <v>25</v>
      </c>
      <c r="T187" s="37">
        <v>325.03973275525487</v>
      </c>
      <c r="U187" s="37">
        <v>3.63</v>
      </c>
      <c r="V187" s="37">
        <v>1</v>
      </c>
      <c r="W187" s="37">
        <v>0</v>
      </c>
      <c r="X187" s="37">
        <f t="shared" si="34"/>
        <v>0</v>
      </c>
      <c r="Y187" s="37">
        <f t="shared" si="35"/>
        <v>0</v>
      </c>
      <c r="Z187" s="37">
        <f t="shared" si="36"/>
        <v>0</v>
      </c>
      <c r="AA187" s="37">
        <f t="shared" si="37"/>
        <v>0</v>
      </c>
      <c r="AN187" s="33">
        <v>40344</v>
      </c>
      <c r="AO187" s="37" t="s">
        <v>18</v>
      </c>
      <c r="AP187" s="37" t="s">
        <v>25</v>
      </c>
      <c r="AQ187" s="37">
        <v>325.03973275525487</v>
      </c>
      <c r="AR187" s="37">
        <v>3.63</v>
      </c>
      <c r="AS187" s="37">
        <v>1</v>
      </c>
      <c r="AT187" s="37">
        <v>0</v>
      </c>
      <c r="AU187" s="37">
        <f t="shared" si="38"/>
        <v>0</v>
      </c>
      <c r="AV187" s="37">
        <f t="shared" si="39"/>
        <v>0</v>
      </c>
      <c r="AW187" s="37">
        <f t="shared" si="40"/>
        <v>0</v>
      </c>
    </row>
    <row r="188" spans="17:49" x14ac:dyDescent="0.35">
      <c r="Q188" s="33">
        <v>40351</v>
      </c>
      <c r="R188" s="37" t="s">
        <v>18</v>
      </c>
      <c r="S188" s="37" t="s">
        <v>25</v>
      </c>
      <c r="T188" s="37">
        <v>336.94447229060336</v>
      </c>
      <c r="U188" s="37">
        <v>4.03</v>
      </c>
      <c r="V188" s="37">
        <v>0</v>
      </c>
      <c r="W188" s="37">
        <v>1</v>
      </c>
      <c r="X188" s="37">
        <f t="shared" si="34"/>
        <v>0</v>
      </c>
      <c r="Y188" s="37">
        <f t="shared" si="35"/>
        <v>0</v>
      </c>
      <c r="Z188" s="37">
        <f t="shared" si="36"/>
        <v>0</v>
      </c>
      <c r="AA188" s="37">
        <f t="shared" si="37"/>
        <v>0</v>
      </c>
      <c r="AN188" s="33">
        <v>40351</v>
      </c>
      <c r="AO188" s="37" t="s">
        <v>18</v>
      </c>
      <c r="AP188" s="37" t="s">
        <v>25</v>
      </c>
      <c r="AQ188" s="37">
        <v>336.94447229060336</v>
      </c>
      <c r="AR188" s="37">
        <v>4.03</v>
      </c>
      <c r="AS188" s="37">
        <v>0</v>
      </c>
      <c r="AT188" s="37">
        <v>1</v>
      </c>
      <c r="AU188" s="37">
        <f t="shared" si="38"/>
        <v>0</v>
      </c>
      <c r="AV188" s="37">
        <f t="shared" si="39"/>
        <v>0</v>
      </c>
      <c r="AW188" s="37">
        <f t="shared" si="40"/>
        <v>0</v>
      </c>
    </row>
    <row r="189" spans="17:49" x14ac:dyDescent="0.35">
      <c r="Q189" s="33">
        <v>40358</v>
      </c>
      <c r="R189" s="37" t="s">
        <v>18</v>
      </c>
      <c r="S189" s="37" t="s">
        <v>25</v>
      </c>
      <c r="T189" s="37">
        <v>304.84372440863598</v>
      </c>
      <c r="U189" s="37">
        <v>4.2122222220000003</v>
      </c>
      <c r="V189" s="37">
        <v>0</v>
      </c>
      <c r="W189" s="37">
        <v>1</v>
      </c>
      <c r="X189" s="37">
        <f t="shared" si="34"/>
        <v>0</v>
      </c>
      <c r="Y189" s="37">
        <f t="shared" si="35"/>
        <v>0</v>
      </c>
      <c r="Z189" s="37">
        <f t="shared" si="36"/>
        <v>0</v>
      </c>
      <c r="AA189" s="37">
        <f t="shared" si="37"/>
        <v>0</v>
      </c>
      <c r="AN189" s="33">
        <v>40358</v>
      </c>
      <c r="AO189" s="37" t="s">
        <v>18</v>
      </c>
      <c r="AP189" s="37" t="s">
        <v>25</v>
      </c>
      <c r="AQ189" s="37">
        <v>304.84372440863598</v>
      </c>
      <c r="AR189" s="37">
        <v>4.2122222220000003</v>
      </c>
      <c r="AS189" s="37">
        <v>0</v>
      </c>
      <c r="AT189" s="37">
        <v>1</v>
      </c>
      <c r="AU189" s="37">
        <f t="shared" si="38"/>
        <v>0</v>
      </c>
      <c r="AV189" s="37">
        <f t="shared" si="39"/>
        <v>0</v>
      </c>
      <c r="AW189" s="37">
        <f t="shared" si="40"/>
        <v>0</v>
      </c>
    </row>
    <row r="190" spans="17:49" x14ac:dyDescent="0.35">
      <c r="Q190" s="33">
        <v>40365</v>
      </c>
      <c r="R190" s="37" t="s">
        <v>18</v>
      </c>
      <c r="S190" s="37" t="s">
        <v>25</v>
      </c>
      <c r="T190" s="37">
        <v>257.52693757002027</v>
      </c>
      <c r="U190" s="37">
        <v>4.0199999999999996</v>
      </c>
      <c r="V190" s="37">
        <v>0</v>
      </c>
      <c r="W190" s="37">
        <v>1</v>
      </c>
      <c r="X190" s="37">
        <f t="shared" si="34"/>
        <v>0</v>
      </c>
      <c r="Y190" s="37">
        <f t="shared" si="35"/>
        <v>0</v>
      </c>
      <c r="Z190" s="37">
        <f t="shared" si="36"/>
        <v>0</v>
      </c>
      <c r="AA190" s="37">
        <f t="shared" si="37"/>
        <v>0</v>
      </c>
      <c r="AN190" s="33">
        <v>40365</v>
      </c>
      <c r="AO190" s="37" t="s">
        <v>18</v>
      </c>
      <c r="AP190" s="37" t="s">
        <v>25</v>
      </c>
      <c r="AQ190" s="37">
        <v>257.52693757002027</v>
      </c>
      <c r="AR190" s="37">
        <v>4.0199999999999996</v>
      </c>
      <c r="AS190" s="37">
        <v>0</v>
      </c>
      <c r="AT190" s="37">
        <v>1</v>
      </c>
      <c r="AU190" s="37">
        <f t="shared" si="38"/>
        <v>0</v>
      </c>
      <c r="AV190" s="37">
        <f t="shared" si="39"/>
        <v>0</v>
      </c>
      <c r="AW190" s="37">
        <f t="shared" si="40"/>
        <v>0</v>
      </c>
    </row>
    <row r="191" spans="17:49" x14ac:dyDescent="0.35">
      <c r="Q191" s="33">
        <v>40372</v>
      </c>
      <c r="R191" s="37" t="s">
        <v>18</v>
      </c>
      <c r="S191" s="37" t="s">
        <v>25</v>
      </c>
      <c r="T191" s="37">
        <v>280.49607322898152</v>
      </c>
      <c r="U191" s="37">
        <v>4.0162500000000003</v>
      </c>
      <c r="V191" s="37">
        <v>0</v>
      </c>
      <c r="W191" s="37">
        <v>0</v>
      </c>
      <c r="X191" s="37">
        <f t="shared" si="34"/>
        <v>0</v>
      </c>
      <c r="Y191" s="37">
        <f t="shared" si="35"/>
        <v>0</v>
      </c>
      <c r="Z191" s="37">
        <f t="shared" si="36"/>
        <v>0</v>
      </c>
      <c r="AA191" s="37">
        <f t="shared" si="37"/>
        <v>0</v>
      </c>
      <c r="AN191" s="33">
        <v>40372</v>
      </c>
      <c r="AO191" s="37" t="s">
        <v>18</v>
      </c>
      <c r="AP191" s="37" t="s">
        <v>25</v>
      </c>
      <c r="AQ191" s="37">
        <v>280.49607322898152</v>
      </c>
      <c r="AR191" s="37">
        <v>4.0162500000000003</v>
      </c>
      <c r="AS191" s="37">
        <v>0</v>
      </c>
      <c r="AT191" s="37">
        <v>0</v>
      </c>
      <c r="AU191" s="37">
        <f t="shared" si="38"/>
        <v>0</v>
      </c>
      <c r="AV191" s="37">
        <f t="shared" si="39"/>
        <v>0</v>
      </c>
      <c r="AW191" s="37">
        <f t="shared" si="40"/>
        <v>0</v>
      </c>
    </row>
    <row r="192" spans="17:49" x14ac:dyDescent="0.35">
      <c r="Q192" s="33">
        <v>40302</v>
      </c>
      <c r="R192" s="37" t="s">
        <v>18</v>
      </c>
      <c r="S192" s="37" t="s">
        <v>26</v>
      </c>
      <c r="T192" s="37">
        <v>234.36817392164625</v>
      </c>
      <c r="U192" s="37">
        <v>4.2042857140000001</v>
      </c>
      <c r="V192" s="37">
        <v>0</v>
      </c>
      <c r="W192" s="37">
        <v>0</v>
      </c>
      <c r="X192" s="37">
        <f t="shared" si="34"/>
        <v>0</v>
      </c>
      <c r="Y192" s="37">
        <f t="shared" si="35"/>
        <v>0</v>
      </c>
      <c r="Z192" s="37">
        <f t="shared" si="36"/>
        <v>0</v>
      </c>
      <c r="AA192" s="37">
        <f t="shared" si="37"/>
        <v>0</v>
      </c>
      <c r="AN192" s="33">
        <v>40302</v>
      </c>
      <c r="AO192" s="37" t="s">
        <v>18</v>
      </c>
      <c r="AP192" s="37" t="s">
        <v>26</v>
      </c>
      <c r="AQ192" s="37">
        <v>234.36817392164625</v>
      </c>
      <c r="AR192" s="37">
        <v>4.2042857140000001</v>
      </c>
      <c r="AS192" s="37">
        <v>0</v>
      </c>
      <c r="AT192" s="37">
        <v>0</v>
      </c>
      <c r="AU192" s="37">
        <f t="shared" si="38"/>
        <v>0</v>
      </c>
      <c r="AV192" s="37">
        <f t="shared" si="39"/>
        <v>0</v>
      </c>
      <c r="AW192" s="37">
        <f t="shared" si="40"/>
        <v>0</v>
      </c>
    </row>
    <row r="193" spans="17:49" x14ac:dyDescent="0.35">
      <c r="Q193" s="33">
        <v>40309</v>
      </c>
      <c r="R193" s="37" t="s">
        <v>18</v>
      </c>
      <c r="S193" s="37" t="s">
        <v>26</v>
      </c>
      <c r="T193" s="37">
        <v>240.35825174778387</v>
      </c>
      <c r="U193" s="37">
        <v>4.181666667</v>
      </c>
      <c r="V193" s="37">
        <v>0</v>
      </c>
      <c r="W193" s="37">
        <v>0</v>
      </c>
      <c r="X193" s="37">
        <f t="shared" si="34"/>
        <v>0</v>
      </c>
      <c r="Y193" s="37">
        <f t="shared" si="35"/>
        <v>0</v>
      </c>
      <c r="Z193" s="37">
        <f t="shared" si="36"/>
        <v>0</v>
      </c>
      <c r="AA193" s="37">
        <f t="shared" si="37"/>
        <v>0</v>
      </c>
      <c r="AN193" s="33">
        <v>40309</v>
      </c>
      <c r="AO193" s="37" t="s">
        <v>18</v>
      </c>
      <c r="AP193" s="37" t="s">
        <v>26</v>
      </c>
      <c r="AQ193" s="37">
        <v>240.35825174778387</v>
      </c>
      <c r="AR193" s="37">
        <v>4.181666667</v>
      </c>
      <c r="AS193" s="37">
        <v>0</v>
      </c>
      <c r="AT193" s="37">
        <v>0</v>
      </c>
      <c r="AU193" s="37">
        <f t="shared" si="38"/>
        <v>0</v>
      </c>
      <c r="AV193" s="37">
        <f t="shared" si="39"/>
        <v>0</v>
      </c>
      <c r="AW193" s="37">
        <f t="shared" si="40"/>
        <v>0</v>
      </c>
    </row>
    <row r="194" spans="17:49" x14ac:dyDescent="0.35">
      <c r="Q194" s="33">
        <v>40316</v>
      </c>
      <c r="R194" s="37" t="s">
        <v>18</v>
      </c>
      <c r="S194" s="37" t="s">
        <v>26</v>
      </c>
      <c r="T194" s="37">
        <v>212.82588288712984</v>
      </c>
      <c r="U194" s="37">
        <v>3.9242857139999998</v>
      </c>
      <c r="V194" s="37">
        <v>0</v>
      </c>
      <c r="W194" s="37">
        <v>0</v>
      </c>
      <c r="X194" s="37">
        <f t="shared" si="34"/>
        <v>0</v>
      </c>
      <c r="Y194" s="37">
        <f t="shared" si="35"/>
        <v>0</v>
      </c>
      <c r="Z194" s="37">
        <f t="shared" si="36"/>
        <v>0</v>
      </c>
      <c r="AA194" s="37">
        <f t="shared" si="37"/>
        <v>0</v>
      </c>
      <c r="AN194" s="33">
        <v>40316</v>
      </c>
      <c r="AO194" s="37" t="s">
        <v>18</v>
      </c>
      <c r="AP194" s="37" t="s">
        <v>26</v>
      </c>
      <c r="AQ194" s="37">
        <v>212.82588288712984</v>
      </c>
      <c r="AR194" s="37">
        <v>3.9242857139999998</v>
      </c>
      <c r="AS194" s="37">
        <v>0</v>
      </c>
      <c r="AT194" s="37">
        <v>0</v>
      </c>
      <c r="AU194" s="37">
        <f t="shared" si="38"/>
        <v>0</v>
      </c>
      <c r="AV194" s="37">
        <f t="shared" si="39"/>
        <v>0</v>
      </c>
      <c r="AW194" s="37">
        <f t="shared" si="40"/>
        <v>0</v>
      </c>
    </row>
    <row r="195" spans="17:49" x14ac:dyDescent="0.35">
      <c r="Q195" s="33">
        <v>40323</v>
      </c>
      <c r="R195" s="37" t="s">
        <v>18</v>
      </c>
      <c r="S195" s="37" t="s">
        <v>26</v>
      </c>
      <c r="T195" s="37">
        <v>213.59333551683733</v>
      </c>
      <c r="U195" s="37">
        <v>3.8842857139999998</v>
      </c>
      <c r="V195" s="37">
        <v>0</v>
      </c>
      <c r="W195" s="37">
        <v>0</v>
      </c>
      <c r="X195" s="37">
        <f t="shared" si="34"/>
        <v>0</v>
      </c>
      <c r="Y195" s="37">
        <f t="shared" si="35"/>
        <v>0</v>
      </c>
      <c r="Z195" s="37">
        <f t="shared" si="36"/>
        <v>0</v>
      </c>
      <c r="AA195" s="37">
        <f t="shared" si="37"/>
        <v>0</v>
      </c>
      <c r="AN195" s="33">
        <v>40323</v>
      </c>
      <c r="AO195" s="37" t="s">
        <v>18</v>
      </c>
      <c r="AP195" s="37" t="s">
        <v>26</v>
      </c>
      <c r="AQ195" s="37">
        <v>213.59333551683733</v>
      </c>
      <c r="AR195" s="37">
        <v>3.8842857139999998</v>
      </c>
      <c r="AS195" s="37">
        <v>0</v>
      </c>
      <c r="AT195" s="37">
        <v>0</v>
      </c>
      <c r="AU195" s="37">
        <f t="shared" si="38"/>
        <v>0</v>
      </c>
      <c r="AV195" s="37">
        <f t="shared" si="39"/>
        <v>0</v>
      </c>
      <c r="AW195" s="37">
        <f t="shared" si="40"/>
        <v>0</v>
      </c>
    </row>
    <row r="196" spans="17:49" x14ac:dyDescent="0.35">
      <c r="Q196" s="33">
        <v>40330</v>
      </c>
      <c r="R196" s="37" t="s">
        <v>18</v>
      </c>
      <c r="S196" s="37" t="s">
        <v>26</v>
      </c>
      <c r="T196" s="37">
        <v>202.78247809055952</v>
      </c>
      <c r="U196" s="37">
        <v>3.464</v>
      </c>
      <c r="V196" s="37">
        <v>0</v>
      </c>
      <c r="W196" s="37">
        <v>0</v>
      </c>
      <c r="X196" s="37">
        <f t="shared" si="34"/>
        <v>0</v>
      </c>
      <c r="Y196" s="37">
        <f t="shared" si="35"/>
        <v>0</v>
      </c>
      <c r="Z196" s="37">
        <f t="shared" si="36"/>
        <v>0</v>
      </c>
      <c r="AA196" s="37">
        <f t="shared" si="37"/>
        <v>0</v>
      </c>
      <c r="AN196" s="33">
        <v>40330</v>
      </c>
      <c r="AO196" s="37" t="s">
        <v>18</v>
      </c>
      <c r="AP196" s="37" t="s">
        <v>26</v>
      </c>
      <c r="AQ196" s="37">
        <v>202.78247809055952</v>
      </c>
      <c r="AR196" s="37">
        <v>3.464</v>
      </c>
      <c r="AS196" s="37">
        <v>0</v>
      </c>
      <c r="AT196" s="37">
        <v>0</v>
      </c>
      <c r="AU196" s="37">
        <f t="shared" si="38"/>
        <v>0</v>
      </c>
      <c r="AV196" s="37">
        <f t="shared" si="39"/>
        <v>0</v>
      </c>
      <c r="AW196" s="37">
        <f t="shared" si="40"/>
        <v>0</v>
      </c>
    </row>
    <row r="197" spans="17:49" x14ac:dyDescent="0.35">
      <c r="Q197" s="33">
        <v>40337</v>
      </c>
      <c r="R197" s="37" t="s">
        <v>18</v>
      </c>
      <c r="S197" s="37" t="s">
        <v>26</v>
      </c>
      <c r="T197" s="37">
        <v>172.89299098579787</v>
      </c>
      <c r="U197" s="37">
        <v>3.66</v>
      </c>
      <c r="V197" s="37">
        <v>0</v>
      </c>
      <c r="W197" s="37">
        <v>0</v>
      </c>
      <c r="X197" s="37">
        <f t="shared" si="34"/>
        <v>0</v>
      </c>
      <c r="Y197" s="37">
        <f t="shared" si="35"/>
        <v>0</v>
      </c>
      <c r="Z197" s="37">
        <f t="shared" si="36"/>
        <v>0</v>
      </c>
      <c r="AA197" s="37">
        <f t="shared" si="37"/>
        <v>0</v>
      </c>
      <c r="AN197" s="33">
        <v>40337</v>
      </c>
      <c r="AO197" s="37" t="s">
        <v>18</v>
      </c>
      <c r="AP197" s="37" t="s">
        <v>26</v>
      </c>
      <c r="AQ197" s="37">
        <v>172.89299098579787</v>
      </c>
      <c r="AR197" s="37">
        <v>3.66</v>
      </c>
      <c r="AS197" s="37">
        <v>0</v>
      </c>
      <c r="AT197" s="37">
        <v>0</v>
      </c>
      <c r="AU197" s="37">
        <f t="shared" si="38"/>
        <v>0</v>
      </c>
      <c r="AV197" s="37">
        <f t="shared" si="39"/>
        <v>0</v>
      </c>
      <c r="AW197" s="37">
        <f t="shared" si="40"/>
        <v>0</v>
      </c>
    </row>
    <row r="198" spans="17:49" x14ac:dyDescent="0.35">
      <c r="Q198" s="33">
        <v>40344</v>
      </c>
      <c r="R198" s="37" t="s">
        <v>18</v>
      </c>
      <c r="S198" s="37" t="s">
        <v>26</v>
      </c>
      <c r="T198" s="37">
        <v>270.36572840572046</v>
      </c>
      <c r="U198" s="37">
        <v>3.6233333330000002</v>
      </c>
      <c r="V198" s="37">
        <v>0</v>
      </c>
      <c r="W198" s="37">
        <v>0</v>
      </c>
      <c r="X198" s="37">
        <f t="shared" ref="X198:X224" si="41">IF(R198="RM",1,0)</f>
        <v>0</v>
      </c>
      <c r="Y198" s="37">
        <f t="shared" ref="Y198:Y224" si="42">X198*U198</f>
        <v>0</v>
      </c>
      <c r="Z198" s="37">
        <f t="shared" ref="Z198:Z224" si="43">X198*V198</f>
        <v>0</v>
      </c>
      <c r="AA198" s="37">
        <f t="shared" ref="AA198:AA224" si="44">X198*W198</f>
        <v>0</v>
      </c>
      <c r="AN198" s="33">
        <v>40344</v>
      </c>
      <c r="AO198" s="37" t="s">
        <v>18</v>
      </c>
      <c r="AP198" s="37" t="s">
        <v>26</v>
      </c>
      <c r="AQ198" s="37">
        <v>270.36572840572046</v>
      </c>
      <c r="AR198" s="37">
        <v>3.6233333330000002</v>
      </c>
      <c r="AS198" s="37">
        <v>0</v>
      </c>
      <c r="AT198" s="37">
        <v>0</v>
      </c>
      <c r="AU198" s="37">
        <f t="shared" ref="AU198:AU224" si="45">IF(AO198="RM",1,0)</f>
        <v>0</v>
      </c>
      <c r="AV198" s="37">
        <f t="shared" ref="AV198:AV224" si="46">AU198*AS198</f>
        <v>0</v>
      </c>
      <c r="AW198" s="37">
        <f t="shared" ref="AW198:AW224" si="47">AU198*AT198</f>
        <v>0</v>
      </c>
    </row>
    <row r="199" spans="17:49" x14ac:dyDescent="0.35">
      <c r="Q199" s="33">
        <v>40351</v>
      </c>
      <c r="R199" s="37" t="s">
        <v>18</v>
      </c>
      <c r="S199" s="37" t="s">
        <v>26</v>
      </c>
      <c r="T199" s="37">
        <v>280.23676981467042</v>
      </c>
      <c r="U199" s="37">
        <v>3.96</v>
      </c>
      <c r="V199" s="37">
        <v>0</v>
      </c>
      <c r="W199" s="37">
        <v>0</v>
      </c>
      <c r="X199" s="37">
        <f t="shared" si="41"/>
        <v>0</v>
      </c>
      <c r="Y199" s="37">
        <f t="shared" si="42"/>
        <v>0</v>
      </c>
      <c r="Z199" s="37">
        <f t="shared" si="43"/>
        <v>0</v>
      </c>
      <c r="AA199" s="37">
        <f t="shared" si="44"/>
        <v>0</v>
      </c>
      <c r="AN199" s="33">
        <v>40351</v>
      </c>
      <c r="AO199" s="37" t="s">
        <v>18</v>
      </c>
      <c r="AP199" s="37" t="s">
        <v>26</v>
      </c>
      <c r="AQ199" s="37">
        <v>280.23676981467042</v>
      </c>
      <c r="AR199" s="37">
        <v>3.96</v>
      </c>
      <c r="AS199" s="37">
        <v>0</v>
      </c>
      <c r="AT199" s="37">
        <v>0</v>
      </c>
      <c r="AU199" s="37">
        <f t="shared" si="45"/>
        <v>0</v>
      </c>
      <c r="AV199" s="37">
        <f t="shared" si="46"/>
        <v>0</v>
      </c>
      <c r="AW199" s="37">
        <f t="shared" si="47"/>
        <v>0</v>
      </c>
    </row>
    <row r="200" spans="17:49" x14ac:dyDescent="0.35">
      <c r="Q200" s="33">
        <v>40358</v>
      </c>
      <c r="R200" s="37" t="s">
        <v>18</v>
      </c>
      <c r="S200" s="37" t="s">
        <v>26</v>
      </c>
      <c r="T200" s="37">
        <v>350.55099080856598</v>
      </c>
      <c r="U200" s="37">
        <v>3.629</v>
      </c>
      <c r="V200" s="37">
        <v>1</v>
      </c>
      <c r="W200" s="37">
        <v>0</v>
      </c>
      <c r="X200" s="37">
        <f t="shared" si="41"/>
        <v>0</v>
      </c>
      <c r="Y200" s="37">
        <f t="shared" si="42"/>
        <v>0</v>
      </c>
      <c r="Z200" s="37">
        <f t="shared" si="43"/>
        <v>0</v>
      </c>
      <c r="AA200" s="37">
        <f t="shared" si="44"/>
        <v>0</v>
      </c>
      <c r="AN200" s="33">
        <v>40358</v>
      </c>
      <c r="AO200" s="37" t="s">
        <v>18</v>
      </c>
      <c r="AP200" s="37" t="s">
        <v>26</v>
      </c>
      <c r="AQ200" s="37">
        <v>350.55099080856598</v>
      </c>
      <c r="AR200" s="37">
        <v>3.629</v>
      </c>
      <c r="AS200" s="37">
        <v>1</v>
      </c>
      <c r="AT200" s="37">
        <v>0</v>
      </c>
      <c r="AU200" s="37">
        <f t="shared" si="45"/>
        <v>0</v>
      </c>
      <c r="AV200" s="37">
        <f t="shared" si="46"/>
        <v>0</v>
      </c>
      <c r="AW200" s="37">
        <f t="shared" si="47"/>
        <v>0</v>
      </c>
    </row>
    <row r="201" spans="17:49" x14ac:dyDescent="0.35">
      <c r="Q201" s="33">
        <v>40365</v>
      </c>
      <c r="R201" s="37" t="s">
        <v>18</v>
      </c>
      <c r="S201" s="37" t="s">
        <v>26</v>
      </c>
      <c r="T201" s="37">
        <v>351.30307609863956</v>
      </c>
      <c r="U201" s="37">
        <v>3.0049999999999999</v>
      </c>
      <c r="V201" s="37">
        <v>0</v>
      </c>
      <c r="W201" s="37">
        <v>1</v>
      </c>
      <c r="X201" s="37">
        <f t="shared" si="41"/>
        <v>0</v>
      </c>
      <c r="Y201" s="37">
        <f t="shared" si="42"/>
        <v>0</v>
      </c>
      <c r="Z201" s="37">
        <f t="shared" si="43"/>
        <v>0</v>
      </c>
      <c r="AA201" s="37">
        <f t="shared" si="44"/>
        <v>0</v>
      </c>
      <c r="AN201" s="33">
        <v>40365</v>
      </c>
      <c r="AO201" s="37" t="s">
        <v>18</v>
      </c>
      <c r="AP201" s="37" t="s">
        <v>26</v>
      </c>
      <c r="AQ201" s="37">
        <v>351.30307609863956</v>
      </c>
      <c r="AR201" s="37">
        <v>3.0049999999999999</v>
      </c>
      <c r="AS201" s="37">
        <v>0</v>
      </c>
      <c r="AT201" s="37">
        <v>1</v>
      </c>
      <c r="AU201" s="37">
        <f t="shared" si="45"/>
        <v>0</v>
      </c>
      <c r="AV201" s="37">
        <f t="shared" si="46"/>
        <v>0</v>
      </c>
      <c r="AW201" s="37">
        <f t="shared" si="47"/>
        <v>0</v>
      </c>
    </row>
    <row r="202" spans="17:49" x14ac:dyDescent="0.35">
      <c r="Q202" s="33">
        <v>40372</v>
      </c>
      <c r="R202" s="37" t="s">
        <v>18</v>
      </c>
      <c r="S202" s="37" t="s">
        <v>26</v>
      </c>
      <c r="T202" s="37">
        <v>313.2871856579099</v>
      </c>
      <c r="U202" s="37">
        <v>3.1419999999999999</v>
      </c>
      <c r="V202" s="37">
        <v>0</v>
      </c>
      <c r="W202" s="37">
        <v>1</v>
      </c>
      <c r="X202" s="37">
        <f t="shared" si="41"/>
        <v>0</v>
      </c>
      <c r="Y202" s="37">
        <f t="shared" si="42"/>
        <v>0</v>
      </c>
      <c r="Z202" s="37">
        <f t="shared" si="43"/>
        <v>0</v>
      </c>
      <c r="AA202" s="37">
        <f t="shared" si="44"/>
        <v>0</v>
      </c>
      <c r="AN202" s="33">
        <v>40372</v>
      </c>
      <c r="AO202" s="37" t="s">
        <v>18</v>
      </c>
      <c r="AP202" s="37" t="s">
        <v>26</v>
      </c>
      <c r="AQ202" s="37">
        <v>313.2871856579099</v>
      </c>
      <c r="AR202" s="37">
        <v>3.1419999999999999</v>
      </c>
      <c r="AS202" s="37">
        <v>0</v>
      </c>
      <c r="AT202" s="37">
        <v>1</v>
      </c>
      <c r="AU202" s="37">
        <f t="shared" si="45"/>
        <v>0</v>
      </c>
      <c r="AV202" s="37">
        <f t="shared" si="46"/>
        <v>0</v>
      </c>
      <c r="AW202" s="37">
        <f t="shared" si="47"/>
        <v>0</v>
      </c>
    </row>
    <row r="203" spans="17:49" x14ac:dyDescent="0.35">
      <c r="Q203" s="33">
        <v>40302</v>
      </c>
      <c r="R203" s="37" t="s">
        <v>18</v>
      </c>
      <c r="S203" s="37" t="s">
        <v>27</v>
      </c>
      <c r="T203" s="37">
        <v>206.85485160026474</v>
      </c>
      <c r="U203" s="37">
        <v>4.7328571430000004</v>
      </c>
      <c r="V203" s="37">
        <v>0</v>
      </c>
      <c r="W203" s="37">
        <v>0</v>
      </c>
      <c r="X203" s="37">
        <f t="shared" si="41"/>
        <v>0</v>
      </c>
      <c r="Y203" s="37">
        <f t="shared" si="42"/>
        <v>0</v>
      </c>
      <c r="Z203" s="37">
        <f t="shared" si="43"/>
        <v>0</v>
      </c>
      <c r="AA203" s="37">
        <f t="shared" si="44"/>
        <v>0</v>
      </c>
      <c r="AN203" s="33">
        <v>40302</v>
      </c>
      <c r="AO203" s="37" t="s">
        <v>18</v>
      </c>
      <c r="AP203" s="37" t="s">
        <v>27</v>
      </c>
      <c r="AQ203" s="37">
        <v>206.85485160026474</v>
      </c>
      <c r="AR203" s="37">
        <v>4.7328571430000004</v>
      </c>
      <c r="AS203" s="37">
        <v>0</v>
      </c>
      <c r="AT203" s="37">
        <v>0</v>
      </c>
      <c r="AU203" s="37">
        <f t="shared" si="45"/>
        <v>0</v>
      </c>
      <c r="AV203" s="37">
        <f t="shared" si="46"/>
        <v>0</v>
      </c>
      <c r="AW203" s="37">
        <f t="shared" si="47"/>
        <v>0</v>
      </c>
    </row>
    <row r="204" spans="17:49" x14ac:dyDescent="0.35">
      <c r="Q204" s="33">
        <v>40309</v>
      </c>
      <c r="R204" s="37" t="s">
        <v>18</v>
      </c>
      <c r="S204" s="37" t="s">
        <v>27</v>
      </c>
      <c r="T204" s="37">
        <v>142.74466259605006</v>
      </c>
      <c r="U204" s="37">
        <v>4.1614285710000001</v>
      </c>
      <c r="V204" s="37">
        <v>0</v>
      </c>
      <c r="W204" s="37">
        <v>0</v>
      </c>
      <c r="X204" s="37">
        <f t="shared" si="41"/>
        <v>0</v>
      </c>
      <c r="Y204" s="37">
        <f t="shared" si="42"/>
        <v>0</v>
      </c>
      <c r="Z204" s="37">
        <f t="shared" si="43"/>
        <v>0</v>
      </c>
      <c r="AA204" s="37">
        <f t="shared" si="44"/>
        <v>0</v>
      </c>
      <c r="AN204" s="33">
        <v>40309</v>
      </c>
      <c r="AO204" s="37" t="s">
        <v>18</v>
      </c>
      <c r="AP204" s="37" t="s">
        <v>27</v>
      </c>
      <c r="AQ204" s="37">
        <v>142.74466259605006</v>
      </c>
      <c r="AR204" s="37">
        <v>4.1614285710000001</v>
      </c>
      <c r="AS204" s="37">
        <v>0</v>
      </c>
      <c r="AT204" s="37">
        <v>0</v>
      </c>
      <c r="AU204" s="37">
        <f t="shared" si="45"/>
        <v>0</v>
      </c>
      <c r="AV204" s="37">
        <f t="shared" si="46"/>
        <v>0</v>
      </c>
      <c r="AW204" s="37">
        <f t="shared" si="47"/>
        <v>0</v>
      </c>
    </row>
    <row r="205" spans="17:49" x14ac:dyDescent="0.35">
      <c r="Q205" s="33">
        <v>40316</v>
      </c>
      <c r="R205" s="37" t="s">
        <v>18</v>
      </c>
      <c r="S205" s="37" t="s">
        <v>27</v>
      </c>
      <c r="T205" s="37">
        <v>227.90986270015858</v>
      </c>
      <c r="U205" s="37">
        <v>3.8814285709999998</v>
      </c>
      <c r="V205" s="37">
        <v>0</v>
      </c>
      <c r="W205" s="37">
        <v>0</v>
      </c>
      <c r="X205" s="37">
        <f t="shared" si="41"/>
        <v>0</v>
      </c>
      <c r="Y205" s="37">
        <f t="shared" si="42"/>
        <v>0</v>
      </c>
      <c r="Z205" s="37">
        <f t="shared" si="43"/>
        <v>0</v>
      </c>
      <c r="AA205" s="37">
        <f t="shared" si="44"/>
        <v>0</v>
      </c>
      <c r="AN205" s="33">
        <v>40316</v>
      </c>
      <c r="AO205" s="37" t="s">
        <v>18</v>
      </c>
      <c r="AP205" s="37" t="s">
        <v>27</v>
      </c>
      <c r="AQ205" s="37">
        <v>227.90986270015858</v>
      </c>
      <c r="AR205" s="37">
        <v>3.8814285709999998</v>
      </c>
      <c r="AS205" s="37">
        <v>0</v>
      </c>
      <c r="AT205" s="37">
        <v>0</v>
      </c>
      <c r="AU205" s="37">
        <f t="shared" si="45"/>
        <v>0</v>
      </c>
      <c r="AV205" s="37">
        <f t="shared" si="46"/>
        <v>0</v>
      </c>
      <c r="AW205" s="37">
        <f t="shared" si="47"/>
        <v>0</v>
      </c>
    </row>
    <row r="206" spans="17:49" x14ac:dyDescent="0.35">
      <c r="Q206" s="33">
        <v>40323</v>
      </c>
      <c r="R206" s="37" t="s">
        <v>18</v>
      </c>
      <c r="S206" s="37" t="s">
        <v>27</v>
      </c>
      <c r="T206" s="37">
        <v>223.9126389906113</v>
      </c>
      <c r="U206" s="37">
        <v>4.1449999999999996</v>
      </c>
      <c r="V206" s="37">
        <v>0</v>
      </c>
      <c r="W206" s="37">
        <v>0</v>
      </c>
      <c r="X206" s="37">
        <f t="shared" si="41"/>
        <v>0</v>
      </c>
      <c r="Y206" s="37">
        <f t="shared" si="42"/>
        <v>0</v>
      </c>
      <c r="Z206" s="37">
        <f t="shared" si="43"/>
        <v>0</v>
      </c>
      <c r="AA206" s="37">
        <f t="shared" si="44"/>
        <v>0</v>
      </c>
      <c r="AN206" s="33">
        <v>40323</v>
      </c>
      <c r="AO206" s="37" t="s">
        <v>18</v>
      </c>
      <c r="AP206" s="37" t="s">
        <v>27</v>
      </c>
      <c r="AQ206" s="37">
        <v>223.9126389906113</v>
      </c>
      <c r="AR206" s="37">
        <v>4.1449999999999996</v>
      </c>
      <c r="AS206" s="37">
        <v>0</v>
      </c>
      <c r="AT206" s="37">
        <v>0</v>
      </c>
      <c r="AU206" s="37">
        <f t="shared" si="45"/>
        <v>0</v>
      </c>
      <c r="AV206" s="37">
        <f t="shared" si="46"/>
        <v>0</v>
      </c>
      <c r="AW206" s="37">
        <f t="shared" si="47"/>
        <v>0</v>
      </c>
    </row>
    <row r="207" spans="17:49" x14ac:dyDescent="0.35">
      <c r="Q207" s="33">
        <v>40330</v>
      </c>
      <c r="R207" s="37" t="s">
        <v>18</v>
      </c>
      <c r="S207" s="37" t="s">
        <v>27</v>
      </c>
      <c r="T207" s="37">
        <v>220.86505026355866</v>
      </c>
      <c r="U207" s="37">
        <v>3.8814285709999998</v>
      </c>
      <c r="V207" s="37">
        <v>0</v>
      </c>
      <c r="W207" s="37">
        <v>0</v>
      </c>
      <c r="X207" s="37">
        <f t="shared" si="41"/>
        <v>0</v>
      </c>
      <c r="Y207" s="37">
        <f t="shared" si="42"/>
        <v>0</v>
      </c>
      <c r="Z207" s="37">
        <f t="shared" si="43"/>
        <v>0</v>
      </c>
      <c r="AA207" s="37">
        <f t="shared" si="44"/>
        <v>0</v>
      </c>
      <c r="AN207" s="33">
        <v>40330</v>
      </c>
      <c r="AO207" s="37" t="s">
        <v>18</v>
      </c>
      <c r="AP207" s="37" t="s">
        <v>27</v>
      </c>
      <c r="AQ207" s="37">
        <v>220.86505026355866</v>
      </c>
      <c r="AR207" s="37">
        <v>3.8814285709999998</v>
      </c>
      <c r="AS207" s="37">
        <v>0</v>
      </c>
      <c r="AT207" s="37">
        <v>0</v>
      </c>
      <c r="AU207" s="37">
        <f t="shared" si="45"/>
        <v>0</v>
      </c>
      <c r="AV207" s="37">
        <f t="shared" si="46"/>
        <v>0</v>
      </c>
      <c r="AW207" s="37">
        <f t="shared" si="47"/>
        <v>0</v>
      </c>
    </row>
    <row r="208" spans="17:49" x14ac:dyDescent="0.35">
      <c r="Q208" s="33">
        <v>40337</v>
      </c>
      <c r="R208" s="37" t="s">
        <v>18</v>
      </c>
      <c r="S208" s="37" t="s">
        <v>27</v>
      </c>
      <c r="T208" s="37">
        <v>229.21950133471654</v>
      </c>
      <c r="U208" s="37">
        <v>4.1900000000000004</v>
      </c>
      <c r="V208" s="37">
        <v>0</v>
      </c>
      <c r="W208" s="37">
        <v>0</v>
      </c>
      <c r="X208" s="37">
        <f t="shared" si="41"/>
        <v>0</v>
      </c>
      <c r="Y208" s="37">
        <f t="shared" si="42"/>
        <v>0</v>
      </c>
      <c r="Z208" s="37">
        <f t="shared" si="43"/>
        <v>0</v>
      </c>
      <c r="AA208" s="37">
        <f t="shared" si="44"/>
        <v>0</v>
      </c>
      <c r="AN208" s="33">
        <v>40337</v>
      </c>
      <c r="AO208" s="37" t="s">
        <v>18</v>
      </c>
      <c r="AP208" s="37" t="s">
        <v>27</v>
      </c>
      <c r="AQ208" s="37">
        <v>229.21950133471654</v>
      </c>
      <c r="AR208" s="37">
        <v>4.1900000000000004</v>
      </c>
      <c r="AS208" s="37">
        <v>0</v>
      </c>
      <c r="AT208" s="37">
        <v>0</v>
      </c>
      <c r="AU208" s="37">
        <f t="shared" si="45"/>
        <v>0</v>
      </c>
      <c r="AV208" s="37">
        <f t="shared" si="46"/>
        <v>0</v>
      </c>
      <c r="AW208" s="37">
        <f t="shared" si="47"/>
        <v>0</v>
      </c>
    </row>
    <row r="209" spans="17:49" x14ac:dyDescent="0.35">
      <c r="Q209" s="33">
        <v>40344</v>
      </c>
      <c r="R209" s="37" t="s">
        <v>18</v>
      </c>
      <c r="S209" s="37" t="s">
        <v>27</v>
      </c>
      <c r="T209" s="37">
        <v>224.88853710671569</v>
      </c>
      <c r="U209" s="37">
        <v>4.1614285710000001</v>
      </c>
      <c r="V209" s="37">
        <v>0</v>
      </c>
      <c r="W209" s="37">
        <v>0</v>
      </c>
      <c r="X209" s="37">
        <f t="shared" si="41"/>
        <v>0</v>
      </c>
      <c r="Y209" s="37">
        <f t="shared" si="42"/>
        <v>0</v>
      </c>
      <c r="Z209" s="37">
        <f t="shared" si="43"/>
        <v>0</v>
      </c>
      <c r="AA209" s="37">
        <f t="shared" si="44"/>
        <v>0</v>
      </c>
      <c r="AN209" s="33">
        <v>40344</v>
      </c>
      <c r="AO209" s="37" t="s">
        <v>18</v>
      </c>
      <c r="AP209" s="37" t="s">
        <v>27</v>
      </c>
      <c r="AQ209" s="37">
        <v>224.88853710671569</v>
      </c>
      <c r="AR209" s="37">
        <v>4.1614285710000001</v>
      </c>
      <c r="AS209" s="37">
        <v>0</v>
      </c>
      <c r="AT209" s="37">
        <v>0</v>
      </c>
      <c r="AU209" s="37">
        <f t="shared" si="45"/>
        <v>0</v>
      </c>
      <c r="AV209" s="37">
        <f t="shared" si="46"/>
        <v>0</v>
      </c>
      <c r="AW209" s="37">
        <f t="shared" si="47"/>
        <v>0</v>
      </c>
    </row>
    <row r="210" spans="17:49" x14ac:dyDescent="0.35">
      <c r="Q210" s="33">
        <v>40351</v>
      </c>
      <c r="R210" s="37" t="s">
        <v>18</v>
      </c>
      <c r="S210" s="37" t="s">
        <v>27</v>
      </c>
      <c r="T210" s="37">
        <v>241.56974188162042</v>
      </c>
      <c r="U210" s="37">
        <v>4.1614285710000001</v>
      </c>
      <c r="V210" s="37">
        <v>0</v>
      </c>
      <c r="W210" s="37">
        <v>0</v>
      </c>
      <c r="X210" s="37">
        <f t="shared" si="41"/>
        <v>0</v>
      </c>
      <c r="Y210" s="37">
        <f t="shared" si="42"/>
        <v>0</v>
      </c>
      <c r="Z210" s="37">
        <f t="shared" si="43"/>
        <v>0</v>
      </c>
      <c r="AA210" s="37">
        <f t="shared" si="44"/>
        <v>0</v>
      </c>
      <c r="AN210" s="33">
        <v>40351</v>
      </c>
      <c r="AO210" s="37" t="s">
        <v>18</v>
      </c>
      <c r="AP210" s="37" t="s">
        <v>27</v>
      </c>
      <c r="AQ210" s="37">
        <v>241.56974188162042</v>
      </c>
      <c r="AR210" s="37">
        <v>4.1614285710000001</v>
      </c>
      <c r="AS210" s="37">
        <v>0</v>
      </c>
      <c r="AT210" s="37">
        <v>0</v>
      </c>
      <c r="AU210" s="37">
        <f t="shared" si="45"/>
        <v>0</v>
      </c>
      <c r="AV210" s="37">
        <f t="shared" si="46"/>
        <v>0</v>
      </c>
      <c r="AW210" s="37">
        <f t="shared" si="47"/>
        <v>0</v>
      </c>
    </row>
    <row r="211" spans="17:49" x14ac:dyDescent="0.35">
      <c r="Q211" s="33">
        <v>40358</v>
      </c>
      <c r="R211" s="37" t="s">
        <v>18</v>
      </c>
      <c r="S211" s="37" t="s">
        <v>27</v>
      </c>
      <c r="T211" s="37">
        <v>230.10048123327263</v>
      </c>
      <c r="U211" s="37">
        <v>4.1614285710000001</v>
      </c>
      <c r="V211" s="37">
        <v>0</v>
      </c>
      <c r="W211" s="37">
        <v>0</v>
      </c>
      <c r="X211" s="37">
        <f t="shared" si="41"/>
        <v>0</v>
      </c>
      <c r="Y211" s="37">
        <f t="shared" si="42"/>
        <v>0</v>
      </c>
      <c r="Z211" s="37">
        <f t="shared" si="43"/>
        <v>0</v>
      </c>
      <c r="AA211" s="37">
        <f t="shared" si="44"/>
        <v>0</v>
      </c>
      <c r="AN211" s="33">
        <v>40358</v>
      </c>
      <c r="AO211" s="37" t="s">
        <v>18</v>
      </c>
      <c r="AP211" s="37" t="s">
        <v>27</v>
      </c>
      <c r="AQ211" s="37">
        <v>230.10048123327263</v>
      </c>
      <c r="AR211" s="37">
        <v>4.1614285710000001</v>
      </c>
      <c r="AS211" s="37">
        <v>0</v>
      </c>
      <c r="AT211" s="37">
        <v>0</v>
      </c>
      <c r="AU211" s="37">
        <f t="shared" si="45"/>
        <v>0</v>
      </c>
      <c r="AV211" s="37">
        <f t="shared" si="46"/>
        <v>0</v>
      </c>
      <c r="AW211" s="37">
        <f t="shared" si="47"/>
        <v>0</v>
      </c>
    </row>
    <row r="212" spans="17:49" x14ac:dyDescent="0.35">
      <c r="Q212" s="33">
        <v>40365</v>
      </c>
      <c r="R212" s="37" t="s">
        <v>18</v>
      </c>
      <c r="S212" s="37" t="s">
        <v>27</v>
      </c>
      <c r="T212" s="37">
        <v>308.24658556892086</v>
      </c>
      <c r="U212" s="37">
        <v>3.7450000000000001</v>
      </c>
      <c r="V212" s="37">
        <v>0</v>
      </c>
      <c r="W212" s="37">
        <v>0</v>
      </c>
      <c r="X212" s="37">
        <f t="shared" si="41"/>
        <v>0</v>
      </c>
      <c r="Y212" s="37">
        <f t="shared" si="42"/>
        <v>0</v>
      </c>
      <c r="Z212" s="37">
        <f t="shared" si="43"/>
        <v>0</v>
      </c>
      <c r="AA212" s="37">
        <f t="shared" si="44"/>
        <v>0</v>
      </c>
      <c r="AN212" s="33">
        <v>40365</v>
      </c>
      <c r="AO212" s="37" t="s">
        <v>18</v>
      </c>
      <c r="AP212" s="37" t="s">
        <v>27</v>
      </c>
      <c r="AQ212" s="37">
        <v>308.24658556892086</v>
      </c>
      <c r="AR212" s="37">
        <v>3.7450000000000001</v>
      </c>
      <c r="AS212" s="37">
        <v>0</v>
      </c>
      <c r="AT212" s="37">
        <v>0</v>
      </c>
      <c r="AU212" s="37">
        <f t="shared" si="45"/>
        <v>0</v>
      </c>
      <c r="AV212" s="37">
        <f t="shared" si="46"/>
        <v>0</v>
      </c>
      <c r="AW212" s="37">
        <f t="shared" si="47"/>
        <v>0</v>
      </c>
    </row>
    <row r="213" spans="17:49" x14ac:dyDescent="0.35">
      <c r="Q213" s="33">
        <v>40372</v>
      </c>
      <c r="R213" s="37" t="s">
        <v>18</v>
      </c>
      <c r="S213" s="37" t="s">
        <v>27</v>
      </c>
      <c r="T213" s="37">
        <v>326.65294605776489</v>
      </c>
      <c r="U213" s="37">
        <v>3.7450000000000001</v>
      </c>
      <c r="V213" s="37">
        <v>0</v>
      </c>
      <c r="W213" s="37">
        <v>0</v>
      </c>
      <c r="X213" s="37">
        <f t="shared" si="41"/>
        <v>0</v>
      </c>
      <c r="Y213" s="37">
        <f t="shared" si="42"/>
        <v>0</v>
      </c>
      <c r="Z213" s="37">
        <f t="shared" si="43"/>
        <v>0</v>
      </c>
      <c r="AA213" s="37">
        <f t="shared" si="44"/>
        <v>0</v>
      </c>
      <c r="AN213" s="33">
        <v>40372</v>
      </c>
      <c r="AO213" s="37" t="s">
        <v>18</v>
      </c>
      <c r="AP213" s="37" t="s">
        <v>27</v>
      </c>
      <c r="AQ213" s="37">
        <v>326.65294605776489</v>
      </c>
      <c r="AR213" s="37">
        <v>3.7450000000000001</v>
      </c>
      <c r="AS213" s="37">
        <v>0</v>
      </c>
      <c r="AT213" s="37">
        <v>0</v>
      </c>
      <c r="AU213" s="37">
        <f t="shared" si="45"/>
        <v>0</v>
      </c>
      <c r="AV213" s="37">
        <f t="shared" si="46"/>
        <v>0</v>
      </c>
      <c r="AW213" s="37">
        <f t="shared" si="47"/>
        <v>0</v>
      </c>
    </row>
    <row r="214" spans="17:49" x14ac:dyDescent="0.35">
      <c r="Q214" s="33">
        <v>40302</v>
      </c>
      <c r="R214" s="37" t="s">
        <v>18</v>
      </c>
      <c r="S214" s="37" t="s">
        <v>28</v>
      </c>
      <c r="T214" s="37">
        <v>120.51899294525484</v>
      </c>
      <c r="U214" s="37">
        <v>4.1614285710000001</v>
      </c>
      <c r="V214" s="37">
        <v>0</v>
      </c>
      <c r="W214" s="37">
        <v>0</v>
      </c>
      <c r="X214" s="37">
        <f t="shared" si="41"/>
        <v>0</v>
      </c>
      <c r="Y214" s="37">
        <f t="shared" si="42"/>
        <v>0</v>
      </c>
      <c r="Z214" s="37">
        <f t="shared" si="43"/>
        <v>0</v>
      </c>
      <c r="AA214" s="37">
        <f t="shared" si="44"/>
        <v>0</v>
      </c>
      <c r="AN214" s="33">
        <v>40302</v>
      </c>
      <c r="AO214" s="37" t="s">
        <v>18</v>
      </c>
      <c r="AP214" s="37" t="s">
        <v>28</v>
      </c>
      <c r="AQ214" s="37">
        <v>120.51899294525484</v>
      </c>
      <c r="AR214" s="37">
        <v>4.1614285710000001</v>
      </c>
      <c r="AS214" s="37">
        <v>0</v>
      </c>
      <c r="AT214" s="37">
        <v>0</v>
      </c>
      <c r="AU214" s="37">
        <f t="shared" si="45"/>
        <v>0</v>
      </c>
      <c r="AV214" s="37">
        <f t="shared" si="46"/>
        <v>0</v>
      </c>
      <c r="AW214" s="37">
        <f t="shared" si="47"/>
        <v>0</v>
      </c>
    </row>
    <row r="215" spans="17:49" x14ac:dyDescent="0.35">
      <c r="Q215" s="33">
        <v>40309</v>
      </c>
      <c r="R215" s="37" t="s">
        <v>18</v>
      </c>
      <c r="S215" s="37" t="s">
        <v>28</v>
      </c>
      <c r="T215" s="37">
        <v>199.31599103370235</v>
      </c>
      <c r="U215" s="37">
        <v>4.128571429</v>
      </c>
      <c r="V215" s="37">
        <v>0</v>
      </c>
      <c r="W215" s="37">
        <v>0</v>
      </c>
      <c r="X215" s="37">
        <f t="shared" si="41"/>
        <v>0</v>
      </c>
      <c r="Y215" s="37">
        <f t="shared" si="42"/>
        <v>0</v>
      </c>
      <c r="Z215" s="37">
        <f t="shared" si="43"/>
        <v>0</v>
      </c>
      <c r="AA215" s="37">
        <f t="shared" si="44"/>
        <v>0</v>
      </c>
      <c r="AN215" s="33">
        <v>40309</v>
      </c>
      <c r="AO215" s="37" t="s">
        <v>18</v>
      </c>
      <c r="AP215" s="37" t="s">
        <v>28</v>
      </c>
      <c r="AQ215" s="37">
        <v>199.31599103370235</v>
      </c>
      <c r="AR215" s="37">
        <v>4.128571429</v>
      </c>
      <c r="AS215" s="37">
        <v>0</v>
      </c>
      <c r="AT215" s="37">
        <v>0</v>
      </c>
      <c r="AU215" s="37">
        <f t="shared" si="45"/>
        <v>0</v>
      </c>
      <c r="AV215" s="37">
        <f t="shared" si="46"/>
        <v>0</v>
      </c>
      <c r="AW215" s="37">
        <f t="shared" si="47"/>
        <v>0</v>
      </c>
    </row>
    <row r="216" spans="17:49" x14ac:dyDescent="0.35">
      <c r="Q216" s="33">
        <v>40316</v>
      </c>
      <c r="R216" s="37" t="s">
        <v>18</v>
      </c>
      <c r="S216" s="37" t="s">
        <v>28</v>
      </c>
      <c r="T216" s="37">
        <v>265.2078074172141</v>
      </c>
      <c r="U216" s="37">
        <v>3.8814285709999998</v>
      </c>
      <c r="V216" s="37">
        <v>0</v>
      </c>
      <c r="W216" s="37">
        <v>0</v>
      </c>
      <c r="X216" s="37">
        <f t="shared" si="41"/>
        <v>0</v>
      </c>
      <c r="Y216" s="37">
        <f t="shared" si="42"/>
        <v>0</v>
      </c>
      <c r="Z216" s="37">
        <f t="shared" si="43"/>
        <v>0</v>
      </c>
      <c r="AA216" s="37">
        <f t="shared" si="44"/>
        <v>0</v>
      </c>
      <c r="AN216" s="33">
        <v>40316</v>
      </c>
      <c r="AO216" s="37" t="s">
        <v>18</v>
      </c>
      <c r="AP216" s="37" t="s">
        <v>28</v>
      </c>
      <c r="AQ216" s="37">
        <v>265.2078074172141</v>
      </c>
      <c r="AR216" s="37">
        <v>3.8814285709999998</v>
      </c>
      <c r="AS216" s="37">
        <v>0</v>
      </c>
      <c r="AT216" s="37">
        <v>0</v>
      </c>
      <c r="AU216" s="37">
        <f t="shared" si="45"/>
        <v>0</v>
      </c>
      <c r="AV216" s="37">
        <f t="shared" si="46"/>
        <v>0</v>
      </c>
      <c r="AW216" s="37">
        <f t="shared" si="47"/>
        <v>0</v>
      </c>
    </row>
    <row r="217" spans="17:49" x14ac:dyDescent="0.35">
      <c r="Q217" s="33">
        <v>40323</v>
      </c>
      <c r="R217" s="37" t="s">
        <v>18</v>
      </c>
      <c r="S217" s="37" t="s">
        <v>28</v>
      </c>
      <c r="T217" s="37">
        <v>292.62008799438132</v>
      </c>
      <c r="U217" s="37">
        <v>3.8814285709999998</v>
      </c>
      <c r="V217" s="37">
        <v>0</v>
      </c>
      <c r="W217" s="37">
        <v>0</v>
      </c>
      <c r="X217" s="37">
        <f t="shared" si="41"/>
        <v>0</v>
      </c>
      <c r="Y217" s="37">
        <f t="shared" si="42"/>
        <v>0</v>
      </c>
      <c r="Z217" s="37">
        <f t="shared" si="43"/>
        <v>0</v>
      </c>
      <c r="AA217" s="37">
        <f t="shared" si="44"/>
        <v>0</v>
      </c>
      <c r="AN217" s="33">
        <v>40323</v>
      </c>
      <c r="AO217" s="37" t="s">
        <v>18</v>
      </c>
      <c r="AP217" s="37" t="s">
        <v>28</v>
      </c>
      <c r="AQ217" s="37">
        <v>292.62008799438132</v>
      </c>
      <c r="AR217" s="37">
        <v>3.8814285709999998</v>
      </c>
      <c r="AS217" s="37">
        <v>0</v>
      </c>
      <c r="AT217" s="37">
        <v>0</v>
      </c>
      <c r="AU217" s="37">
        <f t="shared" si="45"/>
        <v>0</v>
      </c>
      <c r="AV217" s="37">
        <f t="shared" si="46"/>
        <v>0</v>
      </c>
      <c r="AW217" s="37">
        <f t="shared" si="47"/>
        <v>0</v>
      </c>
    </row>
    <row r="218" spans="17:49" x14ac:dyDescent="0.35">
      <c r="Q218" s="33">
        <v>40330</v>
      </c>
      <c r="R218" s="37" t="s">
        <v>18</v>
      </c>
      <c r="S218" s="37" t="s">
        <v>28</v>
      </c>
      <c r="T218" s="37">
        <v>296.42927521325447</v>
      </c>
      <c r="U218" s="37">
        <v>3.8814285709999998</v>
      </c>
      <c r="V218" s="37">
        <v>0</v>
      </c>
      <c r="W218" s="37">
        <v>0</v>
      </c>
      <c r="X218" s="37">
        <f t="shared" si="41"/>
        <v>0</v>
      </c>
      <c r="Y218" s="37">
        <f t="shared" si="42"/>
        <v>0</v>
      </c>
      <c r="Z218" s="37">
        <f t="shared" si="43"/>
        <v>0</v>
      </c>
      <c r="AA218" s="37">
        <f t="shared" si="44"/>
        <v>0</v>
      </c>
      <c r="AN218" s="33">
        <v>40330</v>
      </c>
      <c r="AO218" s="37" t="s">
        <v>18</v>
      </c>
      <c r="AP218" s="37" t="s">
        <v>28</v>
      </c>
      <c r="AQ218" s="37">
        <v>296.42927521325447</v>
      </c>
      <c r="AR218" s="37">
        <v>3.8814285709999998</v>
      </c>
      <c r="AS218" s="37">
        <v>0</v>
      </c>
      <c r="AT218" s="37">
        <v>0</v>
      </c>
      <c r="AU218" s="37">
        <f t="shared" si="45"/>
        <v>0</v>
      </c>
      <c r="AV218" s="37">
        <f t="shared" si="46"/>
        <v>0</v>
      </c>
      <c r="AW218" s="37">
        <f t="shared" si="47"/>
        <v>0</v>
      </c>
    </row>
    <row r="219" spans="17:49" x14ac:dyDescent="0.35">
      <c r="Q219" s="33">
        <v>40337</v>
      </c>
      <c r="R219" s="37" t="s">
        <v>18</v>
      </c>
      <c r="S219" s="37" t="s">
        <v>28</v>
      </c>
      <c r="T219" s="37">
        <v>349.29649762786892</v>
      </c>
      <c r="U219" s="37">
        <v>4.125714286</v>
      </c>
      <c r="V219" s="37">
        <v>1</v>
      </c>
      <c r="W219" s="37">
        <v>0</v>
      </c>
      <c r="X219" s="37">
        <f t="shared" si="41"/>
        <v>0</v>
      </c>
      <c r="Y219" s="37">
        <f t="shared" si="42"/>
        <v>0</v>
      </c>
      <c r="Z219" s="37">
        <f t="shared" si="43"/>
        <v>0</v>
      </c>
      <c r="AA219" s="37">
        <f t="shared" si="44"/>
        <v>0</v>
      </c>
      <c r="AN219" s="33">
        <v>40337</v>
      </c>
      <c r="AO219" s="37" t="s">
        <v>18</v>
      </c>
      <c r="AP219" s="37" t="s">
        <v>28</v>
      </c>
      <c r="AQ219" s="37">
        <v>349.29649762786892</v>
      </c>
      <c r="AR219" s="37">
        <v>4.125714286</v>
      </c>
      <c r="AS219" s="37">
        <v>1</v>
      </c>
      <c r="AT219" s="37">
        <v>0</v>
      </c>
      <c r="AU219" s="37">
        <f t="shared" si="45"/>
        <v>0</v>
      </c>
      <c r="AV219" s="37">
        <f t="shared" si="46"/>
        <v>0</v>
      </c>
      <c r="AW219" s="37">
        <f t="shared" si="47"/>
        <v>0</v>
      </c>
    </row>
    <row r="220" spans="17:49" x14ac:dyDescent="0.35">
      <c r="Q220" s="33">
        <v>40344</v>
      </c>
      <c r="R220" s="37" t="s">
        <v>18</v>
      </c>
      <c r="S220" s="37" t="s">
        <v>28</v>
      </c>
      <c r="T220" s="37">
        <v>284.12361474754738</v>
      </c>
      <c r="U220" s="37">
        <v>4.1614285710000001</v>
      </c>
      <c r="V220" s="37">
        <v>0</v>
      </c>
      <c r="W220" s="37">
        <v>1</v>
      </c>
      <c r="X220" s="37">
        <f t="shared" si="41"/>
        <v>0</v>
      </c>
      <c r="Y220" s="37">
        <f t="shared" si="42"/>
        <v>0</v>
      </c>
      <c r="Z220" s="37">
        <f t="shared" si="43"/>
        <v>0</v>
      </c>
      <c r="AA220" s="37">
        <f t="shared" si="44"/>
        <v>0</v>
      </c>
      <c r="AN220" s="33">
        <v>40344</v>
      </c>
      <c r="AO220" s="37" t="s">
        <v>18</v>
      </c>
      <c r="AP220" s="37" t="s">
        <v>28</v>
      </c>
      <c r="AQ220" s="37">
        <v>284.12361474754738</v>
      </c>
      <c r="AR220" s="37">
        <v>4.1614285710000001</v>
      </c>
      <c r="AS220" s="37">
        <v>0</v>
      </c>
      <c r="AT220" s="37">
        <v>1</v>
      </c>
      <c r="AU220" s="37">
        <f t="shared" si="45"/>
        <v>0</v>
      </c>
      <c r="AV220" s="37">
        <f t="shared" si="46"/>
        <v>0</v>
      </c>
      <c r="AW220" s="37">
        <f t="shared" si="47"/>
        <v>0</v>
      </c>
    </row>
    <row r="221" spans="17:49" x14ac:dyDescent="0.35">
      <c r="Q221" s="33">
        <v>40351</v>
      </c>
      <c r="R221" s="37" t="s">
        <v>18</v>
      </c>
      <c r="S221" s="37" t="s">
        <v>28</v>
      </c>
      <c r="T221" s="37">
        <v>302.02682443031557</v>
      </c>
      <c r="U221" s="37">
        <v>4.1614285710000001</v>
      </c>
      <c r="V221" s="37">
        <v>0</v>
      </c>
      <c r="W221" s="37">
        <v>1</v>
      </c>
      <c r="X221" s="37">
        <f t="shared" si="41"/>
        <v>0</v>
      </c>
      <c r="Y221" s="37">
        <f t="shared" si="42"/>
        <v>0</v>
      </c>
      <c r="Z221" s="37">
        <f t="shared" si="43"/>
        <v>0</v>
      </c>
      <c r="AA221" s="37">
        <f t="shared" si="44"/>
        <v>0</v>
      </c>
      <c r="AN221" s="33">
        <v>40351</v>
      </c>
      <c r="AO221" s="37" t="s">
        <v>18</v>
      </c>
      <c r="AP221" s="37" t="s">
        <v>28</v>
      </c>
      <c r="AQ221" s="37">
        <v>302.02682443031557</v>
      </c>
      <c r="AR221" s="37">
        <v>4.1614285710000001</v>
      </c>
      <c r="AS221" s="37">
        <v>0</v>
      </c>
      <c r="AT221" s="37">
        <v>1</v>
      </c>
      <c r="AU221" s="37">
        <f t="shared" si="45"/>
        <v>0</v>
      </c>
      <c r="AV221" s="37">
        <f t="shared" si="46"/>
        <v>0</v>
      </c>
      <c r="AW221" s="37">
        <f t="shared" si="47"/>
        <v>0</v>
      </c>
    </row>
    <row r="222" spans="17:49" x14ac:dyDescent="0.35">
      <c r="Q222" s="33">
        <v>40358</v>
      </c>
      <c r="R222" s="37" t="s">
        <v>18</v>
      </c>
      <c r="S222" s="37" t="s">
        <v>28</v>
      </c>
      <c r="T222" s="37">
        <v>262.65703595214245</v>
      </c>
      <c r="U222" s="37">
        <v>4.1614285710000001</v>
      </c>
      <c r="V222" s="37">
        <v>0</v>
      </c>
      <c r="W222" s="37">
        <v>1</v>
      </c>
      <c r="X222" s="37">
        <f t="shared" si="41"/>
        <v>0</v>
      </c>
      <c r="Y222" s="37">
        <f t="shared" si="42"/>
        <v>0</v>
      </c>
      <c r="Z222" s="37">
        <f t="shared" si="43"/>
        <v>0</v>
      </c>
      <c r="AA222" s="37">
        <f t="shared" si="44"/>
        <v>0</v>
      </c>
      <c r="AN222" s="33">
        <v>40358</v>
      </c>
      <c r="AO222" s="37" t="s">
        <v>18</v>
      </c>
      <c r="AP222" s="37" t="s">
        <v>28</v>
      </c>
      <c r="AQ222" s="37">
        <v>262.65703595214245</v>
      </c>
      <c r="AR222" s="37">
        <v>4.1614285710000001</v>
      </c>
      <c r="AS222" s="37">
        <v>0</v>
      </c>
      <c r="AT222" s="37">
        <v>1</v>
      </c>
      <c r="AU222" s="37">
        <f t="shared" si="45"/>
        <v>0</v>
      </c>
      <c r="AV222" s="37">
        <f t="shared" si="46"/>
        <v>0</v>
      </c>
      <c r="AW222" s="37">
        <f t="shared" si="47"/>
        <v>0</v>
      </c>
    </row>
    <row r="223" spans="17:49" x14ac:dyDescent="0.35">
      <c r="Q223" s="33">
        <v>40365</v>
      </c>
      <c r="R223" s="37" t="s">
        <v>18</v>
      </c>
      <c r="S223" s="37" t="s">
        <v>28</v>
      </c>
      <c r="T223" s="37">
        <v>377.139476472588</v>
      </c>
      <c r="U223" s="37">
        <v>3.826666667</v>
      </c>
      <c r="V223" s="37">
        <v>0</v>
      </c>
      <c r="W223" s="37">
        <v>0</v>
      </c>
      <c r="X223" s="37">
        <f t="shared" si="41"/>
        <v>0</v>
      </c>
      <c r="Y223" s="37">
        <f t="shared" si="42"/>
        <v>0</v>
      </c>
      <c r="Z223" s="37">
        <f t="shared" si="43"/>
        <v>0</v>
      </c>
      <c r="AA223" s="37">
        <f t="shared" si="44"/>
        <v>0</v>
      </c>
      <c r="AN223" s="33">
        <v>40365</v>
      </c>
      <c r="AO223" s="37" t="s">
        <v>18</v>
      </c>
      <c r="AP223" s="37" t="s">
        <v>28</v>
      </c>
      <c r="AQ223" s="37">
        <v>377.139476472588</v>
      </c>
      <c r="AR223" s="37">
        <v>3.826666667</v>
      </c>
      <c r="AS223" s="37">
        <v>0</v>
      </c>
      <c r="AT223" s="37">
        <v>0</v>
      </c>
      <c r="AU223" s="37">
        <f t="shared" si="45"/>
        <v>0</v>
      </c>
      <c r="AV223" s="37">
        <f t="shared" si="46"/>
        <v>0</v>
      </c>
      <c r="AW223" s="37">
        <f t="shared" si="47"/>
        <v>0</v>
      </c>
    </row>
    <row r="224" spans="17:49" x14ac:dyDescent="0.35">
      <c r="Q224" s="33">
        <v>40372</v>
      </c>
      <c r="R224" s="37" t="s">
        <v>18</v>
      </c>
      <c r="S224" s="37" t="s">
        <v>28</v>
      </c>
      <c r="T224" s="37">
        <v>327.86669151320319</v>
      </c>
      <c r="U224" s="37">
        <v>3.5185714290000001</v>
      </c>
      <c r="V224" s="37">
        <v>0</v>
      </c>
      <c r="W224" s="37">
        <v>0</v>
      </c>
      <c r="X224" s="37">
        <f t="shared" si="41"/>
        <v>0</v>
      </c>
      <c r="Y224" s="37">
        <f t="shared" si="42"/>
        <v>0</v>
      </c>
      <c r="Z224" s="37">
        <f t="shared" si="43"/>
        <v>0</v>
      </c>
      <c r="AA224" s="37">
        <f t="shared" si="44"/>
        <v>0</v>
      </c>
      <c r="AN224" s="33">
        <v>40372</v>
      </c>
      <c r="AO224" s="37" t="s">
        <v>18</v>
      </c>
      <c r="AP224" s="37" t="s">
        <v>28</v>
      </c>
      <c r="AQ224" s="37">
        <v>327.86669151320319</v>
      </c>
      <c r="AR224" s="37">
        <v>3.5185714290000001</v>
      </c>
      <c r="AS224" s="37">
        <v>0</v>
      </c>
      <c r="AT224" s="37">
        <v>0</v>
      </c>
      <c r="AU224" s="37">
        <f t="shared" si="45"/>
        <v>0</v>
      </c>
      <c r="AV224" s="37">
        <f t="shared" si="46"/>
        <v>0</v>
      </c>
      <c r="AW224" s="37">
        <f t="shared" si="47"/>
        <v>0</v>
      </c>
    </row>
  </sheetData>
  <mergeCells count="6">
    <mergeCell ref="K25:O30"/>
    <mergeCell ref="K36:O41"/>
    <mergeCell ref="X3:AA3"/>
    <mergeCell ref="AU3:AW3"/>
    <mergeCell ref="K6:O10"/>
    <mergeCell ref="K14:O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6792A-753E-4C11-BED0-544D4FCBB92B}">
  <dimension ref="A1:T221"/>
  <sheetViews>
    <sheetView showGridLines="0" topLeftCell="C1" zoomScale="70" zoomScaleNormal="70" workbookViewId="0">
      <selection activeCell="S1" sqref="S1"/>
    </sheetView>
  </sheetViews>
  <sheetFormatPr defaultRowHeight="14.5" x14ac:dyDescent="0.35"/>
  <cols>
    <col min="1" max="1" width="10.54296875" style="43" bestFit="1" customWidth="1"/>
    <col min="2" max="2" width="6.453125" style="43" bestFit="1" customWidth="1"/>
    <col min="3" max="3" width="19.90625" style="43" bestFit="1" customWidth="1"/>
    <col min="4" max="4" width="12.26953125" style="43" bestFit="1" customWidth="1"/>
    <col min="5" max="5" width="10.453125" style="43" customWidth="1"/>
    <col min="6" max="6" width="10.36328125" style="43" bestFit="1" customWidth="1"/>
    <col min="7" max="7" width="6.54296875" style="43" customWidth="1"/>
    <col min="8" max="8" width="9.453125" style="43" customWidth="1"/>
    <col min="9" max="9" width="5.81640625" style="43" bestFit="1" customWidth="1"/>
    <col min="10" max="10" width="14.08984375" style="43" bestFit="1" customWidth="1"/>
    <col min="11" max="12" width="14.08984375" style="43" customWidth="1"/>
    <col min="13" max="13" width="8.7265625" style="43"/>
    <col min="14" max="14" width="21.36328125" style="43" customWidth="1"/>
    <col min="15" max="15" width="23.453125" style="43" customWidth="1"/>
    <col min="16" max="17" width="8.7265625" style="43"/>
    <col min="18" max="18" width="19.90625" style="43" bestFit="1" customWidth="1"/>
    <col min="19" max="19" width="10.08984375" style="43" bestFit="1" customWidth="1"/>
    <col min="20" max="20" width="23.6328125" style="43" bestFit="1" customWidth="1"/>
    <col min="21" max="16384" width="8.7265625" style="43"/>
  </cols>
  <sheetData>
    <row r="1" spans="1:20" customFormat="1" ht="38" customHeight="1" x14ac:dyDescent="0.35">
      <c r="A1" s="38" t="s">
        <v>0</v>
      </c>
      <c r="B1" s="24" t="s">
        <v>1</v>
      </c>
      <c r="C1" s="24" t="s">
        <v>2</v>
      </c>
      <c r="D1" s="39" t="s">
        <v>3</v>
      </c>
      <c r="E1" s="39" t="s">
        <v>4</v>
      </c>
      <c r="F1" s="39" t="s">
        <v>76</v>
      </c>
      <c r="G1" s="39" t="s">
        <v>5</v>
      </c>
      <c r="H1" s="39" t="s">
        <v>6</v>
      </c>
      <c r="I1" s="39" t="s">
        <v>7</v>
      </c>
      <c r="J1" s="39" t="s">
        <v>77</v>
      </c>
      <c r="K1" s="49" t="s">
        <v>78</v>
      </c>
      <c r="L1" s="49" t="s">
        <v>91</v>
      </c>
    </row>
    <row r="2" spans="1:20" customFormat="1" x14ac:dyDescent="0.35">
      <c r="A2" s="33">
        <v>40379</v>
      </c>
      <c r="B2" s="34" t="s">
        <v>7</v>
      </c>
      <c r="C2" s="34" t="s">
        <v>8</v>
      </c>
      <c r="D2" s="50">
        <f>$O$4+(E2*$O$5)+(G2*$O$6)+(H2*$O$7)+(I2*$O$8)+(J2*$O$9)</f>
        <v>447.91197246998331</v>
      </c>
      <c r="E2" s="48">
        <f>SUMIFS('Q2'!E3:E222,'Q2'!A3:A222,'Q2'!$A$13,'Q2'!B3:B222,'Q4'!B2,'Q2'!C3:C222,'Q4'!C2)</f>
        <v>3.556923077</v>
      </c>
      <c r="F2" s="51">
        <f>D2*E2</f>
        <v>1593.1884313430724</v>
      </c>
      <c r="G2" s="35">
        <f>IF(A2=$A$2,1,0)</f>
        <v>1</v>
      </c>
      <c r="H2" s="35">
        <f>IF(SUMIFS('Q2'!F3:F222,'Q2'!A3:A222,'Q2'!$A$13,'Q2'!B3:B222,'Q4'!B2,'Q2'!C3:C222,'Q4'!C2)+SUMIFS('Q2'!F3:F222,'Q2'!A3:A222,'Q2'!$A$12,'Q2'!B3:B222,'Q4'!B2,'Q2'!C3:C222,'Q4'!C2)+SUMIFS('Q2'!F3:F222,'Q2'!A3:A222,'Q2'!$A$11,'Q2'!B3:B222,'Q4'!B2,'Q2'!C3:C222,'Q4'!C2)&gt;0,1,0)</f>
        <v>0</v>
      </c>
      <c r="I2" s="35">
        <f>IF(B2="RM",1,0)</f>
        <v>1</v>
      </c>
      <c r="J2" s="35">
        <f>I2*E2</f>
        <v>3.556923077</v>
      </c>
      <c r="K2" s="51">
        <f>0.3*F2</f>
        <v>477.95652940292166</v>
      </c>
      <c r="L2" s="48">
        <f>0.7*E2*0.5*D2</f>
        <v>557.61595097007523</v>
      </c>
      <c r="R2" s="56" t="s">
        <v>83</v>
      </c>
    </row>
    <row r="3" spans="1:20" customFormat="1" x14ac:dyDescent="0.35">
      <c r="A3" s="33">
        <v>40379</v>
      </c>
      <c r="B3" s="34" t="s">
        <v>7</v>
      </c>
      <c r="C3" s="34" t="s">
        <v>9</v>
      </c>
      <c r="D3" s="50">
        <f t="shared" ref="D3:D66" si="0">$O$4+(E3*$O$5)+(G3*$O$6)+(H3*$O$7)+(I3*$O$8)+(J3*$O$9)</f>
        <v>425.48212409828182</v>
      </c>
      <c r="E3" s="48">
        <f>SUMIFS('Q2'!E4:E223,'Q2'!A4:A223,'Q2'!$A$13,'Q2'!B4:B223,'Q4'!B3,'Q2'!C4:C223,'Q4'!C3)</f>
        <v>3.8450000000000002</v>
      </c>
      <c r="F3" s="51">
        <f t="shared" ref="F3:F66" si="1">D3*E3</f>
        <v>1635.9787671578936</v>
      </c>
      <c r="G3" s="35">
        <f t="shared" ref="G3:G66" si="2">IF(A3=$A$2,1,0)</f>
        <v>1</v>
      </c>
      <c r="H3" s="35">
        <f>IF(SUMIFS('Q2'!F4:F223,'Q2'!A4:A223,'Q2'!$A$13,'Q2'!B4:B223,'Q4'!B3,'Q2'!C4:C223,'Q4'!C3)+SUMIFS('Q2'!F4:F223,'Q2'!A4:A223,'Q2'!$A$12,'Q2'!B4:B223,'Q4'!B3,'Q2'!C4:C223,'Q4'!C3)+SUMIFS('Q2'!F4:F223,'Q2'!A4:A223,'Q2'!$A$11,'Q2'!B4:B223,'Q4'!B3,'Q2'!C4:C223,'Q4'!C3)&gt;0,1,0)</f>
        <v>0</v>
      </c>
      <c r="I3" s="35">
        <f t="shared" ref="I3:I66" si="3">IF(B3="RM",1,0)</f>
        <v>1</v>
      </c>
      <c r="J3" s="35">
        <f t="shared" ref="J3:J66" si="4">I3*E3</f>
        <v>3.8450000000000002</v>
      </c>
      <c r="K3" s="51">
        <f t="shared" ref="K3:K66" si="5">0.3*F3</f>
        <v>490.79363014736805</v>
      </c>
      <c r="L3" s="48">
        <f t="shared" ref="L3:L66" si="6">0.7*E3*0.5*D3</f>
        <v>572.59256850526276</v>
      </c>
      <c r="N3" s="45" t="s">
        <v>51</v>
      </c>
      <c r="O3" s="45" t="s">
        <v>80</v>
      </c>
      <c r="R3" s="45" t="s">
        <v>2</v>
      </c>
      <c r="S3" s="45" t="s">
        <v>0</v>
      </c>
      <c r="T3" s="52" t="s">
        <v>93</v>
      </c>
    </row>
    <row r="4" spans="1:20" customFormat="1" x14ac:dyDescent="0.35">
      <c r="A4" s="33">
        <v>40379</v>
      </c>
      <c r="B4" s="34" t="s">
        <v>7</v>
      </c>
      <c r="C4" s="34" t="s">
        <v>10</v>
      </c>
      <c r="D4" s="50">
        <f t="shared" si="0"/>
        <v>360.41659772810738</v>
      </c>
      <c r="E4" s="48">
        <f>SUMIFS('Q2'!E5:E224,'Q2'!A5:A224,'Q2'!$A$13,'Q2'!B5:B224,'Q4'!B4,'Q2'!C5:C224,'Q4'!C4)</f>
        <v>4.6806666669999997</v>
      </c>
      <c r="F4" s="51">
        <f t="shared" si="1"/>
        <v>1686.9899552195</v>
      </c>
      <c r="G4" s="35">
        <f t="shared" si="2"/>
        <v>1</v>
      </c>
      <c r="H4" s="35">
        <f>IF(SUMIFS('Q2'!F5:F224,'Q2'!A5:A224,'Q2'!$A$13,'Q2'!B5:B224,'Q4'!B4,'Q2'!C5:C224,'Q4'!C4)+SUMIFS('Q2'!F5:F224,'Q2'!A5:A224,'Q2'!$A$12,'Q2'!B5:B224,'Q4'!B4,'Q2'!C5:C224,'Q4'!C4)+SUMIFS('Q2'!F5:F224,'Q2'!A5:A224,'Q2'!$A$11,'Q2'!B5:B224,'Q4'!B4,'Q2'!C5:C224,'Q4'!C4)&gt;0,1,0)</f>
        <v>0</v>
      </c>
      <c r="I4" s="35">
        <f t="shared" si="3"/>
        <v>1</v>
      </c>
      <c r="J4" s="35">
        <f t="shared" si="4"/>
        <v>4.6806666669999997</v>
      </c>
      <c r="K4" s="51">
        <f t="shared" si="5"/>
        <v>506.09698656584999</v>
      </c>
      <c r="L4" s="48">
        <f t="shared" si="6"/>
        <v>590.44648432682504</v>
      </c>
      <c r="N4" s="34" t="s">
        <v>45</v>
      </c>
      <c r="O4" s="36">
        <f>'Q3'!B15</f>
        <v>376.74432485045099</v>
      </c>
      <c r="R4" s="37" t="s">
        <v>8</v>
      </c>
      <c r="S4" s="33">
        <v>40379</v>
      </c>
      <c r="T4" s="57">
        <f>SUMIFS($L$2:$L$81,$A$2:$A$81,$S4,$C$2:$C$81,$R4)</f>
        <v>557.61595097007523</v>
      </c>
    </row>
    <row r="5" spans="1:20" customFormat="1" x14ac:dyDescent="0.35">
      <c r="A5" s="33">
        <v>40379</v>
      </c>
      <c r="B5" s="34" t="s">
        <v>7</v>
      </c>
      <c r="C5" s="34" t="s">
        <v>11</v>
      </c>
      <c r="D5" s="50">
        <f t="shared" si="0"/>
        <v>450.91924320824069</v>
      </c>
      <c r="E5" s="48">
        <f>SUMIFS('Q2'!E6:E225,'Q2'!A6:A225,'Q2'!$A$13,'Q2'!B6:B225,'Q4'!B5,'Q2'!C6:C225,'Q4'!C5)</f>
        <v>4.5443749999999996</v>
      </c>
      <c r="F5" s="51">
        <f t="shared" si="1"/>
        <v>2049.1461358544484</v>
      </c>
      <c r="G5" s="35">
        <f t="shared" si="2"/>
        <v>1</v>
      </c>
      <c r="H5" s="35">
        <f>IF(SUMIFS('Q2'!F6:F225,'Q2'!A6:A225,'Q2'!$A$13,'Q2'!B6:B225,'Q4'!B5,'Q2'!C6:C225,'Q4'!C5)+SUMIFS('Q2'!F6:F225,'Q2'!A6:A225,'Q2'!$A$12,'Q2'!B6:B225,'Q4'!B5,'Q2'!C6:C225,'Q4'!C5)+SUMIFS('Q2'!F6:F225,'Q2'!A6:A225,'Q2'!$A$11,'Q2'!B6:B225,'Q4'!B5,'Q2'!C6:C225,'Q4'!C5)&gt;0,1,0)</f>
        <v>1</v>
      </c>
      <c r="I5" s="35">
        <f t="shared" si="3"/>
        <v>1</v>
      </c>
      <c r="J5" s="35">
        <f t="shared" si="4"/>
        <v>4.5443749999999996</v>
      </c>
      <c r="K5" s="51">
        <f t="shared" si="5"/>
        <v>614.74384075633452</v>
      </c>
      <c r="L5" s="48">
        <f t="shared" si="6"/>
        <v>717.20114754905694</v>
      </c>
      <c r="N5" s="34" t="s">
        <v>4</v>
      </c>
      <c r="O5" s="36">
        <f>'Q3'!B16</f>
        <v>-34.364777001516757</v>
      </c>
      <c r="R5" s="37" t="s">
        <v>8</v>
      </c>
      <c r="S5" s="33">
        <v>40386</v>
      </c>
      <c r="T5" s="57">
        <f t="shared" ref="T5:T35" si="7">SUMIFS($L$2:$L$81,$A$2:$A$81,$S5,$C$2:$C$81,$R5)</f>
        <v>501.97369244858578</v>
      </c>
    </row>
    <row r="6" spans="1:20" customFormat="1" x14ac:dyDescent="0.35">
      <c r="A6" s="33">
        <v>40379</v>
      </c>
      <c r="B6" s="34" t="s">
        <v>7</v>
      </c>
      <c r="C6" s="34" t="s">
        <v>12</v>
      </c>
      <c r="D6" s="50">
        <f t="shared" si="0"/>
        <v>388.91358533319487</v>
      </c>
      <c r="E6" s="48">
        <f>SUMIFS('Q2'!E7:E226,'Q2'!A7:A226,'Q2'!$A$13,'Q2'!B7:B226,'Q4'!B6,'Q2'!C7:C226,'Q4'!C6)</f>
        <v>4.314666667</v>
      </c>
      <c r="F6" s="51">
        <f t="shared" si="1"/>
        <v>1678.0324829805961</v>
      </c>
      <c r="G6" s="35">
        <f t="shared" si="2"/>
        <v>1</v>
      </c>
      <c r="H6" s="35">
        <f>IF(SUMIFS('Q2'!F7:F226,'Q2'!A7:A226,'Q2'!$A$13,'Q2'!B7:B226,'Q4'!B6,'Q2'!C7:C226,'Q4'!C6)+SUMIFS('Q2'!F7:F226,'Q2'!A7:A226,'Q2'!$A$12,'Q2'!B7:B226,'Q4'!B6,'Q2'!C7:C226,'Q4'!C6)+SUMIFS('Q2'!F7:F226,'Q2'!A7:A226,'Q2'!$A$11,'Q2'!B7:B226,'Q4'!B6,'Q2'!C7:C226,'Q4'!C6)&gt;0,1,0)</f>
        <v>0</v>
      </c>
      <c r="I6" s="35">
        <f t="shared" si="3"/>
        <v>1</v>
      </c>
      <c r="J6" s="35">
        <f t="shared" si="4"/>
        <v>4.314666667</v>
      </c>
      <c r="K6" s="51">
        <f t="shared" si="5"/>
        <v>503.4097448941788</v>
      </c>
      <c r="L6" s="48">
        <f t="shared" si="6"/>
        <v>587.31136904320863</v>
      </c>
      <c r="N6" s="34" t="s">
        <v>5</v>
      </c>
      <c r="O6" s="36">
        <f>'Q3'!B17</f>
        <v>124.58623018478619</v>
      </c>
      <c r="R6" s="37" t="s">
        <v>8</v>
      </c>
      <c r="S6" s="33">
        <v>40393</v>
      </c>
      <c r="T6" s="57">
        <f t="shared" si="7"/>
        <v>501.97369244858578</v>
      </c>
    </row>
    <row r="7" spans="1:20" customFormat="1" x14ac:dyDescent="0.35">
      <c r="A7" s="33">
        <v>40379</v>
      </c>
      <c r="B7" s="34" t="s">
        <v>7</v>
      </c>
      <c r="C7" s="34" t="s">
        <v>13</v>
      </c>
      <c r="D7" s="50">
        <f t="shared" si="0"/>
        <v>427.92411630140333</v>
      </c>
      <c r="E7" s="48">
        <f>SUMIFS('Q2'!E8:E227,'Q2'!A8:A227,'Q2'!$A$13,'Q2'!B8:B227,'Q4'!B7,'Q2'!C8:C227,'Q4'!C7)</f>
        <v>3.8136363640000002</v>
      </c>
      <c r="F7" s="51">
        <f t="shared" si="1"/>
        <v>1631.9469709595969</v>
      </c>
      <c r="G7" s="35">
        <f t="shared" si="2"/>
        <v>1</v>
      </c>
      <c r="H7" s="35">
        <f>IF(SUMIFS('Q2'!F8:F227,'Q2'!A8:A227,'Q2'!$A$13,'Q2'!B8:B227,'Q4'!B7,'Q2'!C8:C227,'Q4'!C7)+SUMIFS('Q2'!F8:F227,'Q2'!A8:A227,'Q2'!$A$12,'Q2'!B8:B227,'Q4'!B7,'Q2'!C8:C227,'Q4'!C7)+SUMIFS('Q2'!F8:F227,'Q2'!A8:A227,'Q2'!$A$11,'Q2'!B8:B227,'Q4'!B7,'Q2'!C8:C227,'Q4'!C7)&gt;0,1,0)</f>
        <v>0</v>
      </c>
      <c r="I7" s="35">
        <f t="shared" si="3"/>
        <v>1</v>
      </c>
      <c r="J7" s="35">
        <f t="shared" si="4"/>
        <v>3.8136363640000002</v>
      </c>
      <c r="K7" s="51">
        <f t="shared" si="5"/>
        <v>489.58409128787906</v>
      </c>
      <c r="L7" s="48">
        <f t="shared" si="6"/>
        <v>571.18143983585901</v>
      </c>
      <c r="N7" s="34" t="s">
        <v>6</v>
      </c>
      <c r="O7" s="36">
        <f>'Q3'!B18</f>
        <v>79.890891531565757</v>
      </c>
      <c r="R7" s="37" t="s">
        <v>8</v>
      </c>
      <c r="S7" s="33">
        <v>40400</v>
      </c>
      <c r="T7" s="57">
        <f t="shared" si="7"/>
        <v>501.97369244858578</v>
      </c>
    </row>
    <row r="8" spans="1:20" customFormat="1" x14ac:dyDescent="0.35">
      <c r="A8" s="33">
        <v>40379</v>
      </c>
      <c r="B8" s="34" t="s">
        <v>7</v>
      </c>
      <c r="C8" s="34" t="s">
        <v>14</v>
      </c>
      <c r="D8" s="50">
        <f t="shared" si="0"/>
        <v>401.8903556711191</v>
      </c>
      <c r="E8" s="48">
        <f>SUMIFS('Q2'!E9:E228,'Q2'!A9:A228,'Q2'!$A$13,'Q2'!B9:B228,'Q4'!B8,'Q2'!C9:C228,'Q4'!C8)</f>
        <v>4.1479999999999997</v>
      </c>
      <c r="F8" s="51">
        <f t="shared" si="1"/>
        <v>1667.041195323802</v>
      </c>
      <c r="G8" s="35">
        <f t="shared" si="2"/>
        <v>1</v>
      </c>
      <c r="H8" s="35">
        <f>IF(SUMIFS('Q2'!F9:F228,'Q2'!A9:A228,'Q2'!$A$13,'Q2'!B9:B228,'Q4'!B8,'Q2'!C9:C228,'Q4'!C8)+SUMIFS('Q2'!F9:F228,'Q2'!A9:A228,'Q2'!$A$12,'Q2'!B9:B228,'Q4'!B8,'Q2'!C9:C228,'Q4'!C8)+SUMIFS('Q2'!F9:F228,'Q2'!A9:A228,'Q2'!$A$11,'Q2'!B9:B228,'Q4'!B8,'Q2'!C9:C228,'Q4'!C8)&gt;0,1,0)</f>
        <v>0</v>
      </c>
      <c r="I8" s="35">
        <f t="shared" si="3"/>
        <v>1</v>
      </c>
      <c r="J8" s="35">
        <f t="shared" si="4"/>
        <v>4.1479999999999997</v>
      </c>
      <c r="K8" s="51">
        <f t="shared" si="5"/>
        <v>500.11235859714054</v>
      </c>
      <c r="L8" s="48">
        <f t="shared" si="6"/>
        <v>583.46441836333065</v>
      </c>
      <c r="N8" s="34" t="s">
        <v>7</v>
      </c>
      <c r="O8" s="36">
        <f>'Q3'!B19</f>
        <v>223.52566016020768</v>
      </c>
      <c r="R8" s="37" t="s">
        <v>9</v>
      </c>
      <c r="S8" s="33">
        <v>40379</v>
      </c>
      <c r="T8" s="57">
        <f t="shared" si="7"/>
        <v>572.59256850526276</v>
      </c>
    </row>
    <row r="9" spans="1:20" customFormat="1" x14ac:dyDescent="0.35">
      <c r="A9" s="33">
        <v>40379</v>
      </c>
      <c r="B9" s="34" t="s">
        <v>7</v>
      </c>
      <c r="C9" s="34" t="s">
        <v>15</v>
      </c>
      <c r="D9" s="50">
        <f t="shared" si="0"/>
        <v>402.65922931210338</v>
      </c>
      <c r="E9" s="48">
        <f>SUMIFS('Q2'!E10:E229,'Q2'!A10:A229,'Q2'!$A$13,'Q2'!B10:B229,'Q4'!B9,'Q2'!C10:C229,'Q4'!C9)</f>
        <v>4.1381249999999996</v>
      </c>
      <c r="F9" s="51">
        <f t="shared" si="1"/>
        <v>1666.2542232971475</v>
      </c>
      <c r="G9" s="35">
        <f t="shared" si="2"/>
        <v>1</v>
      </c>
      <c r="H9" s="35">
        <f>IF(SUMIFS('Q2'!F10:F229,'Q2'!A10:A229,'Q2'!$A$13,'Q2'!B10:B229,'Q4'!B9,'Q2'!C10:C229,'Q4'!C9)+SUMIFS('Q2'!F10:F229,'Q2'!A10:A229,'Q2'!$A$12,'Q2'!B10:B229,'Q4'!B9,'Q2'!C10:C229,'Q4'!C9)+SUMIFS('Q2'!F10:F229,'Q2'!A10:A229,'Q2'!$A$11,'Q2'!B10:B229,'Q4'!B9,'Q2'!C10:C229,'Q4'!C9)&gt;0,1,0)</f>
        <v>0</v>
      </c>
      <c r="I9" s="35">
        <f t="shared" si="3"/>
        <v>1</v>
      </c>
      <c r="J9" s="35">
        <f t="shared" si="4"/>
        <v>4.1381249999999996</v>
      </c>
      <c r="K9" s="51">
        <f t="shared" si="5"/>
        <v>499.87626698914426</v>
      </c>
      <c r="L9" s="48">
        <f t="shared" si="6"/>
        <v>583.18897815400169</v>
      </c>
      <c r="N9" s="34" t="s">
        <v>65</v>
      </c>
      <c r="O9" s="36">
        <f>'Q3'!B20</f>
        <v>-43.495844870307202</v>
      </c>
      <c r="R9" s="37" t="s">
        <v>9</v>
      </c>
      <c r="S9" s="33">
        <v>40386</v>
      </c>
      <c r="T9" s="57">
        <f t="shared" si="7"/>
        <v>512.44381651269134</v>
      </c>
    </row>
    <row r="10" spans="1:20" customFormat="1" x14ac:dyDescent="0.35">
      <c r="A10" s="33">
        <v>40379</v>
      </c>
      <c r="B10" s="34" t="s">
        <v>7</v>
      </c>
      <c r="C10" s="34" t="s">
        <v>16</v>
      </c>
      <c r="D10" s="50">
        <f t="shared" si="0"/>
        <v>402.65922931210338</v>
      </c>
      <c r="E10" s="48">
        <f>SUMIFS('Q2'!E11:E230,'Q2'!A11:A230,'Q2'!$A$13,'Q2'!B11:B230,'Q4'!B10,'Q2'!C11:C230,'Q4'!C10)</f>
        <v>4.1381249999999996</v>
      </c>
      <c r="F10" s="51">
        <f t="shared" si="1"/>
        <v>1666.2542232971475</v>
      </c>
      <c r="G10" s="35">
        <f t="shared" si="2"/>
        <v>1</v>
      </c>
      <c r="H10" s="35">
        <f>IF(SUMIFS('Q2'!F11:F230,'Q2'!A11:A230,'Q2'!$A$13,'Q2'!B11:B230,'Q4'!B10,'Q2'!C11:C230,'Q4'!C10)+SUMIFS('Q2'!F11:F230,'Q2'!A11:A230,'Q2'!$A$12,'Q2'!B11:B230,'Q4'!B10,'Q2'!C11:C230,'Q4'!C10)+SUMIFS('Q2'!F11:F230,'Q2'!A11:A230,'Q2'!$A$11,'Q2'!B11:B230,'Q4'!B10,'Q2'!C11:C230,'Q4'!C10)&gt;0,1,0)</f>
        <v>0</v>
      </c>
      <c r="I10" s="35">
        <f t="shared" si="3"/>
        <v>1</v>
      </c>
      <c r="J10" s="35">
        <f t="shared" si="4"/>
        <v>4.1381249999999996</v>
      </c>
      <c r="K10" s="51">
        <f t="shared" si="5"/>
        <v>499.87626698914426</v>
      </c>
      <c r="L10" s="48">
        <f t="shared" si="6"/>
        <v>583.18897815400169</v>
      </c>
      <c r="R10" s="37" t="s">
        <v>9</v>
      </c>
      <c r="S10" s="33">
        <v>40393</v>
      </c>
      <c r="T10" s="57">
        <f t="shared" si="7"/>
        <v>512.44381651269134</v>
      </c>
    </row>
    <row r="11" spans="1:20" customFormat="1" x14ac:dyDescent="0.35">
      <c r="A11" s="33">
        <v>40379</v>
      </c>
      <c r="B11" s="34" t="s">
        <v>7</v>
      </c>
      <c r="C11" s="34" t="s">
        <v>17</v>
      </c>
      <c r="D11" s="50">
        <f t="shared" si="0"/>
        <v>455.412449902807</v>
      </c>
      <c r="E11" s="48">
        <f>SUMIFS('Q2'!E12:E231,'Q2'!A12:A231,'Q2'!$A$13,'Q2'!B12:B231,'Q4'!B11,'Q2'!C12:C231,'Q4'!C11)</f>
        <v>4.4866666669999997</v>
      </c>
      <c r="F11" s="51">
        <f t="shared" si="1"/>
        <v>2043.2838587157314</v>
      </c>
      <c r="G11" s="35">
        <f t="shared" si="2"/>
        <v>1</v>
      </c>
      <c r="H11" s="35">
        <f>IF(SUMIFS('Q2'!F12:F231,'Q2'!A12:A231,'Q2'!$A$13,'Q2'!B12:B231,'Q4'!B11,'Q2'!C12:C231,'Q4'!C11)+SUMIFS('Q2'!F12:F231,'Q2'!A12:A231,'Q2'!$A$12,'Q2'!B12:B231,'Q4'!B11,'Q2'!C12:C231,'Q4'!C11)+SUMIFS('Q2'!F12:F231,'Q2'!A12:A231,'Q2'!$A$11,'Q2'!B12:B231,'Q4'!B11,'Q2'!C12:C231,'Q4'!C11)&gt;0,1,0)</f>
        <v>1</v>
      </c>
      <c r="I11" s="35">
        <f t="shared" si="3"/>
        <v>1</v>
      </c>
      <c r="J11" s="35">
        <f t="shared" si="4"/>
        <v>4.4866666669999997</v>
      </c>
      <c r="K11" s="51">
        <f t="shared" si="5"/>
        <v>612.98515761471936</v>
      </c>
      <c r="L11" s="48">
        <f t="shared" si="6"/>
        <v>715.14935055050591</v>
      </c>
      <c r="R11" s="37" t="s">
        <v>9</v>
      </c>
      <c r="S11" s="33">
        <v>40400</v>
      </c>
      <c r="T11" s="57">
        <f t="shared" si="7"/>
        <v>512.44381651269134</v>
      </c>
    </row>
    <row r="12" spans="1:20" customFormat="1" x14ac:dyDescent="0.35">
      <c r="A12" s="33">
        <v>40379</v>
      </c>
      <c r="B12" s="34" t="s">
        <v>18</v>
      </c>
      <c r="C12" s="34" t="s">
        <v>19</v>
      </c>
      <c r="D12" s="50">
        <f t="shared" si="0"/>
        <v>393.18460181146395</v>
      </c>
      <c r="E12" s="48">
        <f>SUMIFS('Q2'!E13:E232,'Q2'!A13:A232,'Q2'!$A$13,'Q2'!B13:B232,'Q4'!B12,'Q2'!C13:C232,'Q4'!C12)</f>
        <v>3.1469999999999998</v>
      </c>
      <c r="F12" s="51">
        <f t="shared" si="1"/>
        <v>1237.351941900677</v>
      </c>
      <c r="G12" s="35">
        <f t="shared" si="2"/>
        <v>1</v>
      </c>
      <c r="H12" s="35">
        <f>IF(SUMIFS('Q2'!F13:F232,'Q2'!A13:A232,'Q2'!$A$13,'Q2'!B13:B232,'Q4'!B12,'Q2'!C13:C232,'Q4'!C12)+SUMIFS('Q2'!F13:F232,'Q2'!A13:A232,'Q2'!$A$12,'Q2'!B13:B232,'Q4'!B12,'Q2'!C13:C232,'Q4'!C12)+SUMIFS('Q2'!F13:F232,'Q2'!A13:A232,'Q2'!$A$11,'Q2'!B13:B232,'Q4'!B12,'Q2'!C13:C232,'Q4'!C12)&gt;0,1,0)</f>
        <v>0</v>
      </c>
      <c r="I12" s="35">
        <f t="shared" si="3"/>
        <v>0</v>
      </c>
      <c r="J12" s="35">
        <f t="shared" si="4"/>
        <v>0</v>
      </c>
      <c r="K12" s="51">
        <f t="shared" si="5"/>
        <v>371.20558257020309</v>
      </c>
      <c r="L12" s="48">
        <f t="shared" si="6"/>
        <v>433.07317966523692</v>
      </c>
      <c r="N12" s="56" t="s">
        <v>79</v>
      </c>
      <c r="R12" s="37" t="s">
        <v>19</v>
      </c>
      <c r="S12" s="33">
        <v>40379</v>
      </c>
      <c r="T12" s="57">
        <f t="shared" si="7"/>
        <v>433.07317966523692</v>
      </c>
    </row>
    <row r="13" spans="1:20" customFormat="1" x14ac:dyDescent="0.35">
      <c r="A13" s="33">
        <v>40379</v>
      </c>
      <c r="B13" s="34" t="s">
        <v>18</v>
      </c>
      <c r="C13" s="34" t="s">
        <v>20</v>
      </c>
      <c r="D13" s="50">
        <f t="shared" si="0"/>
        <v>372.6344651645569</v>
      </c>
      <c r="E13" s="48">
        <f>SUMIFS('Q2'!E14:E233,'Q2'!A14:A233,'Q2'!$A$13,'Q2'!B14:B233,'Q4'!B13,'Q2'!C14:C233,'Q4'!C13)</f>
        <v>3.7450000000000001</v>
      </c>
      <c r="F13" s="51">
        <f t="shared" si="1"/>
        <v>1395.5160720412657</v>
      </c>
      <c r="G13" s="35">
        <f t="shared" si="2"/>
        <v>1</v>
      </c>
      <c r="H13" s="35">
        <f>IF(SUMIFS('Q2'!F14:F233,'Q2'!A14:A233,'Q2'!$A$13,'Q2'!B14:B233,'Q4'!B13,'Q2'!C14:C233,'Q4'!C13)+SUMIFS('Q2'!F14:F233,'Q2'!A14:A233,'Q2'!$A$12,'Q2'!B14:B233,'Q4'!B13,'Q2'!C14:C233,'Q4'!C13)+SUMIFS('Q2'!F14:F233,'Q2'!A14:A233,'Q2'!$A$11,'Q2'!B14:B233,'Q4'!B13,'Q2'!C14:C233,'Q4'!C13)&gt;0,1,0)</f>
        <v>0</v>
      </c>
      <c r="I13" s="35">
        <f t="shared" si="3"/>
        <v>0</v>
      </c>
      <c r="J13" s="35">
        <f t="shared" si="4"/>
        <v>0</v>
      </c>
      <c r="K13" s="51">
        <f t="shared" si="5"/>
        <v>418.65482161237969</v>
      </c>
      <c r="L13" s="48">
        <f t="shared" si="6"/>
        <v>488.4306252144429</v>
      </c>
      <c r="N13" s="52" t="s">
        <v>0</v>
      </c>
      <c r="O13" s="52" t="s">
        <v>93</v>
      </c>
      <c r="R13" s="37" t="s">
        <v>19</v>
      </c>
      <c r="S13" s="33">
        <v>40386</v>
      </c>
      <c r="T13" s="57">
        <f t="shared" si="7"/>
        <v>383.84349890564721</v>
      </c>
    </row>
    <row r="14" spans="1:20" customFormat="1" x14ac:dyDescent="0.35">
      <c r="A14" s="33">
        <v>40379</v>
      </c>
      <c r="B14" s="34" t="s">
        <v>18</v>
      </c>
      <c r="C14" s="34" t="s">
        <v>21</v>
      </c>
      <c r="D14" s="50">
        <f t="shared" si="0"/>
        <v>393.18460181146395</v>
      </c>
      <c r="E14" s="48">
        <f>SUMIFS('Q2'!E15:E234,'Q2'!A15:A234,'Q2'!$A$13,'Q2'!B15:B234,'Q4'!B14,'Q2'!C15:C234,'Q4'!C14)</f>
        <v>3.1469999999999998</v>
      </c>
      <c r="F14" s="51">
        <f t="shared" si="1"/>
        <v>1237.351941900677</v>
      </c>
      <c r="G14" s="35">
        <f t="shared" si="2"/>
        <v>1</v>
      </c>
      <c r="H14" s="35">
        <f>IF(SUMIFS('Q2'!F15:F234,'Q2'!A15:A234,'Q2'!$A$13,'Q2'!B15:B234,'Q4'!B14,'Q2'!C15:C234,'Q4'!C14)+SUMIFS('Q2'!F15:F234,'Q2'!A15:A234,'Q2'!$A$12,'Q2'!B15:B234,'Q4'!B14,'Q2'!C15:C234,'Q4'!C14)+SUMIFS('Q2'!F15:F234,'Q2'!A15:A234,'Q2'!$A$11,'Q2'!B15:B234,'Q4'!B14,'Q2'!C15:C234,'Q4'!C14)&gt;0,1,0)</f>
        <v>0</v>
      </c>
      <c r="I14" s="35">
        <f t="shared" si="3"/>
        <v>0</v>
      </c>
      <c r="J14" s="35">
        <f t="shared" si="4"/>
        <v>0</v>
      </c>
      <c r="K14" s="51">
        <f t="shared" si="5"/>
        <v>371.20558257020309</v>
      </c>
      <c r="L14" s="48">
        <f t="shared" si="6"/>
        <v>433.07317966523692</v>
      </c>
      <c r="N14" s="33">
        <v>40379</v>
      </c>
      <c r="O14" s="54">
        <f>SUMIFS($L$2:$L$81,$A$2:$A$81,$N14)</f>
        <v>10972.677124235843</v>
      </c>
      <c r="R14" s="37" t="s">
        <v>19</v>
      </c>
      <c r="S14" s="33">
        <v>40393</v>
      </c>
      <c r="T14" s="57">
        <f t="shared" si="7"/>
        <v>383.84349890564721</v>
      </c>
    </row>
    <row r="15" spans="1:20" customFormat="1" x14ac:dyDescent="0.35">
      <c r="A15" s="33">
        <v>40379</v>
      </c>
      <c r="B15" s="34" t="s">
        <v>18</v>
      </c>
      <c r="C15" s="34" t="s">
        <v>22</v>
      </c>
      <c r="D15" s="50">
        <f t="shared" si="0"/>
        <v>371.43169796950383</v>
      </c>
      <c r="E15" s="48">
        <f>SUMIFS('Q2'!E16:E235,'Q2'!A16:A235,'Q2'!$A$13,'Q2'!B16:B235,'Q4'!B15,'Q2'!C16:C235,'Q4'!C15)</f>
        <v>3.78</v>
      </c>
      <c r="F15" s="51">
        <f t="shared" si="1"/>
        <v>1404.0118183247243</v>
      </c>
      <c r="G15" s="35">
        <f t="shared" si="2"/>
        <v>1</v>
      </c>
      <c r="H15" s="35">
        <f>IF(SUMIFS('Q2'!F16:F235,'Q2'!A16:A235,'Q2'!$A$13,'Q2'!B16:B235,'Q4'!B15,'Q2'!C16:C235,'Q4'!C15)+SUMIFS('Q2'!F16:F235,'Q2'!A16:A235,'Q2'!$A$12,'Q2'!B16:B235,'Q4'!B15,'Q2'!C16:C235,'Q4'!C15)+SUMIFS('Q2'!F16:F235,'Q2'!A16:A235,'Q2'!$A$11,'Q2'!B16:B235,'Q4'!B15,'Q2'!C16:C235,'Q4'!C15)&gt;0,1,0)</f>
        <v>0</v>
      </c>
      <c r="I15" s="35">
        <f t="shared" si="3"/>
        <v>0</v>
      </c>
      <c r="J15" s="35">
        <f t="shared" si="4"/>
        <v>0</v>
      </c>
      <c r="K15" s="51">
        <f t="shared" si="5"/>
        <v>421.20354549741728</v>
      </c>
      <c r="L15" s="48">
        <f t="shared" si="6"/>
        <v>491.40413641365353</v>
      </c>
      <c r="N15" s="53">
        <f>A22</f>
        <v>40386</v>
      </c>
      <c r="O15" s="54">
        <f t="shared" ref="O15:O17" si="8">SUMIFS($L$2:$L$81,$A$2:$A$81,$N15)</f>
        <v>9401.0306575585437</v>
      </c>
      <c r="R15" s="37" t="s">
        <v>19</v>
      </c>
      <c r="S15" s="33">
        <v>40400</v>
      </c>
      <c r="T15" s="57">
        <f t="shared" si="7"/>
        <v>383.84349890564721</v>
      </c>
    </row>
    <row r="16" spans="1:20" customFormat="1" x14ac:dyDescent="0.35">
      <c r="A16" s="33">
        <v>40379</v>
      </c>
      <c r="B16" s="34" t="s">
        <v>18</v>
      </c>
      <c r="C16" s="34" t="s">
        <v>23</v>
      </c>
      <c r="D16" s="50">
        <f t="shared" si="0"/>
        <v>357.72015194589864</v>
      </c>
      <c r="E16" s="48">
        <f>SUMIFS('Q2'!E17:E236,'Q2'!A17:A236,'Q2'!$A$13,'Q2'!B17:B236,'Q4'!B16,'Q2'!C17:C236,'Q4'!C16)</f>
        <v>4.1790000000000003</v>
      </c>
      <c r="F16" s="51">
        <f t="shared" si="1"/>
        <v>1494.9125149819106</v>
      </c>
      <c r="G16" s="35">
        <f t="shared" si="2"/>
        <v>1</v>
      </c>
      <c r="H16" s="35">
        <f>IF(SUMIFS('Q2'!F17:F236,'Q2'!A17:A236,'Q2'!$A$13,'Q2'!B17:B236,'Q4'!B16,'Q2'!C17:C236,'Q4'!C16)+SUMIFS('Q2'!F17:F236,'Q2'!A17:A236,'Q2'!$A$12,'Q2'!B17:B236,'Q4'!B16,'Q2'!C17:C236,'Q4'!C16)+SUMIFS('Q2'!F17:F236,'Q2'!A17:A236,'Q2'!$A$11,'Q2'!B17:B236,'Q4'!B16,'Q2'!C17:C236,'Q4'!C16)&gt;0,1,0)</f>
        <v>0</v>
      </c>
      <c r="I16" s="35">
        <f t="shared" si="3"/>
        <v>0</v>
      </c>
      <c r="J16" s="35">
        <f t="shared" si="4"/>
        <v>0</v>
      </c>
      <c r="K16" s="51">
        <f t="shared" si="5"/>
        <v>448.47375449457314</v>
      </c>
      <c r="L16" s="48">
        <f t="shared" si="6"/>
        <v>523.21938024366864</v>
      </c>
      <c r="N16" s="53">
        <f>A42</f>
        <v>40393</v>
      </c>
      <c r="O16" s="54">
        <f t="shared" si="8"/>
        <v>9401.0306575585437</v>
      </c>
      <c r="R16" s="37" t="s">
        <v>10</v>
      </c>
      <c r="S16" s="33">
        <v>40379</v>
      </c>
      <c r="T16" s="57">
        <f t="shared" si="7"/>
        <v>590.44648432682504</v>
      </c>
    </row>
    <row r="17" spans="1:20" customFormat="1" x14ac:dyDescent="0.35">
      <c r="A17" s="33">
        <v>40379</v>
      </c>
      <c r="B17" s="34" t="s">
        <v>18</v>
      </c>
      <c r="C17" s="34" t="s">
        <v>24</v>
      </c>
      <c r="D17" s="50">
        <f t="shared" si="0"/>
        <v>342.479373345726</v>
      </c>
      <c r="E17" s="48">
        <f>SUMIFS('Q2'!E18:E237,'Q2'!A18:A237,'Q2'!$A$13,'Q2'!B18:B237,'Q4'!B17,'Q2'!C18:C237,'Q4'!C17)</f>
        <v>4.6224999999999996</v>
      </c>
      <c r="F17" s="51">
        <f t="shared" si="1"/>
        <v>1583.1109032906184</v>
      </c>
      <c r="G17" s="35">
        <f t="shared" si="2"/>
        <v>1</v>
      </c>
      <c r="H17" s="35">
        <f>IF(SUMIFS('Q2'!F18:F237,'Q2'!A18:A237,'Q2'!$A$13,'Q2'!B18:B237,'Q4'!B17,'Q2'!C18:C237,'Q4'!C17)+SUMIFS('Q2'!F18:F237,'Q2'!A18:A237,'Q2'!$A$12,'Q2'!B18:B237,'Q4'!B17,'Q2'!C18:C237,'Q4'!C17)+SUMIFS('Q2'!F18:F237,'Q2'!A18:A237,'Q2'!$A$11,'Q2'!B18:B237,'Q4'!B17,'Q2'!C18:C237,'Q4'!C17)&gt;0,1,0)</f>
        <v>0</v>
      </c>
      <c r="I17" s="35">
        <f t="shared" si="3"/>
        <v>0</v>
      </c>
      <c r="J17" s="35">
        <f t="shared" si="4"/>
        <v>0</v>
      </c>
      <c r="K17" s="51">
        <f t="shared" si="5"/>
        <v>474.93327098718549</v>
      </c>
      <c r="L17" s="48">
        <f t="shared" si="6"/>
        <v>554.0888161517164</v>
      </c>
      <c r="N17" s="53">
        <f>A62</f>
        <v>40400</v>
      </c>
      <c r="O17" s="54">
        <f t="shared" si="8"/>
        <v>9401.0306575585437</v>
      </c>
      <c r="R17" s="37" t="s">
        <v>10</v>
      </c>
      <c r="S17" s="33">
        <v>40386</v>
      </c>
      <c r="T17" s="57">
        <f t="shared" si="7"/>
        <v>517.22509069528303</v>
      </c>
    </row>
    <row r="18" spans="1:20" customFormat="1" x14ac:dyDescent="0.35">
      <c r="A18" s="33">
        <v>40379</v>
      </c>
      <c r="B18" s="34" t="s">
        <v>18</v>
      </c>
      <c r="C18" s="34" t="s">
        <v>25</v>
      </c>
      <c r="D18" s="50">
        <f t="shared" si="0"/>
        <v>363.31301940289552</v>
      </c>
      <c r="E18" s="48">
        <f>SUMIFS('Q2'!E19:E238,'Q2'!A19:A238,'Q2'!$A$13,'Q2'!B19:B238,'Q4'!B18,'Q2'!C19:C238,'Q4'!C18)</f>
        <v>4.0162500000000003</v>
      </c>
      <c r="F18" s="51">
        <f t="shared" si="1"/>
        <v>1459.1559141768792</v>
      </c>
      <c r="G18" s="35">
        <f t="shared" si="2"/>
        <v>1</v>
      </c>
      <c r="H18" s="35">
        <f>IF(SUMIFS('Q2'!F19:F238,'Q2'!A19:A238,'Q2'!$A$13,'Q2'!B19:B238,'Q4'!B18,'Q2'!C19:C238,'Q4'!C18)+SUMIFS('Q2'!F19:F238,'Q2'!A19:A238,'Q2'!$A$12,'Q2'!B19:B238,'Q4'!B18,'Q2'!C19:C238,'Q4'!C18)+SUMIFS('Q2'!F19:F238,'Q2'!A19:A238,'Q2'!$A$11,'Q2'!B19:B238,'Q4'!B18,'Q2'!C19:C238,'Q4'!C18)&gt;0,1,0)</f>
        <v>0</v>
      </c>
      <c r="I18" s="35">
        <f t="shared" si="3"/>
        <v>0</v>
      </c>
      <c r="J18" s="35">
        <f t="shared" si="4"/>
        <v>0</v>
      </c>
      <c r="K18" s="51">
        <f t="shared" si="5"/>
        <v>437.74677425306373</v>
      </c>
      <c r="L18" s="48">
        <f t="shared" si="6"/>
        <v>510.70456996190768</v>
      </c>
      <c r="N18" s="32" t="s">
        <v>44</v>
      </c>
      <c r="O18" s="55">
        <f>SUM(O14:O17)</f>
        <v>39175.76909691147</v>
      </c>
      <c r="R18" s="37" t="s">
        <v>10</v>
      </c>
      <c r="S18" s="33">
        <v>40393</v>
      </c>
      <c r="T18" s="57">
        <f t="shared" si="7"/>
        <v>517.22509069528303</v>
      </c>
    </row>
    <row r="19" spans="1:20" customFormat="1" x14ac:dyDescent="0.35">
      <c r="A19" s="33">
        <v>40379</v>
      </c>
      <c r="B19" s="34" t="s">
        <v>18</v>
      </c>
      <c r="C19" s="34" t="s">
        <v>26</v>
      </c>
      <c r="D19" s="50">
        <f t="shared" si="0"/>
        <v>473.24731722803733</v>
      </c>
      <c r="E19" s="48">
        <f>SUMIFS('Q2'!E20:E239,'Q2'!A20:A239,'Q2'!$A$13,'Q2'!B20:B239,'Q4'!B19,'Q2'!C20:C239,'Q4'!C19)</f>
        <v>3.1419999999999999</v>
      </c>
      <c r="F19" s="51">
        <f t="shared" si="1"/>
        <v>1486.9430707304932</v>
      </c>
      <c r="G19" s="35">
        <f t="shared" si="2"/>
        <v>1</v>
      </c>
      <c r="H19" s="35">
        <f>IF(SUMIFS('Q2'!F20:F239,'Q2'!A20:A239,'Q2'!$A$13,'Q2'!B20:B239,'Q4'!B19,'Q2'!C20:C239,'Q4'!C19)+SUMIFS('Q2'!F20:F239,'Q2'!A20:A239,'Q2'!$A$12,'Q2'!B20:B239,'Q4'!B19,'Q2'!C20:C239,'Q4'!C19)+SUMIFS('Q2'!F20:F239,'Q2'!A20:A239,'Q2'!$A$11,'Q2'!B20:B239,'Q4'!B19,'Q2'!C20:C239,'Q4'!C19)&gt;0,1,0)</f>
        <v>1</v>
      </c>
      <c r="I19" s="35">
        <f t="shared" si="3"/>
        <v>0</v>
      </c>
      <c r="J19" s="35">
        <f t="shared" si="4"/>
        <v>0</v>
      </c>
      <c r="K19" s="51">
        <f t="shared" si="5"/>
        <v>446.08292121914798</v>
      </c>
      <c r="L19" s="48">
        <f t="shared" si="6"/>
        <v>520.43007475567265</v>
      </c>
      <c r="R19" s="37" t="s">
        <v>10</v>
      </c>
      <c r="S19" s="33">
        <v>40400</v>
      </c>
      <c r="T19" s="57">
        <f t="shared" si="7"/>
        <v>517.22509069528303</v>
      </c>
    </row>
    <row r="20" spans="1:20" customFormat="1" x14ac:dyDescent="0.35">
      <c r="A20" s="33">
        <v>40379</v>
      </c>
      <c r="B20" s="34" t="s">
        <v>18</v>
      </c>
      <c r="C20" s="34" t="s">
        <v>27</v>
      </c>
      <c r="D20" s="50">
        <f t="shared" si="0"/>
        <v>372.6344651645569</v>
      </c>
      <c r="E20" s="48">
        <f>SUMIFS('Q2'!E21:E240,'Q2'!A21:A240,'Q2'!$A$13,'Q2'!B21:B240,'Q4'!B20,'Q2'!C21:C240,'Q4'!C20)</f>
        <v>3.7450000000000001</v>
      </c>
      <c r="F20" s="51">
        <f t="shared" si="1"/>
        <v>1395.5160720412657</v>
      </c>
      <c r="G20" s="35">
        <f t="shared" si="2"/>
        <v>1</v>
      </c>
      <c r="H20" s="35">
        <f>IF(SUMIFS('Q2'!F21:F240,'Q2'!A21:A240,'Q2'!$A$13,'Q2'!B21:B240,'Q4'!B20,'Q2'!C21:C240,'Q4'!C20)+SUMIFS('Q2'!F21:F240,'Q2'!A21:A240,'Q2'!$A$12,'Q2'!B21:B240,'Q4'!B20,'Q2'!C21:C240,'Q4'!C20)+SUMIFS('Q2'!F21:F240,'Q2'!A21:A240,'Q2'!$A$11,'Q2'!B21:B240,'Q4'!B20,'Q2'!C21:C240,'Q4'!C20)&gt;0,1,0)</f>
        <v>0</v>
      </c>
      <c r="I20" s="35">
        <f t="shared" si="3"/>
        <v>0</v>
      </c>
      <c r="J20" s="35">
        <f t="shared" si="4"/>
        <v>0</v>
      </c>
      <c r="K20" s="51">
        <f t="shared" si="5"/>
        <v>418.65482161237969</v>
      </c>
      <c r="L20" s="48">
        <f t="shared" si="6"/>
        <v>488.4306252144429</v>
      </c>
      <c r="N20" s="56" t="s">
        <v>81</v>
      </c>
      <c r="O20" s="26"/>
      <c r="R20" s="37" t="s">
        <v>20</v>
      </c>
      <c r="S20" s="33">
        <v>40379</v>
      </c>
      <c r="T20" s="57">
        <f t="shared" si="7"/>
        <v>488.4306252144429</v>
      </c>
    </row>
    <row r="21" spans="1:20" customFormat="1" x14ac:dyDescent="0.35">
      <c r="A21" s="33">
        <v>40379</v>
      </c>
      <c r="B21" s="34" t="s">
        <v>18</v>
      </c>
      <c r="C21" s="34" t="s">
        <v>28</v>
      </c>
      <c r="D21" s="50">
        <f t="shared" si="0"/>
        <v>380.41563251374401</v>
      </c>
      <c r="E21" s="48">
        <f>SUMIFS('Q2'!E22:E241,'Q2'!A22:A241,'Q2'!$A$13,'Q2'!B22:B241,'Q4'!B21,'Q2'!C22:C241,'Q4'!C21)</f>
        <v>3.5185714290000001</v>
      </c>
      <c r="F21" s="51">
        <f t="shared" si="1"/>
        <v>1338.5195757078232</v>
      </c>
      <c r="G21" s="35">
        <f t="shared" si="2"/>
        <v>1</v>
      </c>
      <c r="H21" s="35">
        <f>IF(SUMIFS('Q2'!F22:F241,'Q2'!A22:A241,'Q2'!$A$13,'Q2'!B22:B241,'Q4'!B21,'Q2'!C22:C241,'Q4'!C21)+SUMIFS('Q2'!F22:F241,'Q2'!A22:A241,'Q2'!$A$12,'Q2'!B22:B241,'Q4'!B21,'Q2'!C22:C241,'Q4'!C21)+SUMIFS('Q2'!F22:F241,'Q2'!A22:A241,'Q2'!$A$11,'Q2'!B22:B241,'Q4'!B21,'Q2'!C22:C241,'Q4'!C21)&gt;0,1,0)</f>
        <v>0</v>
      </c>
      <c r="I21" s="35">
        <f t="shared" si="3"/>
        <v>0</v>
      </c>
      <c r="J21" s="35">
        <f t="shared" si="4"/>
        <v>0</v>
      </c>
      <c r="K21" s="51">
        <f t="shared" si="5"/>
        <v>401.55587271234691</v>
      </c>
      <c r="L21" s="48">
        <f t="shared" si="6"/>
        <v>468.48185149773809</v>
      </c>
      <c r="N21" s="52" t="s">
        <v>82</v>
      </c>
      <c r="O21" s="52" t="s">
        <v>93</v>
      </c>
      <c r="R21" s="37" t="s">
        <v>20</v>
      </c>
      <c r="S21" s="33">
        <v>40386</v>
      </c>
      <c r="T21" s="57">
        <f t="shared" si="7"/>
        <v>429.84621007473424</v>
      </c>
    </row>
    <row r="22" spans="1:20" customFormat="1" x14ac:dyDescent="0.35">
      <c r="A22" s="33">
        <f>A2+7</f>
        <v>40386</v>
      </c>
      <c r="B22" s="34" t="s">
        <v>7</v>
      </c>
      <c r="C22" s="34" t="s">
        <v>8</v>
      </c>
      <c r="D22" s="50">
        <f t="shared" si="0"/>
        <v>403.21663381676285</v>
      </c>
      <c r="E22" s="48">
        <f>E2</f>
        <v>3.556923077</v>
      </c>
      <c r="F22" s="51">
        <f t="shared" si="1"/>
        <v>1434.2105498531023</v>
      </c>
      <c r="G22" s="35">
        <f t="shared" si="2"/>
        <v>0</v>
      </c>
      <c r="H22" s="35">
        <v>1</v>
      </c>
      <c r="I22" s="35">
        <f t="shared" si="3"/>
        <v>1</v>
      </c>
      <c r="J22" s="35">
        <f t="shared" si="4"/>
        <v>3.556923077</v>
      </c>
      <c r="K22" s="51">
        <f t="shared" si="5"/>
        <v>430.26316495593068</v>
      </c>
      <c r="L22" s="48">
        <f t="shared" si="6"/>
        <v>501.97369244858578</v>
      </c>
      <c r="N22" s="33" t="s">
        <v>8</v>
      </c>
      <c r="O22" s="54">
        <f>SUMIFS($L$2:$L$81,$C$2:$C$81,$N22)</f>
        <v>2063.5370283158327</v>
      </c>
      <c r="R22" s="37" t="s">
        <v>20</v>
      </c>
      <c r="S22" s="33">
        <v>40393</v>
      </c>
      <c r="T22" s="57">
        <f t="shared" si="7"/>
        <v>429.84621007473424</v>
      </c>
    </row>
    <row r="23" spans="1:20" customFormat="1" x14ac:dyDescent="0.35">
      <c r="A23" s="33">
        <f t="shared" ref="A23:A81" si="9">A3+7</f>
        <v>40386</v>
      </c>
      <c r="B23" s="34" t="s">
        <v>7</v>
      </c>
      <c r="C23" s="34" t="s">
        <v>9</v>
      </c>
      <c r="D23" s="50">
        <f t="shared" si="0"/>
        <v>380.78678544506135</v>
      </c>
      <c r="E23" s="48">
        <f t="shared" ref="E23:E81" si="10">E3</f>
        <v>3.8450000000000002</v>
      </c>
      <c r="F23" s="51">
        <f t="shared" si="1"/>
        <v>1464.1251900362611</v>
      </c>
      <c r="G23" s="35">
        <f t="shared" si="2"/>
        <v>0</v>
      </c>
      <c r="H23" s="35">
        <v>1</v>
      </c>
      <c r="I23" s="35">
        <f t="shared" si="3"/>
        <v>1</v>
      </c>
      <c r="J23" s="35">
        <f t="shared" si="4"/>
        <v>3.8450000000000002</v>
      </c>
      <c r="K23" s="51">
        <f t="shared" si="5"/>
        <v>439.23755701087833</v>
      </c>
      <c r="L23" s="48">
        <f t="shared" si="6"/>
        <v>512.44381651269134</v>
      </c>
      <c r="N23" s="53" t="s">
        <v>9</v>
      </c>
      <c r="O23" s="54">
        <f t="shared" ref="O23:O41" si="11">SUMIFS($L$2:$L$81,$C$2:$C$81,$N23)</f>
        <v>2109.9240180433367</v>
      </c>
      <c r="R23" s="37" t="s">
        <v>20</v>
      </c>
      <c r="S23" s="33">
        <v>40400</v>
      </c>
      <c r="T23" s="57">
        <f t="shared" si="7"/>
        <v>429.84621007473424</v>
      </c>
    </row>
    <row r="24" spans="1:20" customFormat="1" x14ac:dyDescent="0.35">
      <c r="A24" s="33">
        <f t="shared" si="9"/>
        <v>40386</v>
      </c>
      <c r="B24" s="34" t="s">
        <v>7</v>
      </c>
      <c r="C24" s="34" t="s">
        <v>10</v>
      </c>
      <c r="D24" s="50">
        <f t="shared" si="0"/>
        <v>315.72125907488692</v>
      </c>
      <c r="E24" s="48">
        <f t="shared" si="10"/>
        <v>4.6806666669999997</v>
      </c>
      <c r="F24" s="51">
        <f t="shared" si="1"/>
        <v>1477.7859734150943</v>
      </c>
      <c r="G24" s="35">
        <f t="shared" si="2"/>
        <v>0</v>
      </c>
      <c r="H24" s="35">
        <v>1</v>
      </c>
      <c r="I24" s="35">
        <f t="shared" si="3"/>
        <v>1</v>
      </c>
      <c r="J24" s="35">
        <f t="shared" si="4"/>
        <v>4.6806666669999997</v>
      </c>
      <c r="K24" s="51">
        <f t="shared" si="5"/>
        <v>443.3357920245283</v>
      </c>
      <c r="L24" s="48">
        <f t="shared" si="6"/>
        <v>517.22509069528303</v>
      </c>
      <c r="N24" s="53" t="s">
        <v>10</v>
      </c>
      <c r="O24" s="54">
        <f t="shared" si="11"/>
        <v>2142.1217564126741</v>
      </c>
      <c r="R24" s="37" t="s">
        <v>21</v>
      </c>
      <c r="S24" s="33">
        <v>40379</v>
      </c>
      <c r="T24" s="57">
        <f t="shared" si="7"/>
        <v>433.07317966523692</v>
      </c>
    </row>
    <row r="25" spans="1:20" customFormat="1" x14ac:dyDescent="0.35">
      <c r="A25" s="33">
        <f t="shared" si="9"/>
        <v>40386</v>
      </c>
      <c r="B25" s="34" t="s">
        <v>7</v>
      </c>
      <c r="C25" s="34" t="s">
        <v>11</v>
      </c>
      <c r="D25" s="50">
        <f t="shared" si="0"/>
        <v>326.33301302345444</v>
      </c>
      <c r="E25" s="48">
        <f t="shared" si="10"/>
        <v>4.5443749999999996</v>
      </c>
      <c r="F25" s="51">
        <f t="shared" si="1"/>
        <v>1482.9795860584607</v>
      </c>
      <c r="G25" s="35">
        <f t="shared" si="2"/>
        <v>0</v>
      </c>
      <c r="H25" s="35">
        <v>1</v>
      </c>
      <c r="I25" s="35">
        <f t="shared" si="3"/>
        <v>1</v>
      </c>
      <c r="J25" s="35">
        <f t="shared" si="4"/>
        <v>4.5443749999999996</v>
      </c>
      <c r="K25" s="51">
        <f t="shared" si="5"/>
        <v>444.89387581753817</v>
      </c>
      <c r="L25" s="48">
        <f t="shared" si="6"/>
        <v>519.04285512046124</v>
      </c>
      <c r="N25" s="53" t="s">
        <v>11</v>
      </c>
      <c r="O25" s="54">
        <f t="shared" si="11"/>
        <v>2274.3297129104408</v>
      </c>
      <c r="R25" s="37" t="s">
        <v>21</v>
      </c>
      <c r="S25" s="33">
        <v>40386</v>
      </c>
      <c r="T25" s="57">
        <f t="shared" si="7"/>
        <v>383.84349890564721</v>
      </c>
    </row>
    <row r="26" spans="1:20" customFormat="1" x14ac:dyDescent="0.35">
      <c r="A26" s="33">
        <f t="shared" si="9"/>
        <v>40386</v>
      </c>
      <c r="B26" s="34" t="s">
        <v>7</v>
      </c>
      <c r="C26" s="34" t="s">
        <v>12</v>
      </c>
      <c r="D26" s="50">
        <f t="shared" si="0"/>
        <v>344.21824667997453</v>
      </c>
      <c r="E26" s="48">
        <f t="shared" si="10"/>
        <v>4.314666667</v>
      </c>
      <c r="F26" s="51">
        <f t="shared" si="1"/>
        <v>1485.1869951232695</v>
      </c>
      <c r="G26" s="35">
        <f t="shared" si="2"/>
        <v>0</v>
      </c>
      <c r="H26" s="35">
        <v>1</v>
      </c>
      <c r="I26" s="35">
        <f t="shared" si="3"/>
        <v>1</v>
      </c>
      <c r="J26" s="35">
        <f t="shared" si="4"/>
        <v>4.314666667</v>
      </c>
      <c r="K26" s="51">
        <f t="shared" si="5"/>
        <v>445.55609853698087</v>
      </c>
      <c r="L26" s="48">
        <f t="shared" si="6"/>
        <v>519.8154482931443</v>
      </c>
      <c r="N26" s="33" t="s">
        <v>12</v>
      </c>
      <c r="O26" s="54">
        <f t="shared" si="11"/>
        <v>2146.7577139226414</v>
      </c>
      <c r="R26" s="37" t="s">
        <v>21</v>
      </c>
      <c r="S26" s="33">
        <v>40393</v>
      </c>
      <c r="T26" s="57">
        <f t="shared" si="7"/>
        <v>383.84349890564721</v>
      </c>
    </row>
    <row r="27" spans="1:20" customFormat="1" x14ac:dyDescent="0.35">
      <c r="A27" s="33">
        <f t="shared" si="9"/>
        <v>40386</v>
      </c>
      <c r="B27" s="34" t="s">
        <v>7</v>
      </c>
      <c r="C27" s="34" t="s">
        <v>13</v>
      </c>
      <c r="D27" s="50">
        <f t="shared" si="0"/>
        <v>383.22877764818287</v>
      </c>
      <c r="E27" s="48">
        <f t="shared" si="10"/>
        <v>3.8136363640000002</v>
      </c>
      <c r="F27" s="51">
        <f t="shared" si="1"/>
        <v>1461.4952021703807</v>
      </c>
      <c r="G27" s="35">
        <f t="shared" si="2"/>
        <v>0</v>
      </c>
      <c r="H27" s="35">
        <v>1</v>
      </c>
      <c r="I27" s="35">
        <f t="shared" si="3"/>
        <v>1</v>
      </c>
      <c r="J27" s="35">
        <f t="shared" si="4"/>
        <v>3.8136363640000002</v>
      </c>
      <c r="K27" s="51">
        <f t="shared" si="5"/>
        <v>438.44856065111418</v>
      </c>
      <c r="L27" s="48">
        <f t="shared" si="6"/>
        <v>511.52332075963324</v>
      </c>
      <c r="N27" s="53" t="s">
        <v>13</v>
      </c>
      <c r="O27" s="54">
        <f t="shared" si="11"/>
        <v>2105.7514021147585</v>
      </c>
      <c r="R27" s="37" t="s">
        <v>21</v>
      </c>
      <c r="S27" s="33">
        <v>40400</v>
      </c>
      <c r="T27" s="57">
        <f t="shared" si="7"/>
        <v>383.84349890564721</v>
      </c>
    </row>
    <row r="28" spans="1:20" customFormat="1" x14ac:dyDescent="0.35">
      <c r="A28" s="33">
        <f t="shared" si="9"/>
        <v>40386</v>
      </c>
      <c r="B28" s="34" t="s">
        <v>7</v>
      </c>
      <c r="C28" s="34" t="s">
        <v>14</v>
      </c>
      <c r="D28" s="50">
        <f t="shared" si="0"/>
        <v>357.19501701789864</v>
      </c>
      <c r="E28" s="48">
        <f t="shared" si="10"/>
        <v>4.1479999999999997</v>
      </c>
      <c r="F28" s="51">
        <f t="shared" si="1"/>
        <v>1481.6449305902433</v>
      </c>
      <c r="G28" s="35">
        <f t="shared" si="2"/>
        <v>0</v>
      </c>
      <c r="H28" s="35">
        <v>1</v>
      </c>
      <c r="I28" s="35">
        <f t="shared" si="3"/>
        <v>1</v>
      </c>
      <c r="J28" s="35">
        <f t="shared" si="4"/>
        <v>4.1479999999999997</v>
      </c>
      <c r="K28" s="51">
        <f t="shared" si="5"/>
        <v>444.49347917707297</v>
      </c>
      <c r="L28" s="48">
        <f t="shared" si="6"/>
        <v>518.5757257065851</v>
      </c>
      <c r="N28" s="53" t="s">
        <v>14</v>
      </c>
      <c r="O28" s="54">
        <f t="shared" si="11"/>
        <v>2139.1915954830861</v>
      </c>
      <c r="R28" s="37" t="s">
        <v>22</v>
      </c>
      <c r="S28" s="33">
        <v>40379</v>
      </c>
      <c r="T28" s="57">
        <f t="shared" si="7"/>
        <v>491.40413641365353</v>
      </c>
    </row>
    <row r="29" spans="1:20" customFormat="1" x14ac:dyDescent="0.35">
      <c r="A29" s="33">
        <f t="shared" si="9"/>
        <v>40386</v>
      </c>
      <c r="B29" s="34" t="s">
        <v>7</v>
      </c>
      <c r="C29" s="34" t="s">
        <v>15</v>
      </c>
      <c r="D29" s="50">
        <f t="shared" si="0"/>
        <v>357.96389065888303</v>
      </c>
      <c r="E29" s="48">
        <f t="shared" si="10"/>
        <v>4.1381249999999996</v>
      </c>
      <c r="F29" s="51">
        <f t="shared" si="1"/>
        <v>1481.2993250327902</v>
      </c>
      <c r="G29" s="35">
        <f t="shared" si="2"/>
        <v>0</v>
      </c>
      <c r="H29" s="35">
        <v>1</v>
      </c>
      <c r="I29" s="35">
        <f t="shared" si="3"/>
        <v>1</v>
      </c>
      <c r="J29" s="35">
        <f t="shared" si="4"/>
        <v>4.1381249999999996</v>
      </c>
      <c r="K29" s="51">
        <f t="shared" si="5"/>
        <v>444.38979750983702</v>
      </c>
      <c r="L29" s="48">
        <f t="shared" si="6"/>
        <v>518.45476376147656</v>
      </c>
      <c r="N29" s="53" t="s">
        <v>15</v>
      </c>
      <c r="O29" s="54">
        <f t="shared" si="11"/>
        <v>2138.553269438431</v>
      </c>
      <c r="R29" s="37" t="s">
        <v>22</v>
      </c>
      <c r="S29" s="33">
        <v>40386</v>
      </c>
      <c r="T29" s="57">
        <f t="shared" si="7"/>
        <v>432.27220337544298</v>
      </c>
    </row>
    <row r="30" spans="1:20" customFormat="1" x14ac:dyDescent="0.35">
      <c r="A30" s="33">
        <f t="shared" si="9"/>
        <v>40386</v>
      </c>
      <c r="B30" s="34" t="s">
        <v>7</v>
      </c>
      <c r="C30" s="34" t="s">
        <v>16</v>
      </c>
      <c r="D30" s="50">
        <f t="shared" si="0"/>
        <v>357.96389065888303</v>
      </c>
      <c r="E30" s="48">
        <f t="shared" si="10"/>
        <v>4.1381249999999996</v>
      </c>
      <c r="F30" s="51">
        <f t="shared" si="1"/>
        <v>1481.2993250327902</v>
      </c>
      <c r="G30" s="35">
        <f t="shared" si="2"/>
        <v>0</v>
      </c>
      <c r="H30" s="35">
        <v>1</v>
      </c>
      <c r="I30" s="35">
        <f t="shared" si="3"/>
        <v>1</v>
      </c>
      <c r="J30" s="35">
        <f t="shared" si="4"/>
        <v>4.1381249999999996</v>
      </c>
      <c r="K30" s="51">
        <f t="shared" si="5"/>
        <v>444.38979750983702</v>
      </c>
      <c r="L30" s="48">
        <f t="shared" si="6"/>
        <v>518.45476376147656</v>
      </c>
      <c r="N30" s="33" t="s">
        <v>16</v>
      </c>
      <c r="O30" s="54">
        <f t="shared" si="11"/>
        <v>2138.553269438431</v>
      </c>
      <c r="R30" s="37" t="s">
        <v>22</v>
      </c>
      <c r="S30" s="33">
        <v>40393</v>
      </c>
      <c r="T30" s="57">
        <f t="shared" si="7"/>
        <v>432.27220337544298</v>
      </c>
    </row>
    <row r="31" spans="1:20" customFormat="1" x14ac:dyDescent="0.35">
      <c r="A31" s="33">
        <f t="shared" si="9"/>
        <v>40386</v>
      </c>
      <c r="B31" s="34" t="s">
        <v>7</v>
      </c>
      <c r="C31" s="34" t="s">
        <v>17</v>
      </c>
      <c r="D31" s="50">
        <f t="shared" si="0"/>
        <v>330.82621971802075</v>
      </c>
      <c r="E31" s="48">
        <f t="shared" si="10"/>
        <v>4.4866666669999997</v>
      </c>
      <c r="F31" s="51">
        <f t="shared" si="1"/>
        <v>1484.3069725784617</v>
      </c>
      <c r="G31" s="35">
        <f t="shared" si="2"/>
        <v>0</v>
      </c>
      <c r="H31" s="35">
        <v>1</v>
      </c>
      <c r="I31" s="35">
        <f t="shared" si="3"/>
        <v>1</v>
      </c>
      <c r="J31" s="35">
        <f t="shared" si="4"/>
        <v>4.4866666669999997</v>
      </c>
      <c r="K31" s="51">
        <f t="shared" si="5"/>
        <v>445.29209177353852</v>
      </c>
      <c r="L31" s="48">
        <f t="shared" si="6"/>
        <v>519.50744040246161</v>
      </c>
      <c r="N31" s="53" t="s">
        <v>17</v>
      </c>
      <c r="O31" s="54">
        <f t="shared" si="11"/>
        <v>2273.6716717578911</v>
      </c>
      <c r="R31" s="37" t="s">
        <v>22</v>
      </c>
      <c r="S31" s="33">
        <v>40400</v>
      </c>
      <c r="T31" s="57">
        <f t="shared" si="7"/>
        <v>432.27220337544298</v>
      </c>
    </row>
    <row r="32" spans="1:20" customFormat="1" x14ac:dyDescent="0.35">
      <c r="A32" s="33">
        <f t="shared" si="9"/>
        <v>40386</v>
      </c>
      <c r="B32" s="34" t="s">
        <v>18</v>
      </c>
      <c r="C32" s="34" t="s">
        <v>19</v>
      </c>
      <c r="D32" s="50">
        <f t="shared" si="0"/>
        <v>348.48926315824349</v>
      </c>
      <c r="E32" s="48">
        <f t="shared" si="10"/>
        <v>3.1469999999999998</v>
      </c>
      <c r="F32" s="51">
        <f t="shared" si="1"/>
        <v>1096.6957111589923</v>
      </c>
      <c r="G32" s="35">
        <f t="shared" si="2"/>
        <v>0</v>
      </c>
      <c r="H32" s="35">
        <v>1</v>
      </c>
      <c r="I32" s="35">
        <f t="shared" si="3"/>
        <v>0</v>
      </c>
      <c r="J32" s="35">
        <f t="shared" si="4"/>
        <v>0</v>
      </c>
      <c r="K32" s="51">
        <f t="shared" si="5"/>
        <v>329.00871334769766</v>
      </c>
      <c r="L32" s="48">
        <f t="shared" si="6"/>
        <v>383.84349890564721</v>
      </c>
      <c r="N32" s="53" t="s">
        <v>19</v>
      </c>
      <c r="O32" s="54">
        <f t="shared" si="11"/>
        <v>1584.6036763821787</v>
      </c>
      <c r="R32" s="37" t="s">
        <v>11</v>
      </c>
      <c r="S32" s="33">
        <v>40379</v>
      </c>
      <c r="T32" s="57">
        <f t="shared" si="7"/>
        <v>717.20114754905694</v>
      </c>
    </row>
    <row r="33" spans="1:20" customFormat="1" x14ac:dyDescent="0.35">
      <c r="A33" s="33">
        <f t="shared" si="9"/>
        <v>40386</v>
      </c>
      <c r="B33" s="34" t="s">
        <v>18</v>
      </c>
      <c r="C33" s="34" t="s">
        <v>20</v>
      </c>
      <c r="D33" s="50">
        <f t="shared" si="0"/>
        <v>327.9391265113365</v>
      </c>
      <c r="E33" s="48">
        <f t="shared" si="10"/>
        <v>3.7450000000000001</v>
      </c>
      <c r="F33" s="51">
        <f t="shared" si="1"/>
        <v>1228.1320287849553</v>
      </c>
      <c r="G33" s="35">
        <f t="shared" si="2"/>
        <v>0</v>
      </c>
      <c r="H33" s="35">
        <v>1</v>
      </c>
      <c r="I33" s="35">
        <f t="shared" si="3"/>
        <v>0</v>
      </c>
      <c r="J33" s="35">
        <f t="shared" si="4"/>
        <v>0</v>
      </c>
      <c r="K33" s="51">
        <f t="shared" si="5"/>
        <v>368.43960863548659</v>
      </c>
      <c r="L33" s="48">
        <f t="shared" si="6"/>
        <v>429.84621007473424</v>
      </c>
      <c r="N33" s="53" t="s">
        <v>20</v>
      </c>
      <c r="O33" s="54">
        <f t="shared" si="11"/>
        <v>1777.9692554386456</v>
      </c>
      <c r="R33" s="37" t="s">
        <v>11</v>
      </c>
      <c r="S33" s="33">
        <v>40386</v>
      </c>
      <c r="T33" s="57">
        <f t="shared" si="7"/>
        <v>519.04285512046124</v>
      </c>
    </row>
    <row r="34" spans="1:20" customFormat="1" x14ac:dyDescent="0.35">
      <c r="A34" s="33">
        <f t="shared" si="9"/>
        <v>40386</v>
      </c>
      <c r="B34" s="34" t="s">
        <v>18</v>
      </c>
      <c r="C34" s="34" t="s">
        <v>21</v>
      </c>
      <c r="D34" s="50">
        <f t="shared" si="0"/>
        <v>348.48926315824349</v>
      </c>
      <c r="E34" s="48">
        <f t="shared" si="10"/>
        <v>3.1469999999999998</v>
      </c>
      <c r="F34" s="51">
        <f t="shared" si="1"/>
        <v>1096.6957111589923</v>
      </c>
      <c r="G34" s="35">
        <f t="shared" si="2"/>
        <v>0</v>
      </c>
      <c r="H34" s="35">
        <v>1</v>
      </c>
      <c r="I34" s="35">
        <f t="shared" si="3"/>
        <v>0</v>
      </c>
      <c r="J34" s="35">
        <f t="shared" si="4"/>
        <v>0</v>
      </c>
      <c r="K34" s="51">
        <f t="shared" si="5"/>
        <v>329.00871334769766</v>
      </c>
      <c r="L34" s="48">
        <f t="shared" si="6"/>
        <v>383.84349890564721</v>
      </c>
      <c r="N34" s="33" t="s">
        <v>21</v>
      </c>
      <c r="O34" s="54">
        <f t="shared" si="11"/>
        <v>1584.6036763821787</v>
      </c>
      <c r="R34" s="37" t="s">
        <v>11</v>
      </c>
      <c r="S34" s="33">
        <v>40393</v>
      </c>
      <c r="T34" s="57">
        <f t="shared" si="7"/>
        <v>519.04285512046124</v>
      </c>
    </row>
    <row r="35" spans="1:20" customFormat="1" x14ac:dyDescent="0.35">
      <c r="A35" s="33">
        <f t="shared" si="9"/>
        <v>40386</v>
      </c>
      <c r="B35" s="34" t="s">
        <v>18</v>
      </c>
      <c r="C35" s="34" t="s">
        <v>22</v>
      </c>
      <c r="D35" s="50">
        <f t="shared" si="0"/>
        <v>326.73635931628343</v>
      </c>
      <c r="E35" s="48">
        <f t="shared" si="10"/>
        <v>3.78</v>
      </c>
      <c r="F35" s="51">
        <f t="shared" si="1"/>
        <v>1235.0634382155513</v>
      </c>
      <c r="G35" s="35">
        <f t="shared" si="2"/>
        <v>0</v>
      </c>
      <c r="H35" s="35">
        <v>1</v>
      </c>
      <c r="I35" s="35">
        <f t="shared" si="3"/>
        <v>0</v>
      </c>
      <c r="J35" s="35">
        <f t="shared" si="4"/>
        <v>0</v>
      </c>
      <c r="K35" s="51">
        <f t="shared" si="5"/>
        <v>370.51903146466537</v>
      </c>
      <c r="L35" s="48">
        <f t="shared" si="6"/>
        <v>432.27220337544298</v>
      </c>
      <c r="N35" s="53" t="s">
        <v>22</v>
      </c>
      <c r="O35" s="54">
        <f t="shared" si="11"/>
        <v>1788.2207465399827</v>
      </c>
      <c r="R35" s="37" t="s">
        <v>11</v>
      </c>
      <c r="S35" s="33">
        <v>40400</v>
      </c>
      <c r="T35" s="57">
        <f t="shared" si="7"/>
        <v>519.04285512046124</v>
      </c>
    </row>
    <row r="36" spans="1:20" customFormat="1" x14ac:dyDescent="0.35">
      <c r="A36" s="33">
        <f t="shared" si="9"/>
        <v>40386</v>
      </c>
      <c r="B36" s="34" t="s">
        <v>18</v>
      </c>
      <c r="C36" s="34" t="s">
        <v>23</v>
      </c>
      <c r="D36" s="50">
        <f t="shared" si="0"/>
        <v>313.02481329267823</v>
      </c>
      <c r="E36" s="48">
        <f t="shared" si="10"/>
        <v>4.1790000000000003</v>
      </c>
      <c r="F36" s="51">
        <f t="shared" si="1"/>
        <v>1308.1306947501025</v>
      </c>
      <c r="G36" s="35">
        <f t="shared" si="2"/>
        <v>0</v>
      </c>
      <c r="H36" s="35">
        <v>1</v>
      </c>
      <c r="I36" s="35">
        <f t="shared" si="3"/>
        <v>0</v>
      </c>
      <c r="J36" s="35">
        <f t="shared" si="4"/>
        <v>0</v>
      </c>
      <c r="K36" s="51">
        <f t="shared" si="5"/>
        <v>392.43920842503076</v>
      </c>
      <c r="L36" s="48">
        <f t="shared" si="6"/>
        <v>457.84574316253583</v>
      </c>
      <c r="N36" s="53" t="s">
        <v>23</v>
      </c>
      <c r="O36" s="54">
        <f t="shared" si="11"/>
        <v>1896.7566097312763</v>
      </c>
      <c r="R36" s="37" t="s">
        <v>12</v>
      </c>
      <c r="S36" s="33">
        <v>40379</v>
      </c>
      <c r="T36" s="57">
        <f t="shared" ref="T36:T67" si="12">SUMIFS($L$2:$L$81,$A$2:$A$81,$S36,$C$2:$C$81,$R36)</f>
        <v>587.31136904320863</v>
      </c>
    </row>
    <row r="37" spans="1:20" customFormat="1" x14ac:dyDescent="0.35">
      <c r="A37" s="33">
        <f t="shared" si="9"/>
        <v>40386</v>
      </c>
      <c r="B37" s="34" t="s">
        <v>18</v>
      </c>
      <c r="C37" s="34" t="s">
        <v>24</v>
      </c>
      <c r="D37" s="50">
        <f t="shared" si="0"/>
        <v>297.78403469250554</v>
      </c>
      <c r="E37" s="48">
        <f t="shared" si="10"/>
        <v>4.6224999999999996</v>
      </c>
      <c r="F37" s="51">
        <f t="shared" si="1"/>
        <v>1376.5067003661068</v>
      </c>
      <c r="G37" s="35">
        <f t="shared" si="2"/>
        <v>0</v>
      </c>
      <c r="H37" s="35">
        <v>1</v>
      </c>
      <c r="I37" s="35">
        <f t="shared" si="3"/>
        <v>0</v>
      </c>
      <c r="J37" s="35">
        <f t="shared" si="4"/>
        <v>0</v>
      </c>
      <c r="K37" s="51">
        <f t="shared" si="5"/>
        <v>412.95201010983203</v>
      </c>
      <c r="L37" s="48">
        <f t="shared" si="6"/>
        <v>481.77734512813731</v>
      </c>
      <c r="N37" s="53" t="s">
        <v>24</v>
      </c>
      <c r="O37" s="54">
        <f t="shared" si="11"/>
        <v>1999.4208515361283</v>
      </c>
      <c r="R37" s="37" t="s">
        <v>12</v>
      </c>
      <c r="S37" s="33">
        <v>40386</v>
      </c>
      <c r="T37" s="57">
        <f t="shared" si="12"/>
        <v>519.8154482931443</v>
      </c>
    </row>
    <row r="38" spans="1:20" customFormat="1" x14ac:dyDescent="0.35">
      <c r="A38" s="33">
        <f t="shared" si="9"/>
        <v>40386</v>
      </c>
      <c r="B38" s="34" t="s">
        <v>18</v>
      </c>
      <c r="C38" s="34" t="s">
        <v>25</v>
      </c>
      <c r="D38" s="50">
        <f t="shared" si="0"/>
        <v>318.61768074967506</v>
      </c>
      <c r="E38" s="48">
        <f t="shared" si="10"/>
        <v>4.0162500000000003</v>
      </c>
      <c r="F38" s="51">
        <f t="shared" si="1"/>
        <v>1279.6482603108825</v>
      </c>
      <c r="G38" s="35">
        <f t="shared" si="2"/>
        <v>0</v>
      </c>
      <c r="H38" s="35">
        <v>1</v>
      </c>
      <c r="I38" s="35">
        <f t="shared" si="3"/>
        <v>0</v>
      </c>
      <c r="J38" s="35">
        <f t="shared" si="4"/>
        <v>0</v>
      </c>
      <c r="K38" s="51">
        <f t="shared" si="5"/>
        <v>383.89447809326475</v>
      </c>
      <c r="L38" s="48">
        <f t="shared" si="6"/>
        <v>447.87689110880888</v>
      </c>
      <c r="N38" s="33" t="s">
        <v>25</v>
      </c>
      <c r="O38" s="54">
        <f t="shared" si="11"/>
        <v>1854.3352432883344</v>
      </c>
      <c r="R38" s="37" t="s">
        <v>12</v>
      </c>
      <c r="S38" s="33">
        <v>40393</v>
      </c>
      <c r="T38" s="57">
        <f t="shared" si="12"/>
        <v>519.8154482931443</v>
      </c>
    </row>
    <row r="39" spans="1:20" customFormat="1" x14ac:dyDescent="0.35">
      <c r="A39" s="33">
        <f t="shared" si="9"/>
        <v>40386</v>
      </c>
      <c r="B39" s="34" t="s">
        <v>18</v>
      </c>
      <c r="C39" s="34" t="s">
        <v>26</v>
      </c>
      <c r="D39" s="50">
        <f t="shared" si="0"/>
        <v>348.66108704325109</v>
      </c>
      <c r="E39" s="48">
        <f t="shared" si="10"/>
        <v>3.1419999999999999</v>
      </c>
      <c r="F39" s="51">
        <f t="shared" si="1"/>
        <v>1095.4931354898949</v>
      </c>
      <c r="G39" s="35">
        <f t="shared" si="2"/>
        <v>0</v>
      </c>
      <c r="H39" s="35">
        <v>1</v>
      </c>
      <c r="I39" s="35">
        <f t="shared" si="3"/>
        <v>0</v>
      </c>
      <c r="J39" s="35">
        <f t="shared" si="4"/>
        <v>0</v>
      </c>
      <c r="K39" s="51">
        <f t="shared" si="5"/>
        <v>328.64794064696849</v>
      </c>
      <c r="L39" s="48">
        <f t="shared" si="6"/>
        <v>383.42259742146319</v>
      </c>
      <c r="N39" s="53" t="s">
        <v>26</v>
      </c>
      <c r="O39" s="54">
        <f t="shared" si="11"/>
        <v>1670.6978670200624</v>
      </c>
      <c r="R39" s="37" t="s">
        <v>12</v>
      </c>
      <c r="S39" s="33">
        <v>40400</v>
      </c>
      <c r="T39" s="57">
        <f t="shared" si="12"/>
        <v>519.8154482931443</v>
      </c>
    </row>
    <row r="40" spans="1:20" customFormat="1" x14ac:dyDescent="0.35">
      <c r="A40" s="33">
        <f t="shared" si="9"/>
        <v>40386</v>
      </c>
      <c r="B40" s="34" t="s">
        <v>18</v>
      </c>
      <c r="C40" s="34" t="s">
        <v>27</v>
      </c>
      <c r="D40" s="50">
        <f t="shared" si="0"/>
        <v>327.9391265113365</v>
      </c>
      <c r="E40" s="48">
        <f t="shared" si="10"/>
        <v>3.7450000000000001</v>
      </c>
      <c r="F40" s="51">
        <f t="shared" si="1"/>
        <v>1228.1320287849553</v>
      </c>
      <c r="G40" s="35">
        <f t="shared" si="2"/>
        <v>0</v>
      </c>
      <c r="H40" s="35">
        <v>1</v>
      </c>
      <c r="I40" s="35">
        <f t="shared" si="3"/>
        <v>0</v>
      </c>
      <c r="J40" s="35">
        <f t="shared" si="4"/>
        <v>0</v>
      </c>
      <c r="K40" s="51">
        <f t="shared" si="5"/>
        <v>368.43960863548659</v>
      </c>
      <c r="L40" s="48">
        <f t="shared" si="6"/>
        <v>429.84621007473424</v>
      </c>
      <c r="N40" s="53" t="s">
        <v>27</v>
      </c>
      <c r="O40" s="54">
        <f t="shared" si="11"/>
        <v>1777.9692554386456</v>
      </c>
      <c r="R40" s="37" t="s">
        <v>23</v>
      </c>
      <c r="S40" s="33">
        <v>40379</v>
      </c>
      <c r="T40" s="57">
        <f t="shared" si="12"/>
        <v>523.21938024366864</v>
      </c>
    </row>
    <row r="41" spans="1:20" customFormat="1" x14ac:dyDescent="0.35">
      <c r="A41" s="33">
        <f t="shared" si="9"/>
        <v>40386</v>
      </c>
      <c r="B41" s="34" t="s">
        <v>18</v>
      </c>
      <c r="C41" s="34" t="s">
        <v>28</v>
      </c>
      <c r="D41" s="50">
        <f t="shared" si="0"/>
        <v>335.72029386052361</v>
      </c>
      <c r="E41" s="48">
        <f t="shared" si="10"/>
        <v>3.5185714290000001</v>
      </c>
      <c r="F41" s="51">
        <f t="shared" si="1"/>
        <v>1181.2558341131225</v>
      </c>
      <c r="G41" s="35">
        <f t="shared" si="2"/>
        <v>0</v>
      </c>
      <c r="H41" s="35">
        <v>1</v>
      </c>
      <c r="I41" s="35">
        <f t="shared" si="3"/>
        <v>0</v>
      </c>
      <c r="J41" s="35">
        <f t="shared" si="4"/>
        <v>0</v>
      </c>
      <c r="K41" s="51">
        <f t="shared" si="5"/>
        <v>354.37675023393678</v>
      </c>
      <c r="L41" s="48">
        <f t="shared" si="6"/>
        <v>413.43954193959291</v>
      </c>
      <c r="N41" s="53" t="s">
        <v>28</v>
      </c>
      <c r="O41" s="54">
        <f t="shared" si="11"/>
        <v>1708.8004773165167</v>
      </c>
      <c r="R41" s="37" t="s">
        <v>23</v>
      </c>
      <c r="S41" s="33">
        <v>40386</v>
      </c>
      <c r="T41" s="57">
        <f t="shared" si="12"/>
        <v>457.84574316253583</v>
      </c>
    </row>
    <row r="42" spans="1:20" customFormat="1" x14ac:dyDescent="0.35">
      <c r="A42" s="33">
        <f t="shared" si="9"/>
        <v>40393</v>
      </c>
      <c r="B42" s="34" t="s">
        <v>7</v>
      </c>
      <c r="C42" s="34" t="s">
        <v>8</v>
      </c>
      <c r="D42" s="50">
        <f t="shared" si="0"/>
        <v>403.21663381676285</v>
      </c>
      <c r="E42" s="48">
        <f t="shared" si="10"/>
        <v>3.556923077</v>
      </c>
      <c r="F42" s="51">
        <f t="shared" si="1"/>
        <v>1434.2105498531023</v>
      </c>
      <c r="G42" s="35">
        <f t="shared" si="2"/>
        <v>0</v>
      </c>
      <c r="H42" s="35">
        <v>1</v>
      </c>
      <c r="I42" s="35">
        <f t="shared" si="3"/>
        <v>1</v>
      </c>
      <c r="J42" s="35">
        <f t="shared" si="4"/>
        <v>3.556923077</v>
      </c>
      <c r="K42" s="51">
        <f t="shared" si="5"/>
        <v>430.26316495593068</v>
      </c>
      <c r="L42" s="48">
        <f t="shared" si="6"/>
        <v>501.97369244858578</v>
      </c>
      <c r="N42" s="32" t="s">
        <v>44</v>
      </c>
      <c r="O42" s="55">
        <f>SUM(O22:O41)</f>
        <v>39175.769096911477</v>
      </c>
      <c r="R42" s="37" t="s">
        <v>23</v>
      </c>
      <c r="S42" s="33">
        <v>40393</v>
      </c>
      <c r="T42" s="57">
        <f t="shared" si="12"/>
        <v>457.84574316253583</v>
      </c>
    </row>
    <row r="43" spans="1:20" customFormat="1" x14ac:dyDescent="0.35">
      <c r="A43" s="33">
        <f t="shared" si="9"/>
        <v>40393</v>
      </c>
      <c r="B43" s="34" t="s">
        <v>7</v>
      </c>
      <c r="C43" s="34" t="s">
        <v>9</v>
      </c>
      <c r="D43" s="50">
        <f t="shared" si="0"/>
        <v>380.78678544506135</v>
      </c>
      <c r="E43" s="48">
        <f t="shared" si="10"/>
        <v>3.8450000000000002</v>
      </c>
      <c r="F43" s="51">
        <f t="shared" si="1"/>
        <v>1464.1251900362611</v>
      </c>
      <c r="G43" s="35">
        <f t="shared" si="2"/>
        <v>0</v>
      </c>
      <c r="H43" s="35">
        <v>1</v>
      </c>
      <c r="I43" s="35">
        <f t="shared" si="3"/>
        <v>1</v>
      </c>
      <c r="J43" s="35">
        <f t="shared" si="4"/>
        <v>3.8450000000000002</v>
      </c>
      <c r="K43" s="51">
        <f t="shared" si="5"/>
        <v>439.23755701087833</v>
      </c>
      <c r="L43" s="48">
        <f t="shared" si="6"/>
        <v>512.44381651269134</v>
      </c>
      <c r="R43" s="37" t="s">
        <v>23</v>
      </c>
      <c r="S43" s="33">
        <v>40400</v>
      </c>
      <c r="T43" s="57">
        <f t="shared" si="12"/>
        <v>457.84574316253583</v>
      </c>
    </row>
    <row r="44" spans="1:20" customFormat="1" x14ac:dyDescent="0.35">
      <c r="A44" s="33">
        <f t="shared" si="9"/>
        <v>40393</v>
      </c>
      <c r="B44" s="34" t="s">
        <v>7</v>
      </c>
      <c r="C44" s="34" t="s">
        <v>10</v>
      </c>
      <c r="D44" s="50">
        <f t="shared" si="0"/>
        <v>315.72125907488692</v>
      </c>
      <c r="E44" s="48">
        <f t="shared" si="10"/>
        <v>4.6806666669999997</v>
      </c>
      <c r="F44" s="51">
        <f t="shared" si="1"/>
        <v>1477.7859734150943</v>
      </c>
      <c r="G44" s="35">
        <f t="shared" si="2"/>
        <v>0</v>
      </c>
      <c r="H44" s="35">
        <v>1</v>
      </c>
      <c r="I44" s="35">
        <f t="shared" si="3"/>
        <v>1</v>
      </c>
      <c r="J44" s="35">
        <f t="shared" si="4"/>
        <v>4.6806666669999997</v>
      </c>
      <c r="K44" s="51">
        <f t="shared" si="5"/>
        <v>443.3357920245283</v>
      </c>
      <c r="L44" s="48">
        <f t="shared" si="6"/>
        <v>517.22509069528303</v>
      </c>
      <c r="R44" s="37" t="s">
        <v>13</v>
      </c>
      <c r="S44" s="33">
        <v>40379</v>
      </c>
      <c r="T44" s="57">
        <f t="shared" si="12"/>
        <v>571.18143983585901</v>
      </c>
    </row>
    <row r="45" spans="1:20" customFormat="1" x14ac:dyDescent="0.35">
      <c r="A45" s="33">
        <f t="shared" si="9"/>
        <v>40393</v>
      </c>
      <c r="B45" s="34" t="s">
        <v>7</v>
      </c>
      <c r="C45" s="34" t="s">
        <v>11</v>
      </c>
      <c r="D45" s="50">
        <f t="shared" si="0"/>
        <v>326.33301302345444</v>
      </c>
      <c r="E45" s="48">
        <f t="shared" si="10"/>
        <v>4.5443749999999996</v>
      </c>
      <c r="F45" s="51">
        <f t="shared" si="1"/>
        <v>1482.9795860584607</v>
      </c>
      <c r="G45" s="35">
        <f t="shared" si="2"/>
        <v>0</v>
      </c>
      <c r="H45" s="35">
        <v>1</v>
      </c>
      <c r="I45" s="35">
        <f t="shared" si="3"/>
        <v>1</v>
      </c>
      <c r="J45" s="35">
        <f t="shared" si="4"/>
        <v>4.5443749999999996</v>
      </c>
      <c r="K45" s="51">
        <f t="shared" si="5"/>
        <v>444.89387581753817</v>
      </c>
      <c r="L45" s="48">
        <f t="shared" si="6"/>
        <v>519.04285512046124</v>
      </c>
      <c r="R45" s="37" t="s">
        <v>13</v>
      </c>
      <c r="S45" s="33">
        <v>40386</v>
      </c>
      <c r="T45" s="57">
        <f t="shared" si="12"/>
        <v>511.52332075963324</v>
      </c>
    </row>
    <row r="46" spans="1:20" customFormat="1" x14ac:dyDescent="0.35">
      <c r="A46" s="33">
        <f t="shared" si="9"/>
        <v>40393</v>
      </c>
      <c r="B46" s="34" t="s">
        <v>7</v>
      </c>
      <c r="C46" s="34" t="s">
        <v>12</v>
      </c>
      <c r="D46" s="50">
        <f t="shared" si="0"/>
        <v>344.21824667997453</v>
      </c>
      <c r="E46" s="48">
        <f t="shared" si="10"/>
        <v>4.314666667</v>
      </c>
      <c r="F46" s="51">
        <f t="shared" si="1"/>
        <v>1485.1869951232695</v>
      </c>
      <c r="G46" s="35">
        <f t="shared" si="2"/>
        <v>0</v>
      </c>
      <c r="H46" s="35">
        <v>1</v>
      </c>
      <c r="I46" s="35">
        <f t="shared" si="3"/>
        <v>1</v>
      </c>
      <c r="J46" s="35">
        <f t="shared" si="4"/>
        <v>4.314666667</v>
      </c>
      <c r="K46" s="51">
        <f t="shared" si="5"/>
        <v>445.55609853698087</v>
      </c>
      <c r="L46" s="48">
        <f t="shared" si="6"/>
        <v>519.8154482931443</v>
      </c>
      <c r="R46" s="37" t="s">
        <v>13</v>
      </c>
      <c r="S46" s="33">
        <v>40393</v>
      </c>
      <c r="T46" s="57">
        <f t="shared" si="12"/>
        <v>511.52332075963324</v>
      </c>
    </row>
    <row r="47" spans="1:20" customFormat="1" x14ac:dyDescent="0.35">
      <c r="A47" s="33">
        <f t="shared" si="9"/>
        <v>40393</v>
      </c>
      <c r="B47" s="34" t="s">
        <v>7</v>
      </c>
      <c r="C47" s="34" t="s">
        <v>13</v>
      </c>
      <c r="D47" s="50">
        <f t="shared" si="0"/>
        <v>383.22877764818287</v>
      </c>
      <c r="E47" s="48">
        <f t="shared" si="10"/>
        <v>3.8136363640000002</v>
      </c>
      <c r="F47" s="51">
        <f t="shared" si="1"/>
        <v>1461.4952021703807</v>
      </c>
      <c r="G47" s="35">
        <f t="shared" si="2"/>
        <v>0</v>
      </c>
      <c r="H47" s="35">
        <v>1</v>
      </c>
      <c r="I47" s="35">
        <f t="shared" si="3"/>
        <v>1</v>
      </c>
      <c r="J47" s="35">
        <f t="shared" si="4"/>
        <v>3.8136363640000002</v>
      </c>
      <c r="K47" s="51">
        <f t="shared" si="5"/>
        <v>438.44856065111418</v>
      </c>
      <c r="L47" s="48">
        <f t="shared" si="6"/>
        <v>511.52332075963324</v>
      </c>
      <c r="R47" s="37" t="s">
        <v>13</v>
      </c>
      <c r="S47" s="33">
        <v>40400</v>
      </c>
      <c r="T47" s="57">
        <f t="shared" si="12"/>
        <v>511.52332075963324</v>
      </c>
    </row>
    <row r="48" spans="1:20" customFormat="1" x14ac:dyDescent="0.35">
      <c r="A48" s="33">
        <f t="shared" si="9"/>
        <v>40393</v>
      </c>
      <c r="B48" s="34" t="s">
        <v>7</v>
      </c>
      <c r="C48" s="34" t="s">
        <v>14</v>
      </c>
      <c r="D48" s="50">
        <f t="shared" si="0"/>
        <v>357.19501701789864</v>
      </c>
      <c r="E48" s="48">
        <f t="shared" si="10"/>
        <v>4.1479999999999997</v>
      </c>
      <c r="F48" s="51">
        <f t="shared" si="1"/>
        <v>1481.6449305902433</v>
      </c>
      <c r="G48" s="35">
        <f t="shared" si="2"/>
        <v>0</v>
      </c>
      <c r="H48" s="35">
        <v>1</v>
      </c>
      <c r="I48" s="35">
        <f t="shared" si="3"/>
        <v>1</v>
      </c>
      <c r="J48" s="35">
        <f t="shared" si="4"/>
        <v>4.1479999999999997</v>
      </c>
      <c r="K48" s="51">
        <f t="shared" si="5"/>
        <v>444.49347917707297</v>
      </c>
      <c r="L48" s="48">
        <f t="shared" si="6"/>
        <v>518.5757257065851</v>
      </c>
      <c r="R48" s="37" t="s">
        <v>24</v>
      </c>
      <c r="S48" s="33">
        <v>40379</v>
      </c>
      <c r="T48" s="57">
        <f t="shared" si="12"/>
        <v>554.0888161517164</v>
      </c>
    </row>
    <row r="49" spans="1:20" customFormat="1" x14ac:dyDescent="0.35">
      <c r="A49" s="33">
        <f t="shared" si="9"/>
        <v>40393</v>
      </c>
      <c r="B49" s="34" t="s">
        <v>7</v>
      </c>
      <c r="C49" s="34" t="s">
        <v>15</v>
      </c>
      <c r="D49" s="50">
        <f t="shared" si="0"/>
        <v>357.96389065888303</v>
      </c>
      <c r="E49" s="48">
        <f t="shared" si="10"/>
        <v>4.1381249999999996</v>
      </c>
      <c r="F49" s="51">
        <f t="shared" si="1"/>
        <v>1481.2993250327902</v>
      </c>
      <c r="G49" s="35">
        <f t="shared" si="2"/>
        <v>0</v>
      </c>
      <c r="H49" s="35">
        <v>1</v>
      </c>
      <c r="I49" s="35">
        <f t="shared" si="3"/>
        <v>1</v>
      </c>
      <c r="J49" s="35">
        <f t="shared" si="4"/>
        <v>4.1381249999999996</v>
      </c>
      <c r="K49" s="51">
        <f t="shared" si="5"/>
        <v>444.38979750983702</v>
      </c>
      <c r="L49" s="48">
        <f t="shared" si="6"/>
        <v>518.45476376147656</v>
      </c>
      <c r="R49" s="37" t="s">
        <v>24</v>
      </c>
      <c r="S49" s="33">
        <v>40386</v>
      </c>
      <c r="T49" s="57">
        <f t="shared" si="12"/>
        <v>481.77734512813731</v>
      </c>
    </row>
    <row r="50" spans="1:20" customFormat="1" x14ac:dyDescent="0.35">
      <c r="A50" s="33">
        <f t="shared" si="9"/>
        <v>40393</v>
      </c>
      <c r="B50" s="34" t="s">
        <v>7</v>
      </c>
      <c r="C50" s="34" t="s">
        <v>16</v>
      </c>
      <c r="D50" s="50">
        <f t="shared" si="0"/>
        <v>357.96389065888303</v>
      </c>
      <c r="E50" s="48">
        <f t="shared" si="10"/>
        <v>4.1381249999999996</v>
      </c>
      <c r="F50" s="51">
        <f t="shared" si="1"/>
        <v>1481.2993250327902</v>
      </c>
      <c r="G50" s="35">
        <f t="shared" si="2"/>
        <v>0</v>
      </c>
      <c r="H50" s="35">
        <v>1</v>
      </c>
      <c r="I50" s="35">
        <f t="shared" si="3"/>
        <v>1</v>
      </c>
      <c r="J50" s="35">
        <f t="shared" si="4"/>
        <v>4.1381249999999996</v>
      </c>
      <c r="K50" s="51">
        <f t="shared" si="5"/>
        <v>444.38979750983702</v>
      </c>
      <c r="L50" s="48">
        <f t="shared" si="6"/>
        <v>518.45476376147656</v>
      </c>
      <c r="R50" s="37" t="s">
        <v>24</v>
      </c>
      <c r="S50" s="33">
        <v>40393</v>
      </c>
      <c r="T50" s="57">
        <f t="shared" si="12"/>
        <v>481.77734512813731</v>
      </c>
    </row>
    <row r="51" spans="1:20" customFormat="1" x14ac:dyDescent="0.35">
      <c r="A51" s="33">
        <f t="shared" si="9"/>
        <v>40393</v>
      </c>
      <c r="B51" s="34" t="s">
        <v>7</v>
      </c>
      <c r="C51" s="34" t="s">
        <v>17</v>
      </c>
      <c r="D51" s="50">
        <f t="shared" si="0"/>
        <v>330.82621971802075</v>
      </c>
      <c r="E51" s="48">
        <f t="shared" si="10"/>
        <v>4.4866666669999997</v>
      </c>
      <c r="F51" s="51">
        <f t="shared" si="1"/>
        <v>1484.3069725784617</v>
      </c>
      <c r="G51" s="35">
        <f t="shared" si="2"/>
        <v>0</v>
      </c>
      <c r="H51" s="35">
        <v>1</v>
      </c>
      <c r="I51" s="35">
        <f t="shared" si="3"/>
        <v>1</v>
      </c>
      <c r="J51" s="35">
        <f t="shared" si="4"/>
        <v>4.4866666669999997</v>
      </c>
      <c r="K51" s="51">
        <f t="shared" si="5"/>
        <v>445.29209177353852</v>
      </c>
      <c r="L51" s="48">
        <f t="shared" si="6"/>
        <v>519.50744040246161</v>
      </c>
      <c r="R51" s="37" t="s">
        <v>24</v>
      </c>
      <c r="S51" s="33">
        <v>40400</v>
      </c>
      <c r="T51" s="57">
        <f t="shared" si="12"/>
        <v>481.77734512813731</v>
      </c>
    </row>
    <row r="52" spans="1:20" customFormat="1" x14ac:dyDescent="0.35">
      <c r="A52" s="33">
        <f t="shared" si="9"/>
        <v>40393</v>
      </c>
      <c r="B52" s="34" t="s">
        <v>18</v>
      </c>
      <c r="C52" s="34" t="s">
        <v>19</v>
      </c>
      <c r="D52" s="50">
        <f t="shared" si="0"/>
        <v>348.48926315824349</v>
      </c>
      <c r="E52" s="48">
        <f t="shared" si="10"/>
        <v>3.1469999999999998</v>
      </c>
      <c r="F52" s="51">
        <f t="shared" si="1"/>
        <v>1096.6957111589923</v>
      </c>
      <c r="G52" s="35">
        <f t="shared" si="2"/>
        <v>0</v>
      </c>
      <c r="H52" s="35">
        <v>1</v>
      </c>
      <c r="I52" s="35">
        <f t="shared" si="3"/>
        <v>0</v>
      </c>
      <c r="J52" s="35">
        <f t="shared" si="4"/>
        <v>0</v>
      </c>
      <c r="K52" s="51">
        <f t="shared" si="5"/>
        <v>329.00871334769766</v>
      </c>
      <c r="L52" s="48">
        <f t="shared" si="6"/>
        <v>383.84349890564721</v>
      </c>
      <c r="R52" s="37" t="s">
        <v>14</v>
      </c>
      <c r="S52" s="33">
        <v>40379</v>
      </c>
      <c r="T52" s="57">
        <f t="shared" si="12"/>
        <v>583.46441836333065</v>
      </c>
    </row>
    <row r="53" spans="1:20" customFormat="1" x14ac:dyDescent="0.35">
      <c r="A53" s="33">
        <f t="shared" si="9"/>
        <v>40393</v>
      </c>
      <c r="B53" s="34" t="s">
        <v>18</v>
      </c>
      <c r="C53" s="34" t="s">
        <v>20</v>
      </c>
      <c r="D53" s="50">
        <f t="shared" si="0"/>
        <v>327.9391265113365</v>
      </c>
      <c r="E53" s="48">
        <f t="shared" si="10"/>
        <v>3.7450000000000001</v>
      </c>
      <c r="F53" s="51">
        <f t="shared" si="1"/>
        <v>1228.1320287849553</v>
      </c>
      <c r="G53" s="35">
        <f t="shared" si="2"/>
        <v>0</v>
      </c>
      <c r="H53" s="35">
        <v>1</v>
      </c>
      <c r="I53" s="35">
        <f t="shared" si="3"/>
        <v>0</v>
      </c>
      <c r="J53" s="35">
        <f t="shared" si="4"/>
        <v>0</v>
      </c>
      <c r="K53" s="51">
        <f t="shared" si="5"/>
        <v>368.43960863548659</v>
      </c>
      <c r="L53" s="48">
        <f t="shared" si="6"/>
        <v>429.84621007473424</v>
      </c>
      <c r="R53" s="37" t="s">
        <v>14</v>
      </c>
      <c r="S53" s="33">
        <v>40386</v>
      </c>
      <c r="T53" s="57">
        <f t="shared" si="12"/>
        <v>518.5757257065851</v>
      </c>
    </row>
    <row r="54" spans="1:20" customFormat="1" x14ac:dyDescent="0.35">
      <c r="A54" s="33">
        <f t="shared" si="9"/>
        <v>40393</v>
      </c>
      <c r="B54" s="34" t="s">
        <v>18</v>
      </c>
      <c r="C54" s="34" t="s">
        <v>21</v>
      </c>
      <c r="D54" s="50">
        <f t="shared" si="0"/>
        <v>348.48926315824349</v>
      </c>
      <c r="E54" s="48">
        <f t="shared" si="10"/>
        <v>3.1469999999999998</v>
      </c>
      <c r="F54" s="51">
        <f t="shared" si="1"/>
        <v>1096.6957111589923</v>
      </c>
      <c r="G54" s="35">
        <f t="shared" si="2"/>
        <v>0</v>
      </c>
      <c r="H54" s="35">
        <v>1</v>
      </c>
      <c r="I54" s="35">
        <f t="shared" si="3"/>
        <v>0</v>
      </c>
      <c r="J54" s="35">
        <f t="shared" si="4"/>
        <v>0</v>
      </c>
      <c r="K54" s="51">
        <f t="shared" si="5"/>
        <v>329.00871334769766</v>
      </c>
      <c r="L54" s="48">
        <f t="shared" si="6"/>
        <v>383.84349890564721</v>
      </c>
      <c r="R54" s="37" t="s">
        <v>14</v>
      </c>
      <c r="S54" s="33">
        <v>40393</v>
      </c>
      <c r="T54" s="57">
        <f t="shared" si="12"/>
        <v>518.5757257065851</v>
      </c>
    </row>
    <row r="55" spans="1:20" customFormat="1" x14ac:dyDescent="0.35">
      <c r="A55" s="33">
        <f t="shared" si="9"/>
        <v>40393</v>
      </c>
      <c r="B55" s="34" t="s">
        <v>18</v>
      </c>
      <c r="C55" s="34" t="s">
        <v>22</v>
      </c>
      <c r="D55" s="50">
        <f t="shared" si="0"/>
        <v>326.73635931628343</v>
      </c>
      <c r="E55" s="48">
        <f t="shared" si="10"/>
        <v>3.78</v>
      </c>
      <c r="F55" s="51">
        <f t="shared" si="1"/>
        <v>1235.0634382155513</v>
      </c>
      <c r="G55" s="35">
        <f t="shared" si="2"/>
        <v>0</v>
      </c>
      <c r="H55" s="35">
        <v>1</v>
      </c>
      <c r="I55" s="35">
        <f t="shared" si="3"/>
        <v>0</v>
      </c>
      <c r="J55" s="35">
        <f t="shared" si="4"/>
        <v>0</v>
      </c>
      <c r="K55" s="51">
        <f t="shared" si="5"/>
        <v>370.51903146466537</v>
      </c>
      <c r="L55" s="48">
        <f t="shared" si="6"/>
        <v>432.27220337544298</v>
      </c>
      <c r="R55" s="37" t="s">
        <v>14</v>
      </c>
      <c r="S55" s="33">
        <v>40400</v>
      </c>
      <c r="T55" s="57">
        <f t="shared" si="12"/>
        <v>518.5757257065851</v>
      </c>
    </row>
    <row r="56" spans="1:20" customFormat="1" x14ac:dyDescent="0.35">
      <c r="A56" s="33">
        <f t="shared" si="9"/>
        <v>40393</v>
      </c>
      <c r="B56" s="34" t="s">
        <v>18</v>
      </c>
      <c r="C56" s="34" t="s">
        <v>23</v>
      </c>
      <c r="D56" s="50">
        <f t="shared" si="0"/>
        <v>313.02481329267823</v>
      </c>
      <c r="E56" s="48">
        <f t="shared" si="10"/>
        <v>4.1790000000000003</v>
      </c>
      <c r="F56" s="51">
        <f t="shared" si="1"/>
        <v>1308.1306947501025</v>
      </c>
      <c r="G56" s="35">
        <f t="shared" si="2"/>
        <v>0</v>
      </c>
      <c r="H56" s="35">
        <v>1</v>
      </c>
      <c r="I56" s="35">
        <f t="shared" si="3"/>
        <v>0</v>
      </c>
      <c r="J56" s="35">
        <f t="shared" si="4"/>
        <v>0</v>
      </c>
      <c r="K56" s="51">
        <f t="shared" si="5"/>
        <v>392.43920842503076</v>
      </c>
      <c r="L56" s="48">
        <f t="shared" si="6"/>
        <v>457.84574316253583</v>
      </c>
      <c r="R56" s="37" t="s">
        <v>15</v>
      </c>
      <c r="S56" s="33">
        <v>40379</v>
      </c>
      <c r="T56" s="57">
        <f t="shared" si="12"/>
        <v>583.18897815400169</v>
      </c>
    </row>
    <row r="57" spans="1:20" customFormat="1" x14ac:dyDescent="0.35">
      <c r="A57" s="33">
        <f t="shared" si="9"/>
        <v>40393</v>
      </c>
      <c r="B57" s="34" t="s">
        <v>18</v>
      </c>
      <c r="C57" s="34" t="s">
        <v>24</v>
      </c>
      <c r="D57" s="50">
        <f t="shared" si="0"/>
        <v>297.78403469250554</v>
      </c>
      <c r="E57" s="48">
        <f t="shared" si="10"/>
        <v>4.6224999999999996</v>
      </c>
      <c r="F57" s="51">
        <f t="shared" si="1"/>
        <v>1376.5067003661068</v>
      </c>
      <c r="G57" s="35">
        <f t="shared" si="2"/>
        <v>0</v>
      </c>
      <c r="H57" s="35">
        <v>1</v>
      </c>
      <c r="I57" s="35">
        <f t="shared" si="3"/>
        <v>0</v>
      </c>
      <c r="J57" s="35">
        <f t="shared" si="4"/>
        <v>0</v>
      </c>
      <c r="K57" s="51">
        <f t="shared" si="5"/>
        <v>412.95201010983203</v>
      </c>
      <c r="L57" s="48">
        <f t="shared" si="6"/>
        <v>481.77734512813731</v>
      </c>
      <c r="R57" s="37" t="s">
        <v>15</v>
      </c>
      <c r="S57" s="33">
        <v>40386</v>
      </c>
      <c r="T57" s="57">
        <f t="shared" si="12"/>
        <v>518.45476376147656</v>
      </c>
    </row>
    <row r="58" spans="1:20" customFormat="1" x14ac:dyDescent="0.35">
      <c r="A58" s="33">
        <f t="shared" si="9"/>
        <v>40393</v>
      </c>
      <c r="B58" s="34" t="s">
        <v>18</v>
      </c>
      <c r="C58" s="34" t="s">
        <v>25</v>
      </c>
      <c r="D58" s="50">
        <f t="shared" si="0"/>
        <v>318.61768074967506</v>
      </c>
      <c r="E58" s="48">
        <f t="shared" si="10"/>
        <v>4.0162500000000003</v>
      </c>
      <c r="F58" s="51">
        <f t="shared" si="1"/>
        <v>1279.6482603108825</v>
      </c>
      <c r="G58" s="35">
        <f t="shared" si="2"/>
        <v>0</v>
      </c>
      <c r="H58" s="35">
        <v>1</v>
      </c>
      <c r="I58" s="35">
        <f t="shared" si="3"/>
        <v>0</v>
      </c>
      <c r="J58" s="35">
        <f t="shared" si="4"/>
        <v>0</v>
      </c>
      <c r="K58" s="51">
        <f t="shared" si="5"/>
        <v>383.89447809326475</v>
      </c>
      <c r="L58" s="48">
        <f t="shared" si="6"/>
        <v>447.87689110880888</v>
      </c>
      <c r="R58" s="37" t="s">
        <v>15</v>
      </c>
      <c r="S58" s="33">
        <v>40393</v>
      </c>
      <c r="T58" s="57">
        <f t="shared" si="12"/>
        <v>518.45476376147656</v>
      </c>
    </row>
    <row r="59" spans="1:20" customFormat="1" x14ac:dyDescent="0.35">
      <c r="A59" s="33">
        <f t="shared" si="9"/>
        <v>40393</v>
      </c>
      <c r="B59" s="34" t="s">
        <v>18</v>
      </c>
      <c r="C59" s="34" t="s">
        <v>26</v>
      </c>
      <c r="D59" s="50">
        <f t="shared" si="0"/>
        <v>348.66108704325109</v>
      </c>
      <c r="E59" s="48">
        <f t="shared" si="10"/>
        <v>3.1419999999999999</v>
      </c>
      <c r="F59" s="51">
        <f t="shared" si="1"/>
        <v>1095.4931354898949</v>
      </c>
      <c r="G59" s="35">
        <f t="shared" si="2"/>
        <v>0</v>
      </c>
      <c r="H59" s="35">
        <v>1</v>
      </c>
      <c r="I59" s="35">
        <f t="shared" si="3"/>
        <v>0</v>
      </c>
      <c r="J59" s="35">
        <f t="shared" si="4"/>
        <v>0</v>
      </c>
      <c r="K59" s="51">
        <f t="shared" si="5"/>
        <v>328.64794064696849</v>
      </c>
      <c r="L59" s="48">
        <f t="shared" si="6"/>
        <v>383.42259742146319</v>
      </c>
      <c r="R59" s="37" t="s">
        <v>15</v>
      </c>
      <c r="S59" s="33">
        <v>40400</v>
      </c>
      <c r="T59" s="57">
        <f t="shared" si="12"/>
        <v>518.45476376147656</v>
      </c>
    </row>
    <row r="60" spans="1:20" customFormat="1" x14ac:dyDescent="0.35">
      <c r="A60" s="33">
        <f t="shared" si="9"/>
        <v>40393</v>
      </c>
      <c r="B60" s="34" t="s">
        <v>18</v>
      </c>
      <c r="C60" s="34" t="s">
        <v>27</v>
      </c>
      <c r="D60" s="50">
        <f t="shared" si="0"/>
        <v>327.9391265113365</v>
      </c>
      <c r="E60" s="48">
        <f t="shared" si="10"/>
        <v>3.7450000000000001</v>
      </c>
      <c r="F60" s="51">
        <f t="shared" si="1"/>
        <v>1228.1320287849553</v>
      </c>
      <c r="G60" s="35">
        <f t="shared" si="2"/>
        <v>0</v>
      </c>
      <c r="H60" s="35">
        <v>1</v>
      </c>
      <c r="I60" s="35">
        <f t="shared" si="3"/>
        <v>0</v>
      </c>
      <c r="J60" s="35">
        <f t="shared" si="4"/>
        <v>0</v>
      </c>
      <c r="K60" s="51">
        <f t="shared" si="5"/>
        <v>368.43960863548659</v>
      </c>
      <c r="L60" s="48">
        <f t="shared" si="6"/>
        <v>429.84621007473424</v>
      </c>
      <c r="R60" s="37" t="s">
        <v>25</v>
      </c>
      <c r="S60" s="33">
        <v>40379</v>
      </c>
      <c r="T60" s="57">
        <f t="shared" si="12"/>
        <v>510.70456996190768</v>
      </c>
    </row>
    <row r="61" spans="1:20" customFormat="1" x14ac:dyDescent="0.35">
      <c r="A61" s="33">
        <f t="shared" si="9"/>
        <v>40393</v>
      </c>
      <c r="B61" s="34" t="s">
        <v>18</v>
      </c>
      <c r="C61" s="34" t="s">
        <v>28</v>
      </c>
      <c r="D61" s="50">
        <f t="shared" si="0"/>
        <v>335.72029386052361</v>
      </c>
      <c r="E61" s="48">
        <f t="shared" si="10"/>
        <v>3.5185714290000001</v>
      </c>
      <c r="F61" s="51">
        <f t="shared" si="1"/>
        <v>1181.2558341131225</v>
      </c>
      <c r="G61" s="35">
        <f t="shared" si="2"/>
        <v>0</v>
      </c>
      <c r="H61" s="35">
        <v>1</v>
      </c>
      <c r="I61" s="35">
        <f t="shared" si="3"/>
        <v>0</v>
      </c>
      <c r="J61" s="35">
        <f t="shared" si="4"/>
        <v>0</v>
      </c>
      <c r="K61" s="51">
        <f t="shared" si="5"/>
        <v>354.37675023393678</v>
      </c>
      <c r="L61" s="48">
        <f t="shared" si="6"/>
        <v>413.43954193959291</v>
      </c>
      <c r="R61" s="37" t="s">
        <v>25</v>
      </c>
      <c r="S61" s="33">
        <v>40386</v>
      </c>
      <c r="T61" s="57">
        <f t="shared" si="12"/>
        <v>447.87689110880888</v>
      </c>
    </row>
    <row r="62" spans="1:20" customFormat="1" x14ac:dyDescent="0.35">
      <c r="A62" s="33">
        <f t="shared" si="9"/>
        <v>40400</v>
      </c>
      <c r="B62" s="34" t="s">
        <v>7</v>
      </c>
      <c r="C62" s="34" t="s">
        <v>8</v>
      </c>
      <c r="D62" s="50">
        <f t="shared" si="0"/>
        <v>403.21663381676285</v>
      </c>
      <c r="E62" s="48">
        <f t="shared" si="10"/>
        <v>3.556923077</v>
      </c>
      <c r="F62" s="51">
        <f t="shared" si="1"/>
        <v>1434.2105498531023</v>
      </c>
      <c r="G62" s="35">
        <f t="shared" si="2"/>
        <v>0</v>
      </c>
      <c r="H62" s="35">
        <v>1</v>
      </c>
      <c r="I62" s="35">
        <f t="shared" si="3"/>
        <v>1</v>
      </c>
      <c r="J62" s="35">
        <f t="shared" si="4"/>
        <v>3.556923077</v>
      </c>
      <c r="K62" s="51">
        <f t="shared" si="5"/>
        <v>430.26316495593068</v>
      </c>
      <c r="L62" s="48">
        <f t="shared" si="6"/>
        <v>501.97369244858578</v>
      </c>
      <c r="R62" s="37" t="s">
        <v>25</v>
      </c>
      <c r="S62" s="33">
        <v>40393</v>
      </c>
      <c r="T62" s="57">
        <f t="shared" si="12"/>
        <v>447.87689110880888</v>
      </c>
    </row>
    <row r="63" spans="1:20" customFormat="1" x14ac:dyDescent="0.35">
      <c r="A63" s="33">
        <f t="shared" si="9"/>
        <v>40400</v>
      </c>
      <c r="B63" s="34" t="s">
        <v>7</v>
      </c>
      <c r="C63" s="34" t="s">
        <v>9</v>
      </c>
      <c r="D63" s="50">
        <f t="shared" si="0"/>
        <v>380.78678544506135</v>
      </c>
      <c r="E63" s="48">
        <f t="shared" si="10"/>
        <v>3.8450000000000002</v>
      </c>
      <c r="F63" s="51">
        <f t="shared" si="1"/>
        <v>1464.1251900362611</v>
      </c>
      <c r="G63" s="35">
        <f t="shared" si="2"/>
        <v>0</v>
      </c>
      <c r="H63" s="35">
        <v>1</v>
      </c>
      <c r="I63" s="35">
        <f t="shared" si="3"/>
        <v>1</v>
      </c>
      <c r="J63" s="35">
        <f t="shared" si="4"/>
        <v>3.8450000000000002</v>
      </c>
      <c r="K63" s="51">
        <f t="shared" si="5"/>
        <v>439.23755701087833</v>
      </c>
      <c r="L63" s="48">
        <f t="shared" si="6"/>
        <v>512.44381651269134</v>
      </c>
      <c r="R63" s="37" t="s">
        <v>25</v>
      </c>
      <c r="S63" s="33">
        <v>40400</v>
      </c>
      <c r="T63" s="57">
        <f t="shared" si="12"/>
        <v>447.87689110880888</v>
      </c>
    </row>
    <row r="64" spans="1:20" customFormat="1" x14ac:dyDescent="0.35">
      <c r="A64" s="33">
        <f t="shared" si="9"/>
        <v>40400</v>
      </c>
      <c r="B64" s="34" t="s">
        <v>7</v>
      </c>
      <c r="C64" s="34" t="s">
        <v>10</v>
      </c>
      <c r="D64" s="50">
        <f t="shared" si="0"/>
        <v>315.72125907488692</v>
      </c>
      <c r="E64" s="48">
        <f t="shared" si="10"/>
        <v>4.6806666669999997</v>
      </c>
      <c r="F64" s="51">
        <f t="shared" si="1"/>
        <v>1477.7859734150943</v>
      </c>
      <c r="G64" s="35">
        <f t="shared" si="2"/>
        <v>0</v>
      </c>
      <c r="H64" s="35">
        <v>1</v>
      </c>
      <c r="I64" s="35">
        <f t="shared" si="3"/>
        <v>1</v>
      </c>
      <c r="J64" s="35">
        <f t="shared" si="4"/>
        <v>4.6806666669999997</v>
      </c>
      <c r="K64" s="51">
        <f t="shared" si="5"/>
        <v>443.3357920245283</v>
      </c>
      <c r="L64" s="48">
        <f t="shared" si="6"/>
        <v>517.22509069528303</v>
      </c>
      <c r="R64" s="37" t="s">
        <v>16</v>
      </c>
      <c r="S64" s="33">
        <v>40379</v>
      </c>
      <c r="T64" s="57">
        <f t="shared" si="12"/>
        <v>583.18897815400169</v>
      </c>
    </row>
    <row r="65" spans="1:20" customFormat="1" x14ac:dyDescent="0.35">
      <c r="A65" s="33">
        <f t="shared" si="9"/>
        <v>40400</v>
      </c>
      <c r="B65" s="34" t="s">
        <v>7</v>
      </c>
      <c r="C65" s="34" t="s">
        <v>11</v>
      </c>
      <c r="D65" s="50">
        <f t="shared" si="0"/>
        <v>326.33301302345444</v>
      </c>
      <c r="E65" s="48">
        <f t="shared" si="10"/>
        <v>4.5443749999999996</v>
      </c>
      <c r="F65" s="51">
        <f t="shared" si="1"/>
        <v>1482.9795860584607</v>
      </c>
      <c r="G65" s="35">
        <f t="shared" si="2"/>
        <v>0</v>
      </c>
      <c r="H65" s="35">
        <v>1</v>
      </c>
      <c r="I65" s="35">
        <f t="shared" si="3"/>
        <v>1</v>
      </c>
      <c r="J65" s="35">
        <f t="shared" si="4"/>
        <v>4.5443749999999996</v>
      </c>
      <c r="K65" s="51">
        <f t="shared" si="5"/>
        <v>444.89387581753817</v>
      </c>
      <c r="L65" s="48">
        <f t="shared" si="6"/>
        <v>519.04285512046124</v>
      </c>
      <c r="R65" s="37" t="s">
        <v>16</v>
      </c>
      <c r="S65" s="33">
        <v>40386</v>
      </c>
      <c r="T65" s="57">
        <f t="shared" si="12"/>
        <v>518.45476376147656</v>
      </c>
    </row>
    <row r="66" spans="1:20" customFormat="1" x14ac:dyDescent="0.35">
      <c r="A66" s="33">
        <f t="shared" si="9"/>
        <v>40400</v>
      </c>
      <c r="B66" s="34" t="s">
        <v>7</v>
      </c>
      <c r="C66" s="34" t="s">
        <v>12</v>
      </c>
      <c r="D66" s="50">
        <f t="shared" si="0"/>
        <v>344.21824667997453</v>
      </c>
      <c r="E66" s="48">
        <f t="shared" si="10"/>
        <v>4.314666667</v>
      </c>
      <c r="F66" s="51">
        <f t="shared" si="1"/>
        <v>1485.1869951232695</v>
      </c>
      <c r="G66" s="35">
        <f t="shared" si="2"/>
        <v>0</v>
      </c>
      <c r="H66" s="35">
        <v>1</v>
      </c>
      <c r="I66" s="35">
        <f t="shared" si="3"/>
        <v>1</v>
      </c>
      <c r="J66" s="35">
        <f t="shared" si="4"/>
        <v>4.314666667</v>
      </c>
      <c r="K66" s="51">
        <f t="shared" si="5"/>
        <v>445.55609853698087</v>
      </c>
      <c r="L66" s="48">
        <f t="shared" si="6"/>
        <v>519.8154482931443</v>
      </c>
      <c r="R66" s="37" t="s">
        <v>16</v>
      </c>
      <c r="S66" s="33">
        <v>40393</v>
      </c>
      <c r="T66" s="57">
        <f t="shared" si="12"/>
        <v>518.45476376147656</v>
      </c>
    </row>
    <row r="67" spans="1:20" customFormat="1" x14ac:dyDescent="0.35">
      <c r="A67" s="33">
        <f t="shared" si="9"/>
        <v>40400</v>
      </c>
      <c r="B67" s="34" t="s">
        <v>7</v>
      </c>
      <c r="C67" s="34" t="s">
        <v>13</v>
      </c>
      <c r="D67" s="50">
        <f t="shared" ref="D67:D81" si="13">$O$4+(E67*$O$5)+(G67*$O$6)+(H67*$O$7)+(I67*$O$8)+(J67*$O$9)</f>
        <v>383.22877764818287</v>
      </c>
      <c r="E67" s="48">
        <f t="shared" si="10"/>
        <v>3.8136363640000002</v>
      </c>
      <c r="F67" s="51">
        <f t="shared" ref="F67:F81" si="14">D67*E67</f>
        <v>1461.4952021703807</v>
      </c>
      <c r="G67" s="35">
        <f t="shared" ref="G67:G81" si="15">IF(A67=$A$2,1,0)</f>
        <v>0</v>
      </c>
      <c r="H67" s="35">
        <v>1</v>
      </c>
      <c r="I67" s="35">
        <f t="shared" ref="I67:I81" si="16">IF(B67="RM",1,0)</f>
        <v>1</v>
      </c>
      <c r="J67" s="35">
        <f t="shared" ref="J67:J81" si="17">I67*E67</f>
        <v>3.8136363640000002</v>
      </c>
      <c r="K67" s="51">
        <f t="shared" ref="K67:K81" si="18">0.3*F67</f>
        <v>438.44856065111418</v>
      </c>
      <c r="L67" s="48">
        <f t="shared" ref="L67:L81" si="19">0.7*E67*0.5*D67</f>
        <v>511.52332075963324</v>
      </c>
      <c r="R67" s="37" t="s">
        <v>16</v>
      </c>
      <c r="S67" s="33">
        <v>40400</v>
      </c>
      <c r="T67" s="57">
        <f t="shared" si="12"/>
        <v>518.45476376147656</v>
      </c>
    </row>
    <row r="68" spans="1:20" customFormat="1" x14ac:dyDescent="0.35">
      <c r="A68" s="33">
        <f t="shared" si="9"/>
        <v>40400</v>
      </c>
      <c r="B68" s="34" t="s">
        <v>7</v>
      </c>
      <c r="C68" s="34" t="s">
        <v>14</v>
      </c>
      <c r="D68" s="50">
        <f t="shared" si="13"/>
        <v>357.19501701789864</v>
      </c>
      <c r="E68" s="48">
        <f t="shared" si="10"/>
        <v>4.1479999999999997</v>
      </c>
      <c r="F68" s="51">
        <f t="shared" si="14"/>
        <v>1481.6449305902433</v>
      </c>
      <c r="G68" s="35">
        <f t="shared" si="15"/>
        <v>0</v>
      </c>
      <c r="H68" s="35">
        <v>1</v>
      </c>
      <c r="I68" s="35">
        <f t="shared" si="16"/>
        <v>1</v>
      </c>
      <c r="J68" s="35">
        <f t="shared" si="17"/>
        <v>4.1479999999999997</v>
      </c>
      <c r="K68" s="51">
        <f t="shared" si="18"/>
        <v>444.49347917707297</v>
      </c>
      <c r="L68" s="48">
        <f t="shared" si="19"/>
        <v>518.5757257065851</v>
      </c>
      <c r="R68" s="37" t="s">
        <v>17</v>
      </c>
      <c r="S68" s="33">
        <v>40379</v>
      </c>
      <c r="T68" s="57">
        <f t="shared" ref="T68:T83" si="20">SUMIFS($L$2:$L$81,$A$2:$A$81,$S68,$C$2:$C$81,$R68)</f>
        <v>715.14935055050591</v>
      </c>
    </row>
    <row r="69" spans="1:20" customFormat="1" x14ac:dyDescent="0.35">
      <c r="A69" s="33">
        <f t="shared" si="9"/>
        <v>40400</v>
      </c>
      <c r="B69" s="34" t="s">
        <v>7</v>
      </c>
      <c r="C69" s="34" t="s">
        <v>15</v>
      </c>
      <c r="D69" s="50">
        <f t="shared" si="13"/>
        <v>357.96389065888303</v>
      </c>
      <c r="E69" s="48">
        <f t="shared" si="10"/>
        <v>4.1381249999999996</v>
      </c>
      <c r="F69" s="51">
        <f t="shared" si="14"/>
        <v>1481.2993250327902</v>
      </c>
      <c r="G69" s="35">
        <f t="shared" si="15"/>
        <v>0</v>
      </c>
      <c r="H69" s="35">
        <v>1</v>
      </c>
      <c r="I69" s="35">
        <f t="shared" si="16"/>
        <v>1</v>
      </c>
      <c r="J69" s="35">
        <f t="shared" si="17"/>
        <v>4.1381249999999996</v>
      </c>
      <c r="K69" s="51">
        <f t="shared" si="18"/>
        <v>444.38979750983702</v>
      </c>
      <c r="L69" s="48">
        <f t="shared" si="19"/>
        <v>518.45476376147656</v>
      </c>
      <c r="R69" s="37" t="s">
        <v>17</v>
      </c>
      <c r="S69" s="33">
        <v>40386</v>
      </c>
      <c r="T69" s="57">
        <f t="shared" si="20"/>
        <v>519.50744040246161</v>
      </c>
    </row>
    <row r="70" spans="1:20" customFormat="1" x14ac:dyDescent="0.35">
      <c r="A70" s="33">
        <f t="shared" si="9"/>
        <v>40400</v>
      </c>
      <c r="B70" s="34" t="s">
        <v>7</v>
      </c>
      <c r="C70" s="34" t="s">
        <v>16</v>
      </c>
      <c r="D70" s="50">
        <f t="shared" si="13"/>
        <v>357.96389065888303</v>
      </c>
      <c r="E70" s="48">
        <f t="shared" si="10"/>
        <v>4.1381249999999996</v>
      </c>
      <c r="F70" s="51">
        <f t="shared" si="14"/>
        <v>1481.2993250327902</v>
      </c>
      <c r="G70" s="35">
        <f t="shared" si="15"/>
        <v>0</v>
      </c>
      <c r="H70" s="35">
        <v>1</v>
      </c>
      <c r="I70" s="35">
        <f t="shared" si="16"/>
        <v>1</v>
      </c>
      <c r="J70" s="35">
        <f t="shared" si="17"/>
        <v>4.1381249999999996</v>
      </c>
      <c r="K70" s="51">
        <f t="shared" si="18"/>
        <v>444.38979750983702</v>
      </c>
      <c r="L70" s="48">
        <f t="shared" si="19"/>
        <v>518.45476376147656</v>
      </c>
      <c r="R70" s="37" t="s">
        <v>17</v>
      </c>
      <c r="S70" s="33">
        <v>40393</v>
      </c>
      <c r="T70" s="57">
        <f t="shared" si="20"/>
        <v>519.50744040246161</v>
      </c>
    </row>
    <row r="71" spans="1:20" customFormat="1" x14ac:dyDescent="0.35">
      <c r="A71" s="33">
        <f t="shared" si="9"/>
        <v>40400</v>
      </c>
      <c r="B71" s="34" t="s">
        <v>7</v>
      </c>
      <c r="C71" s="34" t="s">
        <v>17</v>
      </c>
      <c r="D71" s="50">
        <f t="shared" si="13"/>
        <v>330.82621971802075</v>
      </c>
      <c r="E71" s="48">
        <f t="shared" si="10"/>
        <v>4.4866666669999997</v>
      </c>
      <c r="F71" s="51">
        <f t="shared" si="14"/>
        <v>1484.3069725784617</v>
      </c>
      <c r="G71" s="35">
        <f t="shared" si="15"/>
        <v>0</v>
      </c>
      <c r="H71" s="35">
        <v>1</v>
      </c>
      <c r="I71" s="35">
        <f t="shared" si="16"/>
        <v>1</v>
      </c>
      <c r="J71" s="35">
        <f t="shared" si="17"/>
        <v>4.4866666669999997</v>
      </c>
      <c r="K71" s="51">
        <f t="shared" si="18"/>
        <v>445.29209177353852</v>
      </c>
      <c r="L71" s="48">
        <f t="shared" si="19"/>
        <v>519.50744040246161</v>
      </c>
      <c r="R71" s="37" t="s">
        <v>17</v>
      </c>
      <c r="S71" s="33">
        <v>40400</v>
      </c>
      <c r="T71" s="57">
        <f t="shared" si="20"/>
        <v>519.50744040246161</v>
      </c>
    </row>
    <row r="72" spans="1:20" customFormat="1" x14ac:dyDescent="0.35">
      <c r="A72" s="33">
        <f t="shared" si="9"/>
        <v>40400</v>
      </c>
      <c r="B72" s="34" t="s">
        <v>18</v>
      </c>
      <c r="C72" s="34" t="s">
        <v>19</v>
      </c>
      <c r="D72" s="50">
        <f t="shared" si="13"/>
        <v>348.48926315824349</v>
      </c>
      <c r="E72" s="48">
        <f t="shared" si="10"/>
        <v>3.1469999999999998</v>
      </c>
      <c r="F72" s="51">
        <f t="shared" si="14"/>
        <v>1096.6957111589923</v>
      </c>
      <c r="G72" s="35">
        <f t="shared" si="15"/>
        <v>0</v>
      </c>
      <c r="H72" s="35">
        <v>1</v>
      </c>
      <c r="I72" s="35">
        <f t="shared" si="16"/>
        <v>0</v>
      </c>
      <c r="J72" s="35">
        <f t="shared" si="17"/>
        <v>0</v>
      </c>
      <c r="K72" s="51">
        <f t="shared" si="18"/>
        <v>329.00871334769766</v>
      </c>
      <c r="L72" s="48">
        <f t="shared" si="19"/>
        <v>383.84349890564721</v>
      </c>
      <c r="R72" s="37" t="s">
        <v>26</v>
      </c>
      <c r="S72" s="33">
        <v>40379</v>
      </c>
      <c r="T72" s="57">
        <f t="shared" si="20"/>
        <v>520.43007475567265</v>
      </c>
    </row>
    <row r="73" spans="1:20" customFormat="1" x14ac:dyDescent="0.35">
      <c r="A73" s="33">
        <f t="shared" si="9"/>
        <v>40400</v>
      </c>
      <c r="B73" s="34" t="s">
        <v>18</v>
      </c>
      <c r="C73" s="34" t="s">
        <v>20</v>
      </c>
      <c r="D73" s="50">
        <f t="shared" si="13"/>
        <v>327.9391265113365</v>
      </c>
      <c r="E73" s="48">
        <f t="shared" si="10"/>
        <v>3.7450000000000001</v>
      </c>
      <c r="F73" s="51">
        <f t="shared" si="14"/>
        <v>1228.1320287849553</v>
      </c>
      <c r="G73" s="35">
        <f t="shared" si="15"/>
        <v>0</v>
      </c>
      <c r="H73" s="35">
        <v>1</v>
      </c>
      <c r="I73" s="35">
        <f t="shared" si="16"/>
        <v>0</v>
      </c>
      <c r="J73" s="35">
        <f t="shared" si="17"/>
        <v>0</v>
      </c>
      <c r="K73" s="51">
        <f t="shared" si="18"/>
        <v>368.43960863548659</v>
      </c>
      <c r="L73" s="48">
        <f t="shared" si="19"/>
        <v>429.84621007473424</v>
      </c>
      <c r="R73" s="37" t="s">
        <v>26</v>
      </c>
      <c r="S73" s="33">
        <v>40386</v>
      </c>
      <c r="T73" s="57">
        <f t="shared" si="20"/>
        <v>383.42259742146319</v>
      </c>
    </row>
    <row r="74" spans="1:20" customFormat="1" x14ac:dyDescent="0.35">
      <c r="A74" s="33">
        <f t="shared" si="9"/>
        <v>40400</v>
      </c>
      <c r="B74" s="34" t="s">
        <v>18</v>
      </c>
      <c r="C74" s="34" t="s">
        <v>21</v>
      </c>
      <c r="D74" s="50">
        <f t="shared" si="13"/>
        <v>348.48926315824349</v>
      </c>
      <c r="E74" s="48">
        <f t="shared" si="10"/>
        <v>3.1469999999999998</v>
      </c>
      <c r="F74" s="51">
        <f t="shared" si="14"/>
        <v>1096.6957111589923</v>
      </c>
      <c r="G74" s="35">
        <f t="shared" si="15"/>
        <v>0</v>
      </c>
      <c r="H74" s="35">
        <v>1</v>
      </c>
      <c r="I74" s="35">
        <f t="shared" si="16"/>
        <v>0</v>
      </c>
      <c r="J74" s="35">
        <f t="shared" si="17"/>
        <v>0</v>
      </c>
      <c r="K74" s="51">
        <f t="shared" si="18"/>
        <v>329.00871334769766</v>
      </c>
      <c r="L74" s="48">
        <f t="shared" si="19"/>
        <v>383.84349890564721</v>
      </c>
      <c r="R74" s="37" t="s">
        <v>26</v>
      </c>
      <c r="S74" s="33">
        <v>40393</v>
      </c>
      <c r="T74" s="57">
        <f t="shared" si="20"/>
        <v>383.42259742146319</v>
      </c>
    </row>
    <row r="75" spans="1:20" customFormat="1" x14ac:dyDescent="0.35">
      <c r="A75" s="33">
        <f t="shared" si="9"/>
        <v>40400</v>
      </c>
      <c r="B75" s="34" t="s">
        <v>18</v>
      </c>
      <c r="C75" s="34" t="s">
        <v>22</v>
      </c>
      <c r="D75" s="50">
        <f t="shared" si="13"/>
        <v>326.73635931628343</v>
      </c>
      <c r="E75" s="48">
        <f t="shared" si="10"/>
        <v>3.78</v>
      </c>
      <c r="F75" s="51">
        <f t="shared" si="14"/>
        <v>1235.0634382155513</v>
      </c>
      <c r="G75" s="35">
        <f t="shared" si="15"/>
        <v>0</v>
      </c>
      <c r="H75" s="35">
        <v>1</v>
      </c>
      <c r="I75" s="35">
        <f t="shared" si="16"/>
        <v>0</v>
      </c>
      <c r="J75" s="35">
        <f t="shared" si="17"/>
        <v>0</v>
      </c>
      <c r="K75" s="51">
        <f t="shared" si="18"/>
        <v>370.51903146466537</v>
      </c>
      <c r="L75" s="48">
        <f t="shared" si="19"/>
        <v>432.27220337544298</v>
      </c>
      <c r="R75" s="37" t="s">
        <v>26</v>
      </c>
      <c r="S75" s="33">
        <v>40400</v>
      </c>
      <c r="T75" s="57">
        <f t="shared" si="20"/>
        <v>383.42259742146319</v>
      </c>
    </row>
    <row r="76" spans="1:20" customFormat="1" x14ac:dyDescent="0.35">
      <c r="A76" s="33">
        <f t="shared" si="9"/>
        <v>40400</v>
      </c>
      <c r="B76" s="34" t="s">
        <v>18</v>
      </c>
      <c r="C76" s="34" t="s">
        <v>23</v>
      </c>
      <c r="D76" s="50">
        <f t="shared" si="13"/>
        <v>313.02481329267823</v>
      </c>
      <c r="E76" s="48">
        <f t="shared" si="10"/>
        <v>4.1790000000000003</v>
      </c>
      <c r="F76" s="51">
        <f t="shared" si="14"/>
        <v>1308.1306947501025</v>
      </c>
      <c r="G76" s="35">
        <f t="shared" si="15"/>
        <v>0</v>
      </c>
      <c r="H76" s="35">
        <v>1</v>
      </c>
      <c r="I76" s="35">
        <f t="shared" si="16"/>
        <v>0</v>
      </c>
      <c r="J76" s="35">
        <f t="shared" si="17"/>
        <v>0</v>
      </c>
      <c r="K76" s="51">
        <f t="shared" si="18"/>
        <v>392.43920842503076</v>
      </c>
      <c r="L76" s="48">
        <f t="shared" si="19"/>
        <v>457.84574316253583</v>
      </c>
      <c r="R76" s="37" t="s">
        <v>27</v>
      </c>
      <c r="S76" s="33">
        <v>40379</v>
      </c>
      <c r="T76" s="57">
        <f t="shared" si="20"/>
        <v>488.4306252144429</v>
      </c>
    </row>
    <row r="77" spans="1:20" customFormat="1" x14ac:dyDescent="0.35">
      <c r="A77" s="33">
        <f t="shared" si="9"/>
        <v>40400</v>
      </c>
      <c r="B77" s="34" t="s">
        <v>18</v>
      </c>
      <c r="C77" s="34" t="s">
        <v>24</v>
      </c>
      <c r="D77" s="50">
        <f t="shared" si="13"/>
        <v>297.78403469250554</v>
      </c>
      <c r="E77" s="48">
        <f t="shared" si="10"/>
        <v>4.6224999999999996</v>
      </c>
      <c r="F77" s="51">
        <f t="shared" si="14"/>
        <v>1376.5067003661068</v>
      </c>
      <c r="G77" s="35">
        <f t="shared" si="15"/>
        <v>0</v>
      </c>
      <c r="H77" s="35">
        <v>1</v>
      </c>
      <c r="I77" s="35">
        <f t="shared" si="16"/>
        <v>0</v>
      </c>
      <c r="J77" s="35">
        <f t="shared" si="17"/>
        <v>0</v>
      </c>
      <c r="K77" s="51">
        <f t="shared" si="18"/>
        <v>412.95201010983203</v>
      </c>
      <c r="L77" s="48">
        <f t="shared" si="19"/>
        <v>481.77734512813731</v>
      </c>
      <c r="R77" s="37" t="s">
        <v>27</v>
      </c>
      <c r="S77" s="33">
        <v>40386</v>
      </c>
      <c r="T77" s="57">
        <f t="shared" si="20"/>
        <v>429.84621007473424</v>
      </c>
    </row>
    <row r="78" spans="1:20" customFormat="1" x14ac:dyDescent="0.35">
      <c r="A78" s="33">
        <f t="shared" si="9"/>
        <v>40400</v>
      </c>
      <c r="B78" s="34" t="s">
        <v>18</v>
      </c>
      <c r="C78" s="34" t="s">
        <v>25</v>
      </c>
      <c r="D78" s="50">
        <f t="shared" si="13"/>
        <v>318.61768074967506</v>
      </c>
      <c r="E78" s="48">
        <f t="shared" si="10"/>
        <v>4.0162500000000003</v>
      </c>
      <c r="F78" s="51">
        <f t="shared" si="14"/>
        <v>1279.6482603108825</v>
      </c>
      <c r="G78" s="35">
        <f t="shared" si="15"/>
        <v>0</v>
      </c>
      <c r="H78" s="35">
        <v>1</v>
      </c>
      <c r="I78" s="35">
        <f t="shared" si="16"/>
        <v>0</v>
      </c>
      <c r="J78" s="35">
        <f t="shared" si="17"/>
        <v>0</v>
      </c>
      <c r="K78" s="51">
        <f t="shared" si="18"/>
        <v>383.89447809326475</v>
      </c>
      <c r="L78" s="48">
        <f t="shared" si="19"/>
        <v>447.87689110880888</v>
      </c>
      <c r="R78" s="37" t="s">
        <v>27</v>
      </c>
      <c r="S78" s="33">
        <v>40393</v>
      </c>
      <c r="T78" s="57">
        <f t="shared" si="20"/>
        <v>429.84621007473424</v>
      </c>
    </row>
    <row r="79" spans="1:20" customFormat="1" x14ac:dyDescent="0.35">
      <c r="A79" s="33">
        <f t="shared" si="9"/>
        <v>40400</v>
      </c>
      <c r="B79" s="34" t="s">
        <v>18</v>
      </c>
      <c r="C79" s="34" t="s">
        <v>26</v>
      </c>
      <c r="D79" s="50">
        <f t="shared" si="13"/>
        <v>348.66108704325109</v>
      </c>
      <c r="E79" s="48">
        <f t="shared" si="10"/>
        <v>3.1419999999999999</v>
      </c>
      <c r="F79" s="51">
        <f t="shared" si="14"/>
        <v>1095.4931354898949</v>
      </c>
      <c r="G79" s="35">
        <f t="shared" si="15"/>
        <v>0</v>
      </c>
      <c r="H79" s="35">
        <v>1</v>
      </c>
      <c r="I79" s="35">
        <f t="shared" si="16"/>
        <v>0</v>
      </c>
      <c r="J79" s="35">
        <f t="shared" si="17"/>
        <v>0</v>
      </c>
      <c r="K79" s="51">
        <f t="shared" si="18"/>
        <v>328.64794064696849</v>
      </c>
      <c r="L79" s="48">
        <f t="shared" si="19"/>
        <v>383.42259742146319</v>
      </c>
      <c r="R79" s="37" t="s">
        <v>27</v>
      </c>
      <c r="S79" s="33">
        <v>40400</v>
      </c>
      <c r="T79" s="57">
        <f t="shared" si="20"/>
        <v>429.84621007473424</v>
      </c>
    </row>
    <row r="80" spans="1:20" customFormat="1" x14ac:dyDescent="0.35">
      <c r="A80" s="33">
        <f t="shared" si="9"/>
        <v>40400</v>
      </c>
      <c r="B80" s="34" t="s">
        <v>18</v>
      </c>
      <c r="C80" s="34" t="s">
        <v>27</v>
      </c>
      <c r="D80" s="50">
        <f t="shared" si="13"/>
        <v>327.9391265113365</v>
      </c>
      <c r="E80" s="48">
        <f t="shared" si="10"/>
        <v>3.7450000000000001</v>
      </c>
      <c r="F80" s="51">
        <f t="shared" si="14"/>
        <v>1228.1320287849553</v>
      </c>
      <c r="G80" s="35">
        <f t="shared" si="15"/>
        <v>0</v>
      </c>
      <c r="H80" s="35">
        <v>1</v>
      </c>
      <c r="I80" s="35">
        <f t="shared" si="16"/>
        <v>0</v>
      </c>
      <c r="J80" s="35">
        <f t="shared" si="17"/>
        <v>0</v>
      </c>
      <c r="K80" s="51">
        <f t="shared" si="18"/>
        <v>368.43960863548659</v>
      </c>
      <c r="L80" s="48">
        <f t="shared" si="19"/>
        <v>429.84621007473424</v>
      </c>
      <c r="R80" s="37" t="s">
        <v>28</v>
      </c>
      <c r="S80" s="33">
        <v>40379</v>
      </c>
      <c r="T80" s="57">
        <f t="shared" si="20"/>
        <v>468.48185149773809</v>
      </c>
    </row>
    <row r="81" spans="1:20" customFormat="1" x14ac:dyDescent="0.35">
      <c r="A81" s="33">
        <f t="shared" si="9"/>
        <v>40400</v>
      </c>
      <c r="B81" s="34" t="s">
        <v>18</v>
      </c>
      <c r="C81" s="34" t="s">
        <v>28</v>
      </c>
      <c r="D81" s="50">
        <f t="shared" si="13"/>
        <v>335.72029386052361</v>
      </c>
      <c r="E81" s="48">
        <f t="shared" si="10"/>
        <v>3.5185714290000001</v>
      </c>
      <c r="F81" s="51">
        <f t="shared" si="14"/>
        <v>1181.2558341131225</v>
      </c>
      <c r="G81" s="35">
        <f t="shared" si="15"/>
        <v>0</v>
      </c>
      <c r="H81" s="35">
        <v>1</v>
      </c>
      <c r="I81" s="35">
        <f t="shared" si="16"/>
        <v>0</v>
      </c>
      <c r="J81" s="35">
        <f t="shared" si="17"/>
        <v>0</v>
      </c>
      <c r="K81" s="51">
        <f t="shared" si="18"/>
        <v>354.37675023393678</v>
      </c>
      <c r="L81" s="48">
        <f t="shared" si="19"/>
        <v>413.43954193959291</v>
      </c>
      <c r="R81" s="37" t="s">
        <v>28</v>
      </c>
      <c r="S81" s="33">
        <v>40386</v>
      </c>
      <c r="T81" s="57">
        <f t="shared" si="20"/>
        <v>413.43954193959291</v>
      </c>
    </row>
    <row r="82" spans="1:20" x14ac:dyDescent="0.35">
      <c r="A82" s="46"/>
      <c r="D82" s="47"/>
      <c r="E82" s="47"/>
      <c r="F82" s="47"/>
      <c r="G82" s="47"/>
      <c r="H82" s="47"/>
      <c r="I82" s="47"/>
      <c r="J82" s="47"/>
      <c r="K82" s="47"/>
      <c r="L82" s="47"/>
      <c r="N82"/>
      <c r="R82" s="37" t="s">
        <v>28</v>
      </c>
      <c r="S82" s="33">
        <v>40393</v>
      </c>
      <c r="T82" s="57">
        <f t="shared" si="20"/>
        <v>413.43954193959291</v>
      </c>
    </row>
    <row r="83" spans="1:20" x14ac:dyDescent="0.35">
      <c r="A83" s="46"/>
      <c r="D83" s="47"/>
      <c r="E83" s="47"/>
      <c r="F83" s="47"/>
      <c r="G83" s="47"/>
      <c r="H83" s="47"/>
      <c r="I83" s="47"/>
      <c r="J83" s="47"/>
      <c r="K83" s="47"/>
      <c r="L83" s="47"/>
      <c r="N83"/>
      <c r="R83" s="37" t="s">
        <v>28</v>
      </c>
      <c r="S83" s="33">
        <v>40400</v>
      </c>
      <c r="T83" s="57">
        <f t="shared" si="20"/>
        <v>413.43954193959291</v>
      </c>
    </row>
    <row r="84" spans="1:20" x14ac:dyDescent="0.35">
      <c r="A84" s="46"/>
      <c r="D84" s="47"/>
      <c r="E84" s="47"/>
      <c r="F84" s="47"/>
      <c r="G84" s="47"/>
      <c r="H84" s="47"/>
      <c r="I84" s="47"/>
      <c r="J84" s="47"/>
      <c r="K84" s="47"/>
      <c r="L84" s="47"/>
      <c r="N84"/>
      <c r="S84" s="32" t="s">
        <v>44</v>
      </c>
      <c r="T84" s="55">
        <f>SUM(T4:T83)</f>
        <v>39175.769096911499</v>
      </c>
    </row>
    <row r="85" spans="1:20" x14ac:dyDescent="0.35">
      <c r="A85" s="46"/>
      <c r="D85" s="47"/>
      <c r="E85" s="47"/>
      <c r="F85" s="47"/>
      <c r="G85" s="47"/>
      <c r="H85" s="47"/>
      <c r="I85" s="47"/>
      <c r="J85" s="47"/>
      <c r="K85" s="47"/>
      <c r="L85" s="47"/>
      <c r="N85"/>
    </row>
    <row r="86" spans="1:20" x14ac:dyDescent="0.35">
      <c r="A86" s="46"/>
      <c r="D86" s="47"/>
      <c r="E86" s="47"/>
      <c r="F86" s="47"/>
      <c r="G86" s="47"/>
      <c r="H86" s="47"/>
      <c r="I86" s="47"/>
      <c r="J86" s="47"/>
      <c r="K86" s="47"/>
      <c r="L86" s="47"/>
      <c r="N86"/>
    </row>
    <row r="87" spans="1:20" x14ac:dyDescent="0.35">
      <c r="A87" s="46"/>
      <c r="D87" s="47"/>
      <c r="E87" s="47"/>
      <c r="F87" s="47"/>
      <c r="G87" s="47"/>
      <c r="H87" s="47"/>
      <c r="I87" s="47"/>
      <c r="J87" s="47"/>
      <c r="K87" s="47"/>
      <c r="L87" s="47"/>
      <c r="N87"/>
    </row>
    <row r="88" spans="1:20" x14ac:dyDescent="0.35">
      <c r="A88" s="46"/>
      <c r="D88" s="47"/>
      <c r="E88" s="47"/>
      <c r="F88" s="47"/>
      <c r="G88" s="47"/>
      <c r="H88" s="47"/>
      <c r="I88" s="47"/>
      <c r="J88" s="47"/>
      <c r="K88" s="47"/>
      <c r="L88" s="47"/>
      <c r="N88"/>
    </row>
    <row r="89" spans="1:20" x14ac:dyDescent="0.35">
      <c r="A89" s="46"/>
      <c r="D89" s="47"/>
      <c r="E89" s="47"/>
      <c r="F89" s="47"/>
      <c r="G89" s="47"/>
      <c r="H89" s="47"/>
      <c r="I89" s="47"/>
      <c r="J89" s="47"/>
      <c r="K89" s="47"/>
      <c r="L89" s="47"/>
      <c r="N89"/>
    </row>
    <row r="90" spans="1:20" x14ac:dyDescent="0.35">
      <c r="A90" s="46"/>
      <c r="D90" s="47"/>
      <c r="E90" s="47"/>
      <c r="F90" s="47"/>
      <c r="G90" s="47"/>
      <c r="H90" s="47"/>
      <c r="I90" s="47"/>
      <c r="J90" s="47"/>
      <c r="K90" s="47"/>
      <c r="L90" s="47"/>
      <c r="N90"/>
    </row>
    <row r="91" spans="1:20" x14ac:dyDescent="0.35">
      <c r="A91" s="46"/>
      <c r="D91" s="47"/>
      <c r="E91" s="47"/>
      <c r="F91" s="47"/>
      <c r="G91" s="47"/>
      <c r="H91" s="47"/>
      <c r="I91" s="47"/>
      <c r="J91" s="47"/>
      <c r="K91" s="47"/>
      <c r="L91" s="47"/>
      <c r="N91"/>
    </row>
    <row r="92" spans="1:20" x14ac:dyDescent="0.35">
      <c r="A92" s="46"/>
      <c r="D92" s="47"/>
      <c r="E92" s="47"/>
      <c r="F92" s="47"/>
      <c r="G92" s="47"/>
      <c r="H92" s="47"/>
      <c r="I92" s="47"/>
      <c r="J92" s="47"/>
      <c r="K92" s="47"/>
      <c r="L92" s="47"/>
      <c r="N92"/>
    </row>
    <row r="93" spans="1:20" x14ac:dyDescent="0.35">
      <c r="A93" s="46"/>
      <c r="D93" s="47"/>
      <c r="E93" s="47"/>
      <c r="F93" s="47"/>
      <c r="G93" s="47"/>
      <c r="H93" s="47"/>
      <c r="I93" s="47"/>
      <c r="J93" s="47"/>
      <c r="K93" s="47"/>
      <c r="L93" s="47"/>
      <c r="N93"/>
    </row>
    <row r="94" spans="1:20" x14ac:dyDescent="0.35">
      <c r="A94" s="46"/>
      <c r="D94" s="47"/>
      <c r="E94" s="47"/>
      <c r="F94" s="47"/>
      <c r="G94" s="47"/>
      <c r="H94" s="47"/>
      <c r="I94" s="47"/>
      <c r="J94" s="47"/>
      <c r="K94" s="47"/>
      <c r="L94" s="47"/>
      <c r="N94"/>
    </row>
    <row r="95" spans="1:20" x14ac:dyDescent="0.35">
      <c r="A95" s="46"/>
      <c r="D95" s="47"/>
      <c r="E95" s="47"/>
      <c r="F95" s="47"/>
      <c r="G95" s="47"/>
      <c r="H95" s="47"/>
      <c r="I95" s="47"/>
      <c r="J95" s="47"/>
      <c r="K95" s="47"/>
      <c r="L95" s="47"/>
      <c r="N95"/>
    </row>
    <row r="96" spans="1:20" x14ac:dyDescent="0.35">
      <c r="A96" s="46"/>
      <c r="D96" s="47"/>
      <c r="E96" s="47"/>
      <c r="F96" s="47"/>
      <c r="G96" s="47"/>
      <c r="H96" s="47"/>
      <c r="I96" s="47"/>
      <c r="J96" s="47"/>
      <c r="K96" s="47"/>
      <c r="L96" s="47"/>
      <c r="N96"/>
    </row>
    <row r="97" spans="1:14" x14ac:dyDescent="0.35">
      <c r="A97" s="46"/>
      <c r="D97" s="47"/>
      <c r="E97" s="47"/>
      <c r="F97" s="47"/>
      <c r="G97" s="47"/>
      <c r="H97" s="47"/>
      <c r="I97" s="47"/>
      <c r="J97" s="47"/>
      <c r="K97" s="47"/>
      <c r="L97" s="47"/>
      <c r="N97"/>
    </row>
    <row r="98" spans="1:14" x14ac:dyDescent="0.35">
      <c r="A98" s="46"/>
      <c r="D98" s="47"/>
      <c r="E98" s="47"/>
      <c r="F98" s="47"/>
      <c r="G98" s="47"/>
      <c r="H98" s="47"/>
      <c r="I98" s="47"/>
      <c r="J98" s="47"/>
      <c r="K98" s="47"/>
      <c r="L98" s="47"/>
      <c r="N98"/>
    </row>
    <row r="99" spans="1:14" x14ac:dyDescent="0.35">
      <c r="A99" s="46"/>
      <c r="D99" s="47"/>
      <c r="E99" s="47"/>
      <c r="F99" s="47"/>
      <c r="G99" s="47"/>
      <c r="H99" s="47"/>
      <c r="I99" s="47"/>
      <c r="J99" s="47"/>
      <c r="K99" s="47"/>
      <c r="L99" s="47"/>
      <c r="N99"/>
    </row>
    <row r="100" spans="1:14" x14ac:dyDescent="0.35">
      <c r="A100" s="46"/>
      <c r="D100" s="47"/>
      <c r="E100" s="47"/>
      <c r="F100" s="47"/>
      <c r="G100" s="47"/>
      <c r="H100" s="47"/>
      <c r="I100" s="47"/>
      <c r="J100" s="47"/>
      <c r="K100" s="47"/>
      <c r="L100" s="47"/>
      <c r="N100"/>
    </row>
    <row r="101" spans="1:14" x14ac:dyDescent="0.35">
      <c r="A101" s="46"/>
      <c r="D101" s="47"/>
      <c r="E101" s="47"/>
      <c r="F101" s="47"/>
      <c r="G101" s="47"/>
      <c r="H101" s="47"/>
      <c r="I101" s="47"/>
      <c r="J101" s="47"/>
      <c r="K101" s="47"/>
      <c r="L101" s="47"/>
      <c r="N101"/>
    </row>
    <row r="102" spans="1:14" x14ac:dyDescent="0.35">
      <c r="A102" s="46"/>
      <c r="D102" s="47"/>
      <c r="E102" s="47"/>
      <c r="F102" s="47"/>
      <c r="G102" s="47"/>
      <c r="H102" s="47"/>
      <c r="I102" s="47"/>
      <c r="J102" s="47"/>
      <c r="K102" s="47"/>
      <c r="L102" s="47"/>
    </row>
    <row r="103" spans="1:14" x14ac:dyDescent="0.35">
      <c r="A103" s="46"/>
      <c r="D103" s="47"/>
      <c r="E103" s="47"/>
      <c r="F103" s="47"/>
      <c r="G103" s="47"/>
      <c r="H103" s="47"/>
      <c r="I103" s="47"/>
      <c r="J103" s="47"/>
      <c r="K103" s="47"/>
      <c r="L103" s="47"/>
    </row>
    <row r="104" spans="1:14" x14ac:dyDescent="0.35">
      <c r="A104" s="46"/>
      <c r="D104" s="47"/>
      <c r="E104" s="47"/>
      <c r="F104" s="47"/>
      <c r="G104" s="47"/>
      <c r="H104" s="47"/>
      <c r="I104" s="47"/>
      <c r="J104" s="47"/>
      <c r="K104" s="47"/>
      <c r="L104" s="47"/>
    </row>
    <row r="105" spans="1:14" x14ac:dyDescent="0.35">
      <c r="A105" s="46"/>
      <c r="D105" s="47"/>
      <c r="E105" s="47"/>
      <c r="F105" s="47"/>
      <c r="G105" s="47"/>
      <c r="H105" s="47"/>
      <c r="I105" s="47"/>
      <c r="J105" s="47"/>
      <c r="K105" s="47"/>
      <c r="L105" s="47"/>
    </row>
    <row r="106" spans="1:14" x14ac:dyDescent="0.35">
      <c r="A106" s="46"/>
      <c r="D106" s="47"/>
      <c r="E106" s="47"/>
      <c r="F106" s="47"/>
      <c r="G106" s="47"/>
      <c r="H106" s="47"/>
      <c r="I106" s="47"/>
      <c r="J106" s="47"/>
      <c r="K106" s="47"/>
      <c r="L106" s="47"/>
    </row>
    <row r="107" spans="1:14" x14ac:dyDescent="0.35">
      <c r="A107" s="46"/>
      <c r="D107" s="47"/>
      <c r="E107" s="47"/>
      <c r="F107" s="47"/>
      <c r="G107" s="47"/>
      <c r="H107" s="47"/>
      <c r="I107" s="47"/>
      <c r="J107" s="47"/>
      <c r="K107" s="47"/>
      <c r="L107" s="47"/>
    </row>
    <row r="108" spans="1:14" x14ac:dyDescent="0.35">
      <c r="A108" s="46"/>
      <c r="D108" s="47"/>
      <c r="E108" s="47"/>
      <c r="F108" s="47"/>
      <c r="G108" s="47"/>
      <c r="H108" s="47"/>
      <c r="I108" s="47"/>
      <c r="J108" s="47"/>
      <c r="K108" s="47"/>
      <c r="L108" s="47"/>
    </row>
    <row r="109" spans="1:14" x14ac:dyDescent="0.35">
      <c r="A109" s="46"/>
      <c r="D109" s="47"/>
      <c r="E109" s="47"/>
      <c r="F109" s="47"/>
      <c r="G109" s="47"/>
      <c r="H109" s="47"/>
      <c r="I109" s="47"/>
      <c r="J109" s="47"/>
      <c r="K109" s="47"/>
      <c r="L109" s="47"/>
    </row>
    <row r="110" spans="1:14" x14ac:dyDescent="0.35">
      <c r="A110" s="46"/>
      <c r="D110" s="47"/>
      <c r="E110" s="47"/>
      <c r="F110" s="47"/>
      <c r="G110" s="47"/>
      <c r="H110" s="47"/>
      <c r="I110" s="47"/>
      <c r="J110" s="47"/>
      <c r="K110" s="47"/>
      <c r="L110" s="47"/>
    </row>
    <row r="111" spans="1:14" x14ac:dyDescent="0.35">
      <c r="A111" s="46"/>
      <c r="D111" s="47"/>
      <c r="E111" s="47"/>
      <c r="F111" s="47"/>
      <c r="G111" s="47"/>
      <c r="H111" s="47"/>
      <c r="I111" s="47"/>
      <c r="J111" s="47"/>
      <c r="K111" s="47"/>
      <c r="L111" s="47"/>
    </row>
    <row r="112" spans="1:14" x14ac:dyDescent="0.35">
      <c r="A112" s="46"/>
    </row>
    <row r="113" spans="1:1" x14ac:dyDescent="0.35">
      <c r="A113" s="46"/>
    </row>
    <row r="114" spans="1:1" x14ac:dyDescent="0.35">
      <c r="A114" s="46"/>
    </row>
    <row r="115" spans="1:1" x14ac:dyDescent="0.35">
      <c r="A115" s="46"/>
    </row>
    <row r="116" spans="1:1" x14ac:dyDescent="0.35">
      <c r="A116" s="46"/>
    </row>
    <row r="117" spans="1:1" x14ac:dyDescent="0.35">
      <c r="A117" s="46"/>
    </row>
    <row r="118" spans="1:1" x14ac:dyDescent="0.35">
      <c r="A118" s="46"/>
    </row>
    <row r="119" spans="1:1" x14ac:dyDescent="0.35">
      <c r="A119" s="46"/>
    </row>
    <row r="120" spans="1:1" x14ac:dyDescent="0.35">
      <c r="A120" s="46"/>
    </row>
    <row r="121" spans="1:1" x14ac:dyDescent="0.35">
      <c r="A121" s="46"/>
    </row>
    <row r="122" spans="1:1" x14ac:dyDescent="0.35">
      <c r="A122" s="46"/>
    </row>
    <row r="123" spans="1:1" x14ac:dyDescent="0.35">
      <c r="A123" s="46"/>
    </row>
    <row r="124" spans="1:1" x14ac:dyDescent="0.35">
      <c r="A124" s="46"/>
    </row>
    <row r="125" spans="1:1" x14ac:dyDescent="0.35">
      <c r="A125" s="46"/>
    </row>
    <row r="126" spans="1:1" x14ac:dyDescent="0.35">
      <c r="A126" s="46"/>
    </row>
    <row r="127" spans="1:1" x14ac:dyDescent="0.35">
      <c r="A127" s="46"/>
    </row>
    <row r="128" spans="1:1" x14ac:dyDescent="0.35">
      <c r="A128" s="46"/>
    </row>
    <row r="129" spans="1:1" x14ac:dyDescent="0.35">
      <c r="A129" s="46"/>
    </row>
    <row r="130" spans="1:1" x14ac:dyDescent="0.35">
      <c r="A130" s="46"/>
    </row>
    <row r="131" spans="1:1" x14ac:dyDescent="0.35">
      <c r="A131" s="46"/>
    </row>
    <row r="132" spans="1:1" x14ac:dyDescent="0.35">
      <c r="A132" s="46"/>
    </row>
    <row r="133" spans="1:1" x14ac:dyDescent="0.35">
      <c r="A133" s="46"/>
    </row>
    <row r="134" spans="1:1" x14ac:dyDescent="0.35">
      <c r="A134" s="46"/>
    </row>
    <row r="135" spans="1:1" x14ac:dyDescent="0.35">
      <c r="A135" s="46"/>
    </row>
    <row r="136" spans="1:1" x14ac:dyDescent="0.35">
      <c r="A136" s="46"/>
    </row>
    <row r="137" spans="1:1" x14ac:dyDescent="0.35">
      <c r="A137" s="46"/>
    </row>
    <row r="138" spans="1:1" x14ac:dyDescent="0.35">
      <c r="A138" s="46"/>
    </row>
    <row r="139" spans="1:1" x14ac:dyDescent="0.35">
      <c r="A139" s="46"/>
    </row>
    <row r="140" spans="1:1" x14ac:dyDescent="0.35">
      <c r="A140" s="46"/>
    </row>
    <row r="141" spans="1:1" x14ac:dyDescent="0.35">
      <c r="A141" s="46"/>
    </row>
    <row r="142" spans="1:1" x14ac:dyDescent="0.35">
      <c r="A142" s="46"/>
    </row>
    <row r="143" spans="1:1" x14ac:dyDescent="0.35">
      <c r="A143" s="46"/>
    </row>
    <row r="144" spans="1:1" x14ac:dyDescent="0.35">
      <c r="A144" s="46"/>
    </row>
    <row r="145" spans="1:1" x14ac:dyDescent="0.35">
      <c r="A145" s="46"/>
    </row>
    <row r="146" spans="1:1" x14ac:dyDescent="0.35">
      <c r="A146" s="46"/>
    </row>
    <row r="147" spans="1:1" x14ac:dyDescent="0.35">
      <c r="A147" s="46"/>
    </row>
    <row r="148" spans="1:1" x14ac:dyDescent="0.35">
      <c r="A148" s="46"/>
    </row>
    <row r="149" spans="1:1" x14ac:dyDescent="0.35">
      <c r="A149" s="46"/>
    </row>
    <row r="150" spans="1:1" x14ac:dyDescent="0.35">
      <c r="A150" s="46"/>
    </row>
    <row r="151" spans="1:1" x14ac:dyDescent="0.35">
      <c r="A151" s="46"/>
    </row>
    <row r="152" spans="1:1" x14ac:dyDescent="0.35">
      <c r="A152" s="46"/>
    </row>
    <row r="153" spans="1:1" x14ac:dyDescent="0.35">
      <c r="A153" s="46"/>
    </row>
    <row r="154" spans="1:1" x14ac:dyDescent="0.35">
      <c r="A154" s="46"/>
    </row>
    <row r="155" spans="1:1" x14ac:dyDescent="0.35">
      <c r="A155" s="46"/>
    </row>
    <row r="156" spans="1:1" x14ac:dyDescent="0.35">
      <c r="A156" s="46"/>
    </row>
    <row r="157" spans="1:1" x14ac:dyDescent="0.35">
      <c r="A157" s="46"/>
    </row>
    <row r="158" spans="1:1" x14ac:dyDescent="0.35">
      <c r="A158" s="46"/>
    </row>
    <row r="159" spans="1:1" x14ac:dyDescent="0.35">
      <c r="A159" s="46"/>
    </row>
    <row r="160" spans="1:1" x14ac:dyDescent="0.35">
      <c r="A160" s="46"/>
    </row>
    <row r="161" spans="1:1" x14ac:dyDescent="0.35">
      <c r="A161" s="46"/>
    </row>
    <row r="162" spans="1:1" x14ac:dyDescent="0.35">
      <c r="A162" s="46"/>
    </row>
    <row r="163" spans="1:1" x14ac:dyDescent="0.35">
      <c r="A163" s="46"/>
    </row>
    <row r="164" spans="1:1" x14ac:dyDescent="0.35">
      <c r="A164" s="46"/>
    </row>
    <row r="165" spans="1:1" x14ac:dyDescent="0.35">
      <c r="A165" s="46"/>
    </row>
    <row r="166" spans="1:1" x14ac:dyDescent="0.35">
      <c r="A166" s="46"/>
    </row>
    <row r="167" spans="1:1" x14ac:dyDescent="0.35">
      <c r="A167" s="46"/>
    </row>
    <row r="168" spans="1:1" x14ac:dyDescent="0.35">
      <c r="A168" s="46"/>
    </row>
    <row r="169" spans="1:1" x14ac:dyDescent="0.35">
      <c r="A169" s="46"/>
    </row>
    <row r="170" spans="1:1" x14ac:dyDescent="0.35">
      <c r="A170" s="46"/>
    </row>
    <row r="171" spans="1:1" x14ac:dyDescent="0.35">
      <c r="A171" s="46"/>
    </row>
    <row r="172" spans="1:1" x14ac:dyDescent="0.35">
      <c r="A172" s="46"/>
    </row>
    <row r="173" spans="1:1" x14ac:dyDescent="0.35">
      <c r="A173" s="46"/>
    </row>
    <row r="174" spans="1:1" x14ac:dyDescent="0.35">
      <c r="A174" s="46"/>
    </row>
    <row r="175" spans="1:1" x14ac:dyDescent="0.35">
      <c r="A175" s="46"/>
    </row>
    <row r="176" spans="1:1" x14ac:dyDescent="0.35">
      <c r="A176" s="46"/>
    </row>
    <row r="177" spans="1:1" x14ac:dyDescent="0.35">
      <c r="A177" s="46"/>
    </row>
    <row r="178" spans="1:1" x14ac:dyDescent="0.35">
      <c r="A178" s="46"/>
    </row>
    <row r="179" spans="1:1" x14ac:dyDescent="0.35">
      <c r="A179" s="46"/>
    </row>
    <row r="180" spans="1:1" x14ac:dyDescent="0.35">
      <c r="A180" s="46"/>
    </row>
    <row r="181" spans="1:1" x14ac:dyDescent="0.35">
      <c r="A181" s="46"/>
    </row>
    <row r="182" spans="1:1" x14ac:dyDescent="0.35">
      <c r="A182" s="46"/>
    </row>
    <row r="183" spans="1:1" x14ac:dyDescent="0.35">
      <c r="A183" s="46"/>
    </row>
    <row r="184" spans="1:1" x14ac:dyDescent="0.35">
      <c r="A184" s="46"/>
    </row>
    <row r="185" spans="1:1" x14ac:dyDescent="0.35">
      <c r="A185" s="46"/>
    </row>
    <row r="186" spans="1:1" x14ac:dyDescent="0.35">
      <c r="A186" s="46"/>
    </row>
    <row r="187" spans="1:1" x14ac:dyDescent="0.35">
      <c r="A187" s="46"/>
    </row>
    <row r="188" spans="1:1" x14ac:dyDescent="0.35">
      <c r="A188" s="46"/>
    </row>
    <row r="189" spans="1:1" x14ac:dyDescent="0.35">
      <c r="A189" s="46"/>
    </row>
    <row r="190" spans="1:1" x14ac:dyDescent="0.35">
      <c r="A190" s="46"/>
    </row>
    <row r="191" spans="1:1" x14ac:dyDescent="0.35">
      <c r="A191" s="46"/>
    </row>
    <row r="192" spans="1:1" x14ac:dyDescent="0.35">
      <c r="A192" s="46"/>
    </row>
    <row r="193" spans="1:1" x14ac:dyDescent="0.35">
      <c r="A193" s="46"/>
    </row>
    <row r="194" spans="1:1" x14ac:dyDescent="0.35">
      <c r="A194" s="46"/>
    </row>
    <row r="195" spans="1:1" x14ac:dyDescent="0.35">
      <c r="A195" s="46"/>
    </row>
    <row r="196" spans="1:1" x14ac:dyDescent="0.35">
      <c r="A196" s="46"/>
    </row>
    <row r="197" spans="1:1" x14ac:dyDescent="0.35">
      <c r="A197" s="46"/>
    </row>
    <row r="198" spans="1:1" x14ac:dyDescent="0.35">
      <c r="A198" s="46"/>
    </row>
    <row r="199" spans="1:1" x14ac:dyDescent="0.35">
      <c r="A199" s="46"/>
    </row>
    <row r="200" spans="1:1" x14ac:dyDescent="0.35">
      <c r="A200" s="46"/>
    </row>
    <row r="201" spans="1:1" x14ac:dyDescent="0.35">
      <c r="A201" s="46"/>
    </row>
    <row r="202" spans="1:1" x14ac:dyDescent="0.35">
      <c r="A202" s="46"/>
    </row>
    <row r="203" spans="1:1" x14ac:dyDescent="0.35">
      <c r="A203" s="46"/>
    </row>
    <row r="204" spans="1:1" x14ac:dyDescent="0.35">
      <c r="A204" s="46"/>
    </row>
    <row r="205" spans="1:1" x14ac:dyDescent="0.35">
      <c r="A205" s="46"/>
    </row>
    <row r="206" spans="1:1" x14ac:dyDescent="0.35">
      <c r="A206" s="46"/>
    </row>
    <row r="207" spans="1:1" x14ac:dyDescent="0.35">
      <c r="A207" s="46"/>
    </row>
    <row r="208" spans="1:1" x14ac:dyDescent="0.35">
      <c r="A208" s="46"/>
    </row>
    <row r="209" spans="1:1" x14ac:dyDescent="0.35">
      <c r="A209" s="46"/>
    </row>
    <row r="210" spans="1:1" x14ac:dyDescent="0.35">
      <c r="A210" s="46"/>
    </row>
    <row r="211" spans="1:1" x14ac:dyDescent="0.35">
      <c r="A211" s="46"/>
    </row>
    <row r="212" spans="1:1" x14ac:dyDescent="0.35">
      <c r="A212" s="46"/>
    </row>
    <row r="213" spans="1:1" x14ac:dyDescent="0.35">
      <c r="A213" s="46"/>
    </row>
    <row r="214" spans="1:1" x14ac:dyDescent="0.35">
      <c r="A214" s="46"/>
    </row>
    <row r="215" spans="1:1" x14ac:dyDescent="0.35">
      <c r="A215" s="46"/>
    </row>
    <row r="216" spans="1:1" x14ac:dyDescent="0.35">
      <c r="A216" s="46"/>
    </row>
    <row r="217" spans="1:1" x14ac:dyDescent="0.35">
      <c r="A217" s="46"/>
    </row>
    <row r="218" spans="1:1" x14ac:dyDescent="0.35">
      <c r="A218" s="46"/>
    </row>
    <row r="219" spans="1:1" x14ac:dyDescent="0.35">
      <c r="A219" s="46"/>
    </row>
    <row r="220" spans="1:1" x14ac:dyDescent="0.35">
      <c r="A220" s="46"/>
    </row>
    <row r="221" spans="1:1" x14ac:dyDescent="0.35">
      <c r="A221" s="4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E7F4-74C5-49FB-842A-E76B7031BE57}">
  <dimension ref="A1:T221"/>
  <sheetViews>
    <sheetView showGridLines="0" topLeftCell="C1" zoomScale="70" zoomScaleNormal="70" workbookViewId="0">
      <selection activeCell="T1" sqref="T1"/>
    </sheetView>
  </sheetViews>
  <sheetFormatPr defaultRowHeight="14.5" x14ac:dyDescent="0.35"/>
  <cols>
    <col min="1" max="1" width="10.54296875" style="43" bestFit="1" customWidth="1"/>
    <col min="2" max="2" width="6.453125" style="43" bestFit="1" customWidth="1"/>
    <col min="3" max="3" width="19.90625" style="43" bestFit="1" customWidth="1"/>
    <col min="4" max="4" width="12.26953125" style="43" bestFit="1" customWidth="1"/>
    <col min="5" max="5" width="10.453125" style="43" customWidth="1"/>
    <col min="6" max="6" width="10.36328125" style="43" bestFit="1" customWidth="1"/>
    <col min="7" max="7" width="6.54296875" style="43" customWidth="1"/>
    <col min="8" max="8" width="9.453125" style="43" customWidth="1"/>
    <col min="9" max="9" width="5.81640625" style="43" bestFit="1" customWidth="1"/>
    <col min="10" max="10" width="14.08984375" style="43" bestFit="1" customWidth="1"/>
    <col min="11" max="12" width="14.08984375" style="43" customWidth="1"/>
    <col min="13" max="13" width="8.7265625" style="43"/>
    <col min="14" max="14" width="21.36328125" style="43" customWidth="1"/>
    <col min="15" max="15" width="23.453125" style="43" customWidth="1"/>
    <col min="16" max="17" width="8.7265625" style="43"/>
    <col min="18" max="18" width="19.90625" style="43" bestFit="1" customWidth="1"/>
    <col min="19" max="19" width="10.08984375" style="43" bestFit="1" customWidth="1"/>
    <col min="20" max="20" width="23.6328125" style="43" bestFit="1" customWidth="1"/>
    <col min="21" max="16384" width="8.7265625" style="43"/>
  </cols>
  <sheetData>
    <row r="1" spans="1:20" s="26" customFormat="1" ht="43" customHeight="1" x14ac:dyDescent="0.35">
      <c r="A1" s="38" t="s">
        <v>0</v>
      </c>
      <c r="B1" s="24" t="s">
        <v>1</v>
      </c>
      <c r="C1" s="24" t="s">
        <v>2</v>
      </c>
      <c r="D1" s="39" t="s">
        <v>3</v>
      </c>
      <c r="E1" s="39" t="s">
        <v>4</v>
      </c>
      <c r="F1" s="39" t="s">
        <v>76</v>
      </c>
      <c r="G1" s="39" t="s">
        <v>5</v>
      </c>
      <c r="H1" s="39" t="s">
        <v>6</v>
      </c>
      <c r="I1" s="39" t="s">
        <v>7</v>
      </c>
      <c r="J1" s="39" t="s">
        <v>77</v>
      </c>
      <c r="K1" s="49" t="s">
        <v>78</v>
      </c>
      <c r="L1" s="49" t="s">
        <v>91</v>
      </c>
      <c r="N1" s="69" t="s">
        <v>90</v>
      </c>
      <c r="O1" s="69"/>
      <c r="R1" s="70" t="s">
        <v>92</v>
      </c>
      <c r="S1" s="70"/>
      <c r="T1" s="59">
        <f>'Q4'!O18-'Q5'!O18</f>
        <v>6942.8776434088868</v>
      </c>
    </row>
    <row r="2" spans="1:20" s="26" customFormat="1" x14ac:dyDescent="0.35">
      <c r="A2" s="33">
        <v>40379</v>
      </c>
      <c r="B2" s="34" t="s">
        <v>7</v>
      </c>
      <c r="C2" s="34" t="s">
        <v>8</v>
      </c>
      <c r="D2" s="50">
        <f>$O$4+(E2*$O$5)+(G2*$O$6)+(H2*$O$7)+(I2*$O$8)+(J2*$O$9)</f>
        <v>447.91197246998331</v>
      </c>
      <c r="E2" s="48">
        <f>SUMIFS('Q2'!E3:E222,'Q2'!A3:A222,'Q2'!$A$13,'Q2'!B3:B222,'Q5'!B2,'Q2'!C3:C222,'Q5'!C2)</f>
        <v>3.556923077</v>
      </c>
      <c r="F2" s="51">
        <f>D2*E2</f>
        <v>1593.1884313430724</v>
      </c>
      <c r="G2" s="35">
        <f>IF(A2=$A$2,1,0)</f>
        <v>1</v>
      </c>
      <c r="H2" s="35">
        <f>IF(SUMIFS('Q2'!F3:F222,'Q2'!A3:A222,'Q2'!$A$13,'Q2'!B3:B222,'Q5'!B2,'Q2'!C3:C222,'Q5'!C2)+SUMIFS('Q2'!F3:F222,'Q2'!A3:A222,'Q2'!$A$12,'Q2'!B3:B222,'Q5'!B2,'Q2'!C3:C222,'Q5'!C2)+SUMIFS('Q2'!F3:F222,'Q2'!A3:A222,'Q2'!$A$11,'Q2'!B3:B222,'Q5'!B2,'Q2'!C3:C222,'Q5'!C2)&gt;0,1,0)</f>
        <v>0</v>
      </c>
      <c r="I2" s="35">
        <f>IF(B2="RM",1,0)</f>
        <v>1</v>
      </c>
      <c r="J2" s="35">
        <f>I2*E2</f>
        <v>3.556923077</v>
      </c>
      <c r="K2" s="51">
        <f>0.3*F2</f>
        <v>477.95652940292166</v>
      </c>
      <c r="L2" s="48">
        <f>0.7*E2*0.5*D2</f>
        <v>557.61595097007523</v>
      </c>
      <c r="R2" s="58" t="s">
        <v>83</v>
      </c>
    </row>
    <row r="3" spans="1:20" s="26" customFormat="1" x14ac:dyDescent="0.35">
      <c r="A3" s="33">
        <v>40379</v>
      </c>
      <c r="B3" s="34" t="s">
        <v>7</v>
      </c>
      <c r="C3" s="34" t="s">
        <v>9</v>
      </c>
      <c r="D3" s="50">
        <f t="shared" ref="D3:D66" si="0">$O$4+(E3*$O$5)+(G3*$O$6)+(H3*$O$7)+(I3*$O$8)+(J3*$O$9)</f>
        <v>425.48212409828182</v>
      </c>
      <c r="E3" s="48">
        <f>SUMIFS('Q2'!E4:E223,'Q2'!A4:A223,'Q2'!$A$13,'Q2'!B4:B223,'Q5'!B3,'Q2'!C4:C223,'Q5'!C3)</f>
        <v>3.8450000000000002</v>
      </c>
      <c r="F3" s="51">
        <f t="shared" ref="F3:F66" si="1">D3*E3</f>
        <v>1635.9787671578936</v>
      </c>
      <c r="G3" s="35">
        <f t="shared" ref="G3:G66" si="2">IF(A3=$A$2,1,0)</f>
        <v>1</v>
      </c>
      <c r="H3" s="35">
        <f>IF(SUMIFS('Q2'!F4:F223,'Q2'!A4:A223,'Q2'!$A$13,'Q2'!B4:B223,'Q5'!B3,'Q2'!C4:C223,'Q5'!C3)+SUMIFS('Q2'!F4:F223,'Q2'!A4:A223,'Q2'!$A$12,'Q2'!B4:B223,'Q5'!B3,'Q2'!C4:C223,'Q5'!C3)+SUMIFS('Q2'!F4:F223,'Q2'!A4:A223,'Q2'!$A$11,'Q2'!B4:B223,'Q5'!B3,'Q2'!C4:C223,'Q5'!C3)&gt;0,1,0)</f>
        <v>0</v>
      </c>
      <c r="I3" s="35">
        <f t="shared" ref="I3:I66" si="3">IF(B3="RM",1,0)</f>
        <v>1</v>
      </c>
      <c r="J3" s="35">
        <f t="shared" ref="J3:J66" si="4">I3*E3</f>
        <v>3.8450000000000002</v>
      </c>
      <c r="K3" s="51">
        <f t="shared" ref="K3:K66" si="5">0.3*F3</f>
        <v>490.79363014736805</v>
      </c>
      <c r="L3" s="48">
        <f t="shared" ref="L3:L66" si="6">0.7*E3*0.5*D3</f>
        <v>572.59256850526276</v>
      </c>
      <c r="N3" s="45" t="s">
        <v>51</v>
      </c>
      <c r="O3" s="45" t="s">
        <v>80</v>
      </c>
      <c r="R3" s="45" t="s">
        <v>2</v>
      </c>
      <c r="S3" s="45" t="s">
        <v>0</v>
      </c>
      <c r="T3" s="45" t="s">
        <v>93</v>
      </c>
    </row>
    <row r="4" spans="1:20" s="26" customFormat="1" x14ac:dyDescent="0.35">
      <c r="A4" s="33">
        <v>40379</v>
      </c>
      <c r="B4" s="34" t="s">
        <v>7</v>
      </c>
      <c r="C4" s="34" t="s">
        <v>10</v>
      </c>
      <c r="D4" s="50">
        <f t="shared" si="0"/>
        <v>360.41659772810738</v>
      </c>
      <c r="E4" s="48">
        <f>SUMIFS('Q2'!E5:E224,'Q2'!A5:A224,'Q2'!$A$13,'Q2'!B5:B224,'Q5'!B4,'Q2'!C5:C224,'Q5'!C4)</f>
        <v>4.6806666669999997</v>
      </c>
      <c r="F4" s="51">
        <f t="shared" si="1"/>
        <v>1686.9899552195</v>
      </c>
      <c r="G4" s="35">
        <f t="shared" si="2"/>
        <v>1</v>
      </c>
      <c r="H4" s="35">
        <f>IF(SUMIFS('Q2'!F5:F224,'Q2'!A5:A224,'Q2'!$A$13,'Q2'!B5:B224,'Q5'!B4,'Q2'!C5:C224,'Q5'!C4)+SUMIFS('Q2'!F5:F224,'Q2'!A5:A224,'Q2'!$A$12,'Q2'!B5:B224,'Q5'!B4,'Q2'!C5:C224,'Q5'!C4)+SUMIFS('Q2'!F5:F224,'Q2'!A5:A224,'Q2'!$A$11,'Q2'!B5:B224,'Q5'!B4,'Q2'!C5:C224,'Q5'!C4)&gt;0,1,0)</f>
        <v>0</v>
      </c>
      <c r="I4" s="35">
        <f t="shared" si="3"/>
        <v>1</v>
      </c>
      <c r="J4" s="35">
        <f t="shared" si="4"/>
        <v>4.6806666669999997</v>
      </c>
      <c r="K4" s="51">
        <f t="shared" si="5"/>
        <v>506.09698656584999</v>
      </c>
      <c r="L4" s="48">
        <f t="shared" si="6"/>
        <v>590.44648432682504</v>
      </c>
      <c r="N4" s="34" t="s">
        <v>45</v>
      </c>
      <c r="O4" s="36">
        <f>'Q3'!B15</f>
        <v>376.74432485045099</v>
      </c>
      <c r="R4" s="37" t="s">
        <v>8</v>
      </c>
      <c r="S4" s="33">
        <v>40379</v>
      </c>
      <c r="T4" s="57">
        <f t="shared" ref="T4:T35" si="7">SUMIFS($L$2:$L$81,$A$2:$A$81,$S4,$C$2:$C$81,$R4)</f>
        <v>557.61595097007523</v>
      </c>
    </row>
    <row r="5" spans="1:20" s="26" customFormat="1" x14ac:dyDescent="0.35">
      <c r="A5" s="33">
        <v>40379</v>
      </c>
      <c r="B5" s="34" t="s">
        <v>7</v>
      </c>
      <c r="C5" s="34" t="s">
        <v>11</v>
      </c>
      <c r="D5" s="50">
        <f t="shared" si="0"/>
        <v>371.0283516766749</v>
      </c>
      <c r="E5" s="48">
        <f>SUMIFS('Q2'!E6:E225,'Q2'!A6:A225,'Q2'!$A$13,'Q2'!B6:B225,'Q5'!B5,'Q2'!C6:C225,'Q5'!C5)</f>
        <v>4.5443749999999996</v>
      </c>
      <c r="F5" s="51">
        <f t="shared" si="1"/>
        <v>1686.0919656506894</v>
      </c>
      <c r="G5" s="35">
        <f t="shared" si="2"/>
        <v>1</v>
      </c>
      <c r="H5" s="35">
        <f>IF(SUMIFS('Q2'!F6:F225,'Q2'!A6:A225,'Q2'!$A$13,'Q2'!B6:B225,'Q5'!B5,'Q2'!C6:C225,'Q5'!C5)+SUMIFS('Q2'!F6:F225,'Q2'!A6:A225,'Q2'!$A$12,'Q2'!B6:B225,'Q5'!B5,'Q2'!C6:C225,'Q5'!C5)+SUMIFS('Q2'!F6:F225,'Q2'!A6:A225,'Q2'!$A$11,'Q2'!B6:B225,'Q5'!B5,'Q2'!C6:C225,'Q5'!C5)&gt;0,1,0)</f>
        <v>1</v>
      </c>
      <c r="I5" s="35">
        <f t="shared" si="3"/>
        <v>1</v>
      </c>
      <c r="J5" s="35">
        <f t="shared" si="4"/>
        <v>4.5443749999999996</v>
      </c>
      <c r="K5" s="51">
        <f t="shared" si="5"/>
        <v>505.82758969520683</v>
      </c>
      <c r="L5" s="48">
        <f t="shared" si="6"/>
        <v>590.13218797774118</v>
      </c>
      <c r="N5" s="34" t="s">
        <v>4</v>
      </c>
      <c r="O5" s="36">
        <f>'Q3'!B16</f>
        <v>-34.364777001516757</v>
      </c>
      <c r="R5" s="37" t="s">
        <v>8</v>
      </c>
      <c r="S5" s="33">
        <v>40386</v>
      </c>
      <c r="T5" s="57">
        <f t="shared" si="7"/>
        <v>402.51567794283022</v>
      </c>
    </row>
    <row r="6" spans="1:20" s="26" customFormat="1" x14ac:dyDescent="0.35">
      <c r="A6" s="33">
        <v>40379</v>
      </c>
      <c r="B6" s="34" t="s">
        <v>7</v>
      </c>
      <c r="C6" s="34" t="s">
        <v>12</v>
      </c>
      <c r="D6" s="50">
        <f t="shared" si="0"/>
        <v>388.91358533319487</v>
      </c>
      <c r="E6" s="48">
        <f>SUMIFS('Q2'!E7:E226,'Q2'!A7:A226,'Q2'!$A$13,'Q2'!B7:B226,'Q5'!B6,'Q2'!C7:C226,'Q5'!C6)</f>
        <v>4.314666667</v>
      </c>
      <c r="F6" s="51">
        <f t="shared" si="1"/>
        <v>1678.0324829805961</v>
      </c>
      <c r="G6" s="35">
        <f t="shared" si="2"/>
        <v>1</v>
      </c>
      <c r="H6" s="35">
        <f>IF(SUMIFS('Q2'!F7:F226,'Q2'!A7:A226,'Q2'!$A$13,'Q2'!B7:B226,'Q5'!B6,'Q2'!C7:C226,'Q5'!C6)+SUMIFS('Q2'!F7:F226,'Q2'!A7:A226,'Q2'!$A$12,'Q2'!B7:B226,'Q5'!B6,'Q2'!C7:C226,'Q5'!C6)+SUMIFS('Q2'!F7:F226,'Q2'!A7:A226,'Q2'!$A$11,'Q2'!B7:B226,'Q5'!B6,'Q2'!C7:C226,'Q5'!C6)&gt;0,1,0)</f>
        <v>0</v>
      </c>
      <c r="I6" s="35">
        <f t="shared" si="3"/>
        <v>1</v>
      </c>
      <c r="J6" s="35">
        <f t="shared" si="4"/>
        <v>4.314666667</v>
      </c>
      <c r="K6" s="51">
        <f t="shared" si="5"/>
        <v>503.4097448941788</v>
      </c>
      <c r="L6" s="48">
        <f t="shared" si="6"/>
        <v>587.31136904320863</v>
      </c>
      <c r="N6" s="34" t="s">
        <v>5</v>
      </c>
      <c r="O6" s="36">
        <f>'Q3'!B17</f>
        <v>124.58623018478619</v>
      </c>
      <c r="R6" s="37" t="s">
        <v>8</v>
      </c>
      <c r="S6" s="33">
        <v>40393</v>
      </c>
      <c r="T6" s="57">
        <f t="shared" si="7"/>
        <v>402.51567794283022</v>
      </c>
    </row>
    <row r="7" spans="1:20" s="26" customFormat="1" x14ac:dyDescent="0.35">
      <c r="A7" s="33">
        <v>40379</v>
      </c>
      <c r="B7" s="34" t="s">
        <v>7</v>
      </c>
      <c r="C7" s="34" t="s">
        <v>13</v>
      </c>
      <c r="D7" s="50">
        <f t="shared" si="0"/>
        <v>427.92411630140333</v>
      </c>
      <c r="E7" s="48">
        <f>SUMIFS('Q2'!E8:E227,'Q2'!A8:A227,'Q2'!$A$13,'Q2'!B8:B227,'Q5'!B7,'Q2'!C8:C227,'Q5'!C7)</f>
        <v>3.8136363640000002</v>
      </c>
      <c r="F7" s="51">
        <f t="shared" si="1"/>
        <v>1631.9469709595969</v>
      </c>
      <c r="G7" s="35">
        <f t="shared" si="2"/>
        <v>1</v>
      </c>
      <c r="H7" s="35">
        <f>IF(SUMIFS('Q2'!F8:F227,'Q2'!A8:A227,'Q2'!$A$13,'Q2'!B8:B227,'Q5'!B7,'Q2'!C8:C227,'Q5'!C7)+SUMIFS('Q2'!F8:F227,'Q2'!A8:A227,'Q2'!$A$12,'Q2'!B8:B227,'Q5'!B7,'Q2'!C8:C227,'Q5'!C7)+SUMIFS('Q2'!F8:F227,'Q2'!A8:A227,'Q2'!$A$11,'Q2'!B8:B227,'Q5'!B7,'Q2'!C8:C227,'Q5'!C7)&gt;0,1,0)</f>
        <v>0</v>
      </c>
      <c r="I7" s="35">
        <f t="shared" si="3"/>
        <v>1</v>
      </c>
      <c r="J7" s="35">
        <f t="shared" si="4"/>
        <v>3.8136363640000002</v>
      </c>
      <c r="K7" s="51">
        <f t="shared" si="5"/>
        <v>489.58409128787906</v>
      </c>
      <c r="L7" s="48">
        <f t="shared" si="6"/>
        <v>571.18143983585901</v>
      </c>
      <c r="N7" s="32" t="s">
        <v>6</v>
      </c>
      <c r="O7" s="60">
        <v>0</v>
      </c>
      <c r="R7" s="37" t="s">
        <v>8</v>
      </c>
      <c r="S7" s="33">
        <v>40400</v>
      </c>
      <c r="T7" s="57">
        <f t="shared" si="7"/>
        <v>402.51567794283022</v>
      </c>
    </row>
    <row r="8" spans="1:20" s="26" customFormat="1" x14ac:dyDescent="0.35">
      <c r="A8" s="33">
        <v>40379</v>
      </c>
      <c r="B8" s="34" t="s">
        <v>7</v>
      </c>
      <c r="C8" s="34" t="s">
        <v>14</v>
      </c>
      <c r="D8" s="50">
        <f t="shared" si="0"/>
        <v>401.8903556711191</v>
      </c>
      <c r="E8" s="48">
        <f>SUMIFS('Q2'!E9:E228,'Q2'!A9:A228,'Q2'!$A$13,'Q2'!B9:B228,'Q5'!B8,'Q2'!C9:C228,'Q5'!C8)</f>
        <v>4.1479999999999997</v>
      </c>
      <c r="F8" s="51">
        <f t="shared" si="1"/>
        <v>1667.041195323802</v>
      </c>
      <c r="G8" s="35">
        <f t="shared" si="2"/>
        <v>1</v>
      </c>
      <c r="H8" s="35">
        <f>IF(SUMIFS('Q2'!F9:F228,'Q2'!A9:A228,'Q2'!$A$13,'Q2'!B9:B228,'Q5'!B8,'Q2'!C9:C228,'Q5'!C8)+SUMIFS('Q2'!F9:F228,'Q2'!A9:A228,'Q2'!$A$12,'Q2'!B9:B228,'Q5'!B8,'Q2'!C9:C228,'Q5'!C8)+SUMIFS('Q2'!F9:F228,'Q2'!A9:A228,'Q2'!$A$11,'Q2'!B9:B228,'Q5'!B8,'Q2'!C9:C228,'Q5'!C8)&gt;0,1,0)</f>
        <v>0</v>
      </c>
      <c r="I8" s="35">
        <f t="shared" si="3"/>
        <v>1</v>
      </c>
      <c r="J8" s="35">
        <f t="shared" si="4"/>
        <v>4.1479999999999997</v>
      </c>
      <c r="K8" s="51">
        <f t="shared" si="5"/>
        <v>500.11235859714054</v>
      </c>
      <c r="L8" s="48">
        <f t="shared" si="6"/>
        <v>583.46441836333065</v>
      </c>
      <c r="N8" s="34" t="s">
        <v>7</v>
      </c>
      <c r="O8" s="36">
        <f>'Q3'!B19</f>
        <v>223.52566016020768</v>
      </c>
      <c r="R8" s="37" t="s">
        <v>9</v>
      </c>
      <c r="S8" s="33">
        <v>40379</v>
      </c>
      <c r="T8" s="57">
        <f t="shared" si="7"/>
        <v>572.59256850526276</v>
      </c>
    </row>
    <row r="9" spans="1:20" s="26" customFormat="1" x14ac:dyDescent="0.35">
      <c r="A9" s="33">
        <v>40379</v>
      </c>
      <c r="B9" s="34" t="s">
        <v>7</v>
      </c>
      <c r="C9" s="34" t="s">
        <v>15</v>
      </c>
      <c r="D9" s="50">
        <f t="shared" si="0"/>
        <v>402.65922931210338</v>
      </c>
      <c r="E9" s="48">
        <f>SUMIFS('Q2'!E10:E229,'Q2'!A10:A229,'Q2'!$A$13,'Q2'!B10:B229,'Q5'!B9,'Q2'!C10:C229,'Q5'!C9)</f>
        <v>4.1381249999999996</v>
      </c>
      <c r="F9" s="51">
        <f t="shared" si="1"/>
        <v>1666.2542232971475</v>
      </c>
      <c r="G9" s="35">
        <f t="shared" si="2"/>
        <v>1</v>
      </c>
      <c r="H9" s="35">
        <f>IF(SUMIFS('Q2'!F10:F229,'Q2'!A10:A229,'Q2'!$A$13,'Q2'!B10:B229,'Q5'!B9,'Q2'!C10:C229,'Q5'!C9)+SUMIFS('Q2'!F10:F229,'Q2'!A10:A229,'Q2'!$A$12,'Q2'!B10:B229,'Q5'!B9,'Q2'!C10:C229,'Q5'!C9)+SUMIFS('Q2'!F10:F229,'Q2'!A10:A229,'Q2'!$A$11,'Q2'!B10:B229,'Q5'!B9,'Q2'!C10:C229,'Q5'!C9)&gt;0,1,0)</f>
        <v>0</v>
      </c>
      <c r="I9" s="35">
        <f t="shared" si="3"/>
        <v>1</v>
      </c>
      <c r="J9" s="35">
        <f t="shared" si="4"/>
        <v>4.1381249999999996</v>
      </c>
      <c r="K9" s="51">
        <f t="shared" si="5"/>
        <v>499.87626698914426</v>
      </c>
      <c r="L9" s="48">
        <f t="shared" si="6"/>
        <v>583.18897815400169</v>
      </c>
      <c r="N9" s="34" t="s">
        <v>65</v>
      </c>
      <c r="O9" s="36">
        <f>'Q3'!B20</f>
        <v>-43.495844870307202</v>
      </c>
      <c r="R9" s="37" t="s">
        <v>9</v>
      </c>
      <c r="S9" s="33">
        <v>40386</v>
      </c>
      <c r="T9" s="57">
        <f t="shared" si="7"/>
        <v>404.93064923408667</v>
      </c>
    </row>
    <row r="10" spans="1:20" s="26" customFormat="1" x14ac:dyDescent="0.35">
      <c r="A10" s="33">
        <v>40379</v>
      </c>
      <c r="B10" s="34" t="s">
        <v>7</v>
      </c>
      <c r="C10" s="34" t="s">
        <v>16</v>
      </c>
      <c r="D10" s="50">
        <f t="shared" si="0"/>
        <v>402.65922931210338</v>
      </c>
      <c r="E10" s="48">
        <f>SUMIFS('Q2'!E11:E230,'Q2'!A11:A230,'Q2'!$A$13,'Q2'!B11:B230,'Q5'!B10,'Q2'!C11:C230,'Q5'!C10)</f>
        <v>4.1381249999999996</v>
      </c>
      <c r="F10" s="51">
        <f t="shared" si="1"/>
        <v>1666.2542232971475</v>
      </c>
      <c r="G10" s="35">
        <f t="shared" si="2"/>
        <v>1</v>
      </c>
      <c r="H10" s="35">
        <f>IF(SUMIFS('Q2'!F11:F230,'Q2'!A11:A230,'Q2'!$A$13,'Q2'!B11:B230,'Q5'!B10,'Q2'!C11:C230,'Q5'!C10)+SUMIFS('Q2'!F11:F230,'Q2'!A11:A230,'Q2'!$A$12,'Q2'!B11:B230,'Q5'!B10,'Q2'!C11:C230,'Q5'!C10)+SUMIFS('Q2'!F11:F230,'Q2'!A11:A230,'Q2'!$A$11,'Q2'!B11:B230,'Q5'!B10,'Q2'!C11:C230,'Q5'!C10)&gt;0,1,0)</f>
        <v>0</v>
      </c>
      <c r="I10" s="35">
        <f t="shared" si="3"/>
        <v>1</v>
      </c>
      <c r="J10" s="35">
        <f t="shared" si="4"/>
        <v>4.1381249999999996</v>
      </c>
      <c r="K10" s="51">
        <f t="shared" si="5"/>
        <v>499.87626698914426</v>
      </c>
      <c r="L10" s="48">
        <f t="shared" si="6"/>
        <v>583.18897815400169</v>
      </c>
      <c r="R10" s="37" t="s">
        <v>9</v>
      </c>
      <c r="S10" s="33">
        <v>40393</v>
      </c>
      <c r="T10" s="57">
        <f t="shared" si="7"/>
        <v>404.93064923408667</v>
      </c>
    </row>
    <row r="11" spans="1:20" s="26" customFormat="1" x14ac:dyDescent="0.35">
      <c r="A11" s="33">
        <v>40379</v>
      </c>
      <c r="B11" s="34" t="s">
        <v>7</v>
      </c>
      <c r="C11" s="34" t="s">
        <v>17</v>
      </c>
      <c r="D11" s="50">
        <f t="shared" si="0"/>
        <v>375.52155837124121</v>
      </c>
      <c r="E11" s="48">
        <f>SUMIFS('Q2'!E12:E231,'Q2'!A12:A231,'Q2'!$A$13,'Q2'!B12:B231,'Q5'!B11,'Q2'!C12:C231,'Q5'!C11)</f>
        <v>4.4866666669999997</v>
      </c>
      <c r="F11" s="51">
        <f t="shared" si="1"/>
        <v>1684.8400586841426</v>
      </c>
      <c r="G11" s="35">
        <f t="shared" si="2"/>
        <v>1</v>
      </c>
      <c r="H11" s="35">
        <f>IF(SUMIFS('Q2'!F12:F231,'Q2'!A12:A231,'Q2'!$A$13,'Q2'!B12:B231,'Q5'!B11,'Q2'!C12:C231,'Q5'!C11)+SUMIFS('Q2'!F12:F231,'Q2'!A12:A231,'Q2'!$A$12,'Q2'!B12:B231,'Q5'!B11,'Q2'!C12:C231,'Q5'!C11)+SUMIFS('Q2'!F12:F231,'Q2'!A12:A231,'Q2'!$A$11,'Q2'!B12:B231,'Q5'!B11,'Q2'!C12:C231,'Q5'!C11)&gt;0,1,0)</f>
        <v>1</v>
      </c>
      <c r="I11" s="35">
        <f t="shared" si="3"/>
        <v>1</v>
      </c>
      <c r="J11" s="35">
        <f t="shared" si="4"/>
        <v>4.4866666669999997</v>
      </c>
      <c r="K11" s="51">
        <f t="shared" si="5"/>
        <v>505.45201760524276</v>
      </c>
      <c r="L11" s="48">
        <f t="shared" si="6"/>
        <v>589.69402053944987</v>
      </c>
      <c r="R11" s="37" t="s">
        <v>9</v>
      </c>
      <c r="S11" s="33">
        <v>40400</v>
      </c>
      <c r="T11" s="57">
        <f t="shared" si="7"/>
        <v>404.93064923408667</v>
      </c>
    </row>
    <row r="12" spans="1:20" s="26" customFormat="1" x14ac:dyDescent="0.35">
      <c r="A12" s="33">
        <v>40379</v>
      </c>
      <c r="B12" s="34" t="s">
        <v>18</v>
      </c>
      <c r="C12" s="34" t="s">
        <v>19</v>
      </c>
      <c r="D12" s="50">
        <f t="shared" si="0"/>
        <v>393.18460181146395</v>
      </c>
      <c r="E12" s="48">
        <f>SUMIFS('Q2'!E13:E232,'Q2'!A13:A232,'Q2'!$A$13,'Q2'!B13:B232,'Q5'!B12,'Q2'!C13:C232,'Q5'!C12)</f>
        <v>3.1469999999999998</v>
      </c>
      <c r="F12" s="51">
        <f t="shared" si="1"/>
        <v>1237.351941900677</v>
      </c>
      <c r="G12" s="35">
        <f t="shared" si="2"/>
        <v>1</v>
      </c>
      <c r="H12" s="35">
        <f>IF(SUMIFS('Q2'!F13:F232,'Q2'!A13:A232,'Q2'!$A$13,'Q2'!B13:B232,'Q5'!B12,'Q2'!C13:C232,'Q5'!C12)+SUMIFS('Q2'!F13:F232,'Q2'!A13:A232,'Q2'!$A$12,'Q2'!B13:B232,'Q5'!B12,'Q2'!C13:C232,'Q5'!C12)+SUMIFS('Q2'!F13:F232,'Q2'!A13:A232,'Q2'!$A$11,'Q2'!B13:B232,'Q5'!B12,'Q2'!C13:C232,'Q5'!C12)&gt;0,1,0)</f>
        <v>0</v>
      </c>
      <c r="I12" s="35">
        <f t="shared" si="3"/>
        <v>0</v>
      </c>
      <c r="J12" s="35">
        <f t="shared" si="4"/>
        <v>0</v>
      </c>
      <c r="K12" s="51">
        <f t="shared" si="5"/>
        <v>371.20558257020309</v>
      </c>
      <c r="L12" s="48">
        <f t="shared" si="6"/>
        <v>433.07317966523692</v>
      </c>
      <c r="N12" s="56" t="s">
        <v>79</v>
      </c>
      <c r="R12" s="37" t="s">
        <v>19</v>
      </c>
      <c r="S12" s="33">
        <v>40379</v>
      </c>
      <c r="T12" s="57">
        <f t="shared" si="7"/>
        <v>433.07317966523692</v>
      </c>
    </row>
    <row r="13" spans="1:20" s="26" customFormat="1" x14ac:dyDescent="0.35">
      <c r="A13" s="33">
        <v>40379</v>
      </c>
      <c r="B13" s="34" t="s">
        <v>18</v>
      </c>
      <c r="C13" s="34" t="s">
        <v>20</v>
      </c>
      <c r="D13" s="50">
        <f t="shared" si="0"/>
        <v>372.6344651645569</v>
      </c>
      <c r="E13" s="48">
        <f>SUMIFS('Q2'!E14:E233,'Q2'!A14:A233,'Q2'!$A$13,'Q2'!B14:B233,'Q5'!B13,'Q2'!C14:C233,'Q5'!C13)</f>
        <v>3.7450000000000001</v>
      </c>
      <c r="F13" s="51">
        <f t="shared" si="1"/>
        <v>1395.5160720412657</v>
      </c>
      <c r="G13" s="35">
        <f t="shared" si="2"/>
        <v>1</v>
      </c>
      <c r="H13" s="35">
        <f>IF(SUMIFS('Q2'!F14:F233,'Q2'!A14:A233,'Q2'!$A$13,'Q2'!B14:B233,'Q5'!B13,'Q2'!C14:C233,'Q5'!C13)+SUMIFS('Q2'!F14:F233,'Q2'!A14:A233,'Q2'!$A$12,'Q2'!B14:B233,'Q5'!B13,'Q2'!C14:C233,'Q5'!C13)+SUMIFS('Q2'!F14:F233,'Q2'!A14:A233,'Q2'!$A$11,'Q2'!B14:B233,'Q5'!B13,'Q2'!C14:C233,'Q5'!C13)&gt;0,1,0)</f>
        <v>0</v>
      </c>
      <c r="I13" s="35">
        <f t="shared" si="3"/>
        <v>0</v>
      </c>
      <c r="J13" s="35">
        <f t="shared" si="4"/>
        <v>0</v>
      </c>
      <c r="K13" s="51">
        <f t="shared" si="5"/>
        <v>418.65482161237969</v>
      </c>
      <c r="L13" s="48">
        <f t="shared" si="6"/>
        <v>488.4306252144429</v>
      </c>
      <c r="N13" s="52" t="s">
        <v>0</v>
      </c>
      <c r="O13" s="45" t="s">
        <v>93</v>
      </c>
      <c r="R13" s="37" t="s">
        <v>19</v>
      </c>
      <c r="S13" s="33">
        <v>40386</v>
      </c>
      <c r="T13" s="57">
        <f t="shared" si="7"/>
        <v>295.84767642820418</v>
      </c>
    </row>
    <row r="14" spans="1:20" s="26" customFormat="1" x14ac:dyDescent="0.35">
      <c r="A14" s="33">
        <v>40379</v>
      </c>
      <c r="B14" s="34" t="s">
        <v>18</v>
      </c>
      <c r="C14" s="34" t="s">
        <v>21</v>
      </c>
      <c r="D14" s="50">
        <f t="shared" si="0"/>
        <v>393.18460181146395</v>
      </c>
      <c r="E14" s="48">
        <f>SUMIFS('Q2'!E15:E234,'Q2'!A15:A234,'Q2'!$A$13,'Q2'!B15:B234,'Q5'!B14,'Q2'!C15:C234,'Q5'!C14)</f>
        <v>3.1469999999999998</v>
      </c>
      <c r="F14" s="51">
        <f t="shared" si="1"/>
        <v>1237.351941900677</v>
      </c>
      <c r="G14" s="35">
        <f t="shared" si="2"/>
        <v>1</v>
      </c>
      <c r="H14" s="35">
        <f>IF(SUMIFS('Q2'!F15:F234,'Q2'!A15:A234,'Q2'!$A$13,'Q2'!B15:B234,'Q5'!B14,'Q2'!C15:C234,'Q5'!C14)+SUMIFS('Q2'!F15:F234,'Q2'!A15:A234,'Q2'!$A$12,'Q2'!B15:B234,'Q5'!B14,'Q2'!C15:C234,'Q5'!C14)+SUMIFS('Q2'!F15:F234,'Q2'!A15:A234,'Q2'!$A$11,'Q2'!B15:B234,'Q5'!B14,'Q2'!C15:C234,'Q5'!C14)&gt;0,1,0)</f>
        <v>0</v>
      </c>
      <c r="I14" s="35">
        <f t="shared" si="3"/>
        <v>0</v>
      </c>
      <c r="J14" s="35">
        <f t="shared" si="4"/>
        <v>0</v>
      </c>
      <c r="K14" s="51">
        <f t="shared" si="5"/>
        <v>371.20558257020309</v>
      </c>
      <c r="L14" s="48">
        <f t="shared" si="6"/>
        <v>433.07317966523692</v>
      </c>
      <c r="N14" s="33">
        <v>40379</v>
      </c>
      <c r="O14" s="54">
        <f>SUMIFS($L$2:$L$81,$A$2:$A$81,$N14)</f>
        <v>10632.29682123621</v>
      </c>
      <c r="R14" s="37" t="s">
        <v>19</v>
      </c>
      <c r="S14" s="33">
        <v>40393</v>
      </c>
      <c r="T14" s="57">
        <f t="shared" si="7"/>
        <v>295.84767642820418</v>
      </c>
    </row>
    <row r="15" spans="1:20" s="26" customFormat="1" x14ac:dyDescent="0.35">
      <c r="A15" s="33">
        <v>40379</v>
      </c>
      <c r="B15" s="34" t="s">
        <v>18</v>
      </c>
      <c r="C15" s="34" t="s">
        <v>22</v>
      </c>
      <c r="D15" s="50">
        <f t="shared" si="0"/>
        <v>371.43169796950383</v>
      </c>
      <c r="E15" s="48">
        <f>SUMIFS('Q2'!E16:E235,'Q2'!A16:A235,'Q2'!$A$13,'Q2'!B16:B235,'Q5'!B15,'Q2'!C16:C235,'Q5'!C15)</f>
        <v>3.78</v>
      </c>
      <c r="F15" s="51">
        <f t="shared" si="1"/>
        <v>1404.0118183247243</v>
      </c>
      <c r="G15" s="35">
        <f t="shared" si="2"/>
        <v>1</v>
      </c>
      <c r="H15" s="35">
        <f>IF(SUMIFS('Q2'!F16:F235,'Q2'!A16:A235,'Q2'!$A$13,'Q2'!B16:B235,'Q5'!B15,'Q2'!C16:C235,'Q5'!C15)+SUMIFS('Q2'!F16:F235,'Q2'!A16:A235,'Q2'!$A$12,'Q2'!B16:B235,'Q5'!B15,'Q2'!C16:C235,'Q5'!C15)+SUMIFS('Q2'!F16:F235,'Q2'!A16:A235,'Q2'!$A$11,'Q2'!B16:B235,'Q5'!B15,'Q2'!C16:C235,'Q5'!C15)&gt;0,1,0)</f>
        <v>0</v>
      </c>
      <c r="I15" s="35">
        <f t="shared" si="3"/>
        <v>0</v>
      </c>
      <c r="J15" s="35">
        <f t="shared" si="4"/>
        <v>0</v>
      </c>
      <c r="K15" s="51">
        <f t="shared" si="5"/>
        <v>421.20354549741728</v>
      </c>
      <c r="L15" s="48">
        <f t="shared" si="6"/>
        <v>491.40413641365353</v>
      </c>
      <c r="N15" s="53">
        <f>A22</f>
        <v>40386</v>
      </c>
      <c r="O15" s="54">
        <f t="shared" ref="O15:O17" si="8">SUMIFS($L$2:$L$81,$A$2:$A$81,$N15)</f>
        <v>7200.1982107554586</v>
      </c>
      <c r="R15" s="37" t="s">
        <v>19</v>
      </c>
      <c r="S15" s="33">
        <v>40400</v>
      </c>
      <c r="T15" s="57">
        <f t="shared" si="7"/>
        <v>295.84767642820418</v>
      </c>
    </row>
    <row r="16" spans="1:20" s="26" customFormat="1" x14ac:dyDescent="0.35">
      <c r="A16" s="33">
        <v>40379</v>
      </c>
      <c r="B16" s="34" t="s">
        <v>18</v>
      </c>
      <c r="C16" s="34" t="s">
        <v>23</v>
      </c>
      <c r="D16" s="50">
        <f t="shared" si="0"/>
        <v>357.72015194589864</v>
      </c>
      <c r="E16" s="48">
        <f>SUMIFS('Q2'!E17:E236,'Q2'!A17:A236,'Q2'!$A$13,'Q2'!B17:B236,'Q5'!B16,'Q2'!C17:C236,'Q5'!C16)</f>
        <v>4.1790000000000003</v>
      </c>
      <c r="F16" s="51">
        <f t="shared" si="1"/>
        <v>1494.9125149819106</v>
      </c>
      <c r="G16" s="35">
        <f t="shared" si="2"/>
        <v>1</v>
      </c>
      <c r="H16" s="35">
        <f>IF(SUMIFS('Q2'!F17:F236,'Q2'!A17:A236,'Q2'!$A$13,'Q2'!B17:B236,'Q5'!B16,'Q2'!C17:C236,'Q5'!C16)+SUMIFS('Q2'!F17:F236,'Q2'!A17:A236,'Q2'!$A$12,'Q2'!B17:B236,'Q5'!B16,'Q2'!C17:C236,'Q5'!C16)+SUMIFS('Q2'!F17:F236,'Q2'!A17:A236,'Q2'!$A$11,'Q2'!B17:B236,'Q5'!B16,'Q2'!C17:C236,'Q5'!C16)&gt;0,1,0)</f>
        <v>0</v>
      </c>
      <c r="I16" s="35">
        <f t="shared" si="3"/>
        <v>0</v>
      </c>
      <c r="J16" s="35">
        <f t="shared" si="4"/>
        <v>0</v>
      </c>
      <c r="K16" s="51">
        <f t="shared" si="5"/>
        <v>448.47375449457314</v>
      </c>
      <c r="L16" s="48">
        <f t="shared" si="6"/>
        <v>523.21938024366864</v>
      </c>
      <c r="N16" s="53">
        <f>A42</f>
        <v>40393</v>
      </c>
      <c r="O16" s="54">
        <f t="shared" si="8"/>
        <v>7200.1982107554586</v>
      </c>
      <c r="R16" s="37" t="s">
        <v>10</v>
      </c>
      <c r="S16" s="33">
        <v>40379</v>
      </c>
      <c r="T16" s="57">
        <f t="shared" si="7"/>
        <v>590.44648432682504</v>
      </c>
    </row>
    <row r="17" spans="1:20" s="26" customFormat="1" x14ac:dyDescent="0.35">
      <c r="A17" s="33">
        <v>40379</v>
      </c>
      <c r="B17" s="34" t="s">
        <v>18</v>
      </c>
      <c r="C17" s="34" t="s">
        <v>24</v>
      </c>
      <c r="D17" s="50">
        <f t="shared" si="0"/>
        <v>342.479373345726</v>
      </c>
      <c r="E17" s="48">
        <f>SUMIFS('Q2'!E18:E237,'Q2'!A18:A237,'Q2'!$A$13,'Q2'!B18:B237,'Q5'!B17,'Q2'!C18:C237,'Q5'!C17)</f>
        <v>4.6224999999999996</v>
      </c>
      <c r="F17" s="51">
        <f t="shared" si="1"/>
        <v>1583.1109032906184</v>
      </c>
      <c r="G17" s="35">
        <f t="shared" si="2"/>
        <v>1</v>
      </c>
      <c r="H17" s="35">
        <f>IF(SUMIFS('Q2'!F18:F237,'Q2'!A18:A237,'Q2'!$A$13,'Q2'!B18:B237,'Q5'!B17,'Q2'!C18:C237,'Q5'!C17)+SUMIFS('Q2'!F18:F237,'Q2'!A18:A237,'Q2'!$A$12,'Q2'!B18:B237,'Q5'!B17,'Q2'!C18:C237,'Q5'!C17)+SUMIFS('Q2'!F18:F237,'Q2'!A18:A237,'Q2'!$A$11,'Q2'!B18:B237,'Q5'!B17,'Q2'!C18:C237,'Q5'!C17)&gt;0,1,0)</f>
        <v>0</v>
      </c>
      <c r="I17" s="35">
        <f t="shared" si="3"/>
        <v>0</v>
      </c>
      <c r="J17" s="35">
        <f t="shared" si="4"/>
        <v>0</v>
      </c>
      <c r="K17" s="51">
        <f t="shared" si="5"/>
        <v>474.93327098718549</v>
      </c>
      <c r="L17" s="48">
        <f t="shared" si="6"/>
        <v>554.0888161517164</v>
      </c>
      <c r="N17" s="53">
        <f>A62</f>
        <v>40400</v>
      </c>
      <c r="O17" s="54">
        <f t="shared" si="8"/>
        <v>7200.1982107554586</v>
      </c>
      <c r="R17" s="37" t="s">
        <v>10</v>
      </c>
      <c r="S17" s="33">
        <v>40386</v>
      </c>
      <c r="T17" s="57">
        <f t="shared" si="7"/>
        <v>386.3451691492337</v>
      </c>
    </row>
    <row r="18" spans="1:20" s="26" customFormat="1" x14ac:dyDescent="0.35">
      <c r="A18" s="33">
        <v>40379</v>
      </c>
      <c r="B18" s="34" t="s">
        <v>18</v>
      </c>
      <c r="C18" s="34" t="s">
        <v>25</v>
      </c>
      <c r="D18" s="50">
        <f t="shared" si="0"/>
        <v>363.31301940289552</v>
      </c>
      <c r="E18" s="48">
        <f>SUMIFS('Q2'!E19:E238,'Q2'!A19:A238,'Q2'!$A$13,'Q2'!B19:B238,'Q5'!B18,'Q2'!C19:C238,'Q5'!C18)</f>
        <v>4.0162500000000003</v>
      </c>
      <c r="F18" s="51">
        <f t="shared" si="1"/>
        <v>1459.1559141768792</v>
      </c>
      <c r="G18" s="35">
        <f t="shared" si="2"/>
        <v>1</v>
      </c>
      <c r="H18" s="35">
        <f>IF(SUMIFS('Q2'!F19:F238,'Q2'!A19:A238,'Q2'!$A$13,'Q2'!B19:B238,'Q5'!B18,'Q2'!C19:C238,'Q5'!C18)+SUMIFS('Q2'!F19:F238,'Q2'!A19:A238,'Q2'!$A$12,'Q2'!B19:B238,'Q5'!B18,'Q2'!C19:C238,'Q5'!C18)+SUMIFS('Q2'!F19:F238,'Q2'!A19:A238,'Q2'!$A$11,'Q2'!B19:B238,'Q5'!B18,'Q2'!C19:C238,'Q5'!C18)&gt;0,1,0)</f>
        <v>0</v>
      </c>
      <c r="I18" s="35">
        <f t="shared" si="3"/>
        <v>0</v>
      </c>
      <c r="J18" s="35">
        <f t="shared" si="4"/>
        <v>0</v>
      </c>
      <c r="K18" s="51">
        <f t="shared" si="5"/>
        <v>437.74677425306373</v>
      </c>
      <c r="L18" s="48">
        <f t="shared" si="6"/>
        <v>510.70456996190768</v>
      </c>
      <c r="N18" s="32" t="s">
        <v>44</v>
      </c>
      <c r="O18" s="55">
        <f>SUM(O14:O17)</f>
        <v>32232.891453502583</v>
      </c>
      <c r="R18" s="37" t="s">
        <v>10</v>
      </c>
      <c r="S18" s="33">
        <v>40393</v>
      </c>
      <c r="T18" s="57">
        <f t="shared" si="7"/>
        <v>386.3451691492337</v>
      </c>
    </row>
    <row r="19" spans="1:20" s="26" customFormat="1" x14ac:dyDescent="0.35">
      <c r="A19" s="33">
        <v>40379</v>
      </c>
      <c r="B19" s="34" t="s">
        <v>18</v>
      </c>
      <c r="C19" s="34" t="s">
        <v>26</v>
      </c>
      <c r="D19" s="50">
        <f t="shared" si="0"/>
        <v>393.35642569647155</v>
      </c>
      <c r="E19" s="48">
        <f>SUMIFS('Q2'!E20:E239,'Q2'!A20:A239,'Q2'!$A$13,'Q2'!B20:B239,'Q5'!B19,'Q2'!C20:C239,'Q5'!C19)</f>
        <v>3.1419999999999999</v>
      </c>
      <c r="F19" s="51">
        <f t="shared" si="1"/>
        <v>1235.9258895383136</v>
      </c>
      <c r="G19" s="35">
        <f t="shared" si="2"/>
        <v>1</v>
      </c>
      <c r="H19" s="35">
        <f>IF(SUMIFS('Q2'!F20:F239,'Q2'!A20:A239,'Q2'!$A$13,'Q2'!B20:B239,'Q5'!B19,'Q2'!C20:C239,'Q5'!C19)+SUMIFS('Q2'!F20:F239,'Q2'!A20:A239,'Q2'!$A$12,'Q2'!B20:B239,'Q5'!B19,'Q2'!C20:C239,'Q5'!C19)+SUMIFS('Q2'!F20:F239,'Q2'!A20:A239,'Q2'!$A$11,'Q2'!B20:B239,'Q5'!B19,'Q2'!C20:C239,'Q5'!C19)&gt;0,1,0)</f>
        <v>1</v>
      </c>
      <c r="I19" s="35">
        <f t="shared" si="3"/>
        <v>0</v>
      </c>
      <c r="J19" s="35">
        <f t="shared" si="4"/>
        <v>0</v>
      </c>
      <c r="K19" s="51">
        <f t="shared" si="5"/>
        <v>370.77776686149406</v>
      </c>
      <c r="L19" s="48">
        <f t="shared" si="6"/>
        <v>432.57406133840971</v>
      </c>
      <c r="R19" s="37" t="s">
        <v>10</v>
      </c>
      <c r="S19" s="33">
        <v>40400</v>
      </c>
      <c r="T19" s="57">
        <f t="shared" si="7"/>
        <v>386.3451691492337</v>
      </c>
    </row>
    <row r="20" spans="1:20" s="26" customFormat="1" x14ac:dyDescent="0.35">
      <c r="A20" s="33">
        <v>40379</v>
      </c>
      <c r="B20" s="34" t="s">
        <v>18</v>
      </c>
      <c r="C20" s="34" t="s">
        <v>27</v>
      </c>
      <c r="D20" s="50">
        <f t="shared" si="0"/>
        <v>372.6344651645569</v>
      </c>
      <c r="E20" s="48">
        <f>SUMIFS('Q2'!E21:E240,'Q2'!A21:A240,'Q2'!$A$13,'Q2'!B21:B240,'Q5'!B20,'Q2'!C21:C240,'Q5'!C20)</f>
        <v>3.7450000000000001</v>
      </c>
      <c r="F20" s="51">
        <f t="shared" si="1"/>
        <v>1395.5160720412657</v>
      </c>
      <c r="G20" s="35">
        <f t="shared" si="2"/>
        <v>1</v>
      </c>
      <c r="H20" s="35">
        <f>IF(SUMIFS('Q2'!F21:F240,'Q2'!A21:A240,'Q2'!$A$13,'Q2'!B21:B240,'Q5'!B20,'Q2'!C21:C240,'Q5'!C20)+SUMIFS('Q2'!F21:F240,'Q2'!A21:A240,'Q2'!$A$12,'Q2'!B21:B240,'Q5'!B20,'Q2'!C21:C240,'Q5'!C20)+SUMIFS('Q2'!F21:F240,'Q2'!A21:A240,'Q2'!$A$11,'Q2'!B21:B240,'Q5'!B20,'Q2'!C21:C240,'Q5'!C20)&gt;0,1,0)</f>
        <v>0</v>
      </c>
      <c r="I20" s="35">
        <f t="shared" si="3"/>
        <v>0</v>
      </c>
      <c r="J20" s="35">
        <f t="shared" si="4"/>
        <v>0</v>
      </c>
      <c r="K20" s="51">
        <f t="shared" si="5"/>
        <v>418.65482161237969</v>
      </c>
      <c r="L20" s="48">
        <f t="shared" si="6"/>
        <v>488.4306252144429</v>
      </c>
      <c r="N20" s="56" t="s">
        <v>81</v>
      </c>
      <c r="R20" s="37" t="s">
        <v>20</v>
      </c>
      <c r="S20" s="33">
        <v>40379</v>
      </c>
      <c r="T20" s="57">
        <f t="shared" si="7"/>
        <v>488.4306252144429</v>
      </c>
    </row>
    <row r="21" spans="1:20" s="26" customFormat="1" x14ac:dyDescent="0.35">
      <c r="A21" s="33">
        <v>40379</v>
      </c>
      <c r="B21" s="34" t="s">
        <v>18</v>
      </c>
      <c r="C21" s="34" t="s">
        <v>28</v>
      </c>
      <c r="D21" s="50">
        <f t="shared" si="0"/>
        <v>380.41563251374401</v>
      </c>
      <c r="E21" s="48">
        <f>SUMIFS('Q2'!E22:E241,'Q2'!A22:A241,'Q2'!$A$13,'Q2'!B22:B241,'Q5'!B21,'Q2'!C22:C241,'Q5'!C21)</f>
        <v>3.5185714290000001</v>
      </c>
      <c r="F21" s="51">
        <f t="shared" si="1"/>
        <v>1338.5195757078232</v>
      </c>
      <c r="G21" s="35">
        <f t="shared" si="2"/>
        <v>1</v>
      </c>
      <c r="H21" s="35">
        <f>IF(SUMIFS('Q2'!F22:F241,'Q2'!A22:A241,'Q2'!$A$13,'Q2'!B22:B241,'Q5'!B21,'Q2'!C22:C241,'Q5'!C21)+SUMIFS('Q2'!F22:F241,'Q2'!A22:A241,'Q2'!$A$12,'Q2'!B22:B241,'Q5'!B21,'Q2'!C22:C241,'Q5'!C21)+SUMIFS('Q2'!F22:F241,'Q2'!A22:A241,'Q2'!$A$11,'Q2'!B22:B241,'Q5'!B21,'Q2'!C22:C241,'Q5'!C21)&gt;0,1,0)</f>
        <v>0</v>
      </c>
      <c r="I21" s="35">
        <f t="shared" si="3"/>
        <v>0</v>
      </c>
      <c r="J21" s="35">
        <f t="shared" si="4"/>
        <v>0</v>
      </c>
      <c r="K21" s="51">
        <f t="shared" si="5"/>
        <v>401.55587271234691</v>
      </c>
      <c r="L21" s="48">
        <f t="shared" si="6"/>
        <v>468.48185149773809</v>
      </c>
      <c r="N21" s="52" t="s">
        <v>82</v>
      </c>
      <c r="O21" s="45" t="s">
        <v>93</v>
      </c>
      <c r="R21" s="37" t="s">
        <v>20</v>
      </c>
      <c r="S21" s="33">
        <v>40386</v>
      </c>
      <c r="T21" s="57">
        <f t="shared" si="7"/>
        <v>325.12922399973445</v>
      </c>
    </row>
    <row r="22" spans="1:20" s="26" customFormat="1" x14ac:dyDescent="0.35">
      <c r="A22" s="33">
        <f>A2+7</f>
        <v>40386</v>
      </c>
      <c r="B22" s="34" t="s">
        <v>7</v>
      </c>
      <c r="C22" s="34" t="s">
        <v>8</v>
      </c>
      <c r="D22" s="50">
        <f t="shared" si="0"/>
        <v>323.32574228519707</v>
      </c>
      <c r="E22" s="48">
        <f>E2</f>
        <v>3.556923077</v>
      </c>
      <c r="F22" s="51">
        <f t="shared" si="1"/>
        <v>1150.0447941223722</v>
      </c>
      <c r="G22" s="35">
        <f t="shared" si="2"/>
        <v>0</v>
      </c>
      <c r="H22" s="35">
        <v>1</v>
      </c>
      <c r="I22" s="35">
        <f t="shared" si="3"/>
        <v>1</v>
      </c>
      <c r="J22" s="35">
        <f t="shared" si="4"/>
        <v>3.556923077</v>
      </c>
      <c r="K22" s="51">
        <f t="shared" si="5"/>
        <v>345.01343823671164</v>
      </c>
      <c r="L22" s="48">
        <f t="shared" si="6"/>
        <v>402.51567794283022</v>
      </c>
      <c r="N22" s="33" t="s">
        <v>8</v>
      </c>
      <c r="O22" s="54">
        <f>SUMIFS($L$2:$L$81,$C$2:$C$81,$N22)</f>
        <v>1765.162984798566</v>
      </c>
      <c r="R22" s="37" t="s">
        <v>20</v>
      </c>
      <c r="S22" s="33">
        <v>40393</v>
      </c>
      <c r="T22" s="57">
        <f t="shared" si="7"/>
        <v>325.12922399973445</v>
      </c>
    </row>
    <row r="23" spans="1:20" s="26" customFormat="1" x14ac:dyDescent="0.35">
      <c r="A23" s="33">
        <f t="shared" ref="A23:A81" si="9">A3+7</f>
        <v>40386</v>
      </c>
      <c r="B23" s="34" t="s">
        <v>7</v>
      </c>
      <c r="C23" s="34" t="s">
        <v>9</v>
      </c>
      <c r="D23" s="50">
        <f t="shared" si="0"/>
        <v>300.89589391349557</v>
      </c>
      <c r="E23" s="48">
        <f t="shared" ref="E23:E81" si="10">E3</f>
        <v>3.8450000000000002</v>
      </c>
      <c r="F23" s="51">
        <f t="shared" si="1"/>
        <v>1156.9447120973905</v>
      </c>
      <c r="G23" s="35">
        <f t="shared" si="2"/>
        <v>0</v>
      </c>
      <c r="H23" s="35">
        <v>1</v>
      </c>
      <c r="I23" s="35">
        <f t="shared" si="3"/>
        <v>1</v>
      </c>
      <c r="J23" s="35">
        <f t="shared" si="4"/>
        <v>3.8450000000000002</v>
      </c>
      <c r="K23" s="51">
        <f t="shared" si="5"/>
        <v>347.08341362921715</v>
      </c>
      <c r="L23" s="48">
        <f t="shared" si="6"/>
        <v>404.93064923408667</v>
      </c>
      <c r="N23" s="53" t="s">
        <v>9</v>
      </c>
      <c r="O23" s="54">
        <f t="shared" ref="O23:O41" si="11">SUMIFS($L$2:$L$81,$C$2:$C$81,$N23)</f>
        <v>1787.3845162075227</v>
      </c>
      <c r="R23" s="37" t="s">
        <v>20</v>
      </c>
      <c r="S23" s="33">
        <v>40400</v>
      </c>
      <c r="T23" s="57">
        <f t="shared" si="7"/>
        <v>325.12922399973445</v>
      </c>
    </row>
    <row r="24" spans="1:20" s="26" customFormat="1" x14ac:dyDescent="0.35">
      <c r="A24" s="33">
        <f t="shared" si="9"/>
        <v>40386</v>
      </c>
      <c r="B24" s="34" t="s">
        <v>7</v>
      </c>
      <c r="C24" s="34" t="s">
        <v>10</v>
      </c>
      <c r="D24" s="50">
        <f t="shared" si="0"/>
        <v>235.83036754332116</v>
      </c>
      <c r="E24" s="48">
        <f t="shared" si="10"/>
        <v>4.6806666669999997</v>
      </c>
      <c r="F24" s="51">
        <f t="shared" si="1"/>
        <v>1103.8433404263819</v>
      </c>
      <c r="G24" s="35">
        <f t="shared" si="2"/>
        <v>0</v>
      </c>
      <c r="H24" s="35">
        <v>1</v>
      </c>
      <c r="I24" s="35">
        <f t="shared" si="3"/>
        <v>1</v>
      </c>
      <c r="J24" s="35">
        <f t="shared" si="4"/>
        <v>4.6806666669999997</v>
      </c>
      <c r="K24" s="51">
        <f t="shared" si="5"/>
        <v>331.15300212791459</v>
      </c>
      <c r="L24" s="48">
        <f t="shared" si="6"/>
        <v>386.3451691492337</v>
      </c>
      <c r="N24" s="53" t="s">
        <v>10</v>
      </c>
      <c r="O24" s="54">
        <f t="shared" si="11"/>
        <v>1749.4819917745263</v>
      </c>
      <c r="R24" s="37" t="s">
        <v>21</v>
      </c>
      <c r="S24" s="33">
        <v>40379</v>
      </c>
      <c r="T24" s="57">
        <f t="shared" si="7"/>
        <v>433.07317966523692</v>
      </c>
    </row>
    <row r="25" spans="1:20" s="26" customFormat="1" x14ac:dyDescent="0.35">
      <c r="A25" s="33">
        <f t="shared" si="9"/>
        <v>40386</v>
      </c>
      <c r="B25" s="34" t="s">
        <v>7</v>
      </c>
      <c r="C25" s="34" t="s">
        <v>11</v>
      </c>
      <c r="D25" s="50">
        <f t="shared" si="0"/>
        <v>246.44212149188871</v>
      </c>
      <c r="E25" s="48">
        <f t="shared" si="10"/>
        <v>4.5443749999999996</v>
      </c>
      <c r="F25" s="51">
        <f t="shared" si="1"/>
        <v>1119.9254158547017</v>
      </c>
      <c r="G25" s="35">
        <f t="shared" si="2"/>
        <v>0</v>
      </c>
      <c r="H25" s="35">
        <v>1</v>
      </c>
      <c r="I25" s="35">
        <f t="shared" si="3"/>
        <v>1</v>
      </c>
      <c r="J25" s="35">
        <f t="shared" si="4"/>
        <v>4.5443749999999996</v>
      </c>
      <c r="K25" s="51">
        <f t="shared" si="5"/>
        <v>335.97762475641048</v>
      </c>
      <c r="L25" s="48">
        <f t="shared" si="6"/>
        <v>391.97389554914554</v>
      </c>
      <c r="N25" s="53" t="s">
        <v>11</v>
      </c>
      <c r="O25" s="54">
        <f t="shared" si="11"/>
        <v>1766.0538746251777</v>
      </c>
      <c r="R25" s="37" t="s">
        <v>21</v>
      </c>
      <c r="S25" s="33">
        <v>40386</v>
      </c>
      <c r="T25" s="57">
        <f t="shared" si="7"/>
        <v>295.84767642820418</v>
      </c>
    </row>
    <row r="26" spans="1:20" s="26" customFormat="1" x14ac:dyDescent="0.35">
      <c r="A26" s="33">
        <f t="shared" si="9"/>
        <v>40386</v>
      </c>
      <c r="B26" s="34" t="s">
        <v>7</v>
      </c>
      <c r="C26" s="34" t="s">
        <v>12</v>
      </c>
      <c r="D26" s="50">
        <f t="shared" si="0"/>
        <v>264.32735514840869</v>
      </c>
      <c r="E26" s="48">
        <f t="shared" si="10"/>
        <v>4.314666667</v>
      </c>
      <c r="F26" s="51">
        <f t="shared" si="1"/>
        <v>1140.4844284351097</v>
      </c>
      <c r="G26" s="35">
        <f t="shared" si="2"/>
        <v>0</v>
      </c>
      <c r="H26" s="35">
        <v>1</v>
      </c>
      <c r="I26" s="35">
        <f t="shared" si="3"/>
        <v>1</v>
      </c>
      <c r="J26" s="35">
        <f t="shared" si="4"/>
        <v>4.314666667</v>
      </c>
      <c r="K26" s="51">
        <f t="shared" si="5"/>
        <v>342.14532853053294</v>
      </c>
      <c r="L26" s="48">
        <f t="shared" si="6"/>
        <v>399.16954995228843</v>
      </c>
      <c r="N26" s="33" t="s">
        <v>12</v>
      </c>
      <c r="O26" s="54">
        <f t="shared" si="11"/>
        <v>1784.820018900074</v>
      </c>
      <c r="R26" s="37" t="s">
        <v>21</v>
      </c>
      <c r="S26" s="33">
        <v>40393</v>
      </c>
      <c r="T26" s="57">
        <f t="shared" si="7"/>
        <v>295.84767642820418</v>
      </c>
    </row>
    <row r="27" spans="1:20" s="26" customFormat="1" x14ac:dyDescent="0.35">
      <c r="A27" s="33">
        <f t="shared" si="9"/>
        <v>40386</v>
      </c>
      <c r="B27" s="34" t="s">
        <v>7</v>
      </c>
      <c r="C27" s="34" t="s">
        <v>13</v>
      </c>
      <c r="D27" s="50">
        <f t="shared" si="0"/>
        <v>303.33788611661709</v>
      </c>
      <c r="E27" s="48">
        <f t="shared" si="10"/>
        <v>3.8136363640000002</v>
      </c>
      <c r="F27" s="51">
        <f t="shared" si="1"/>
        <v>1156.8203930732218</v>
      </c>
      <c r="G27" s="35">
        <f t="shared" si="2"/>
        <v>0</v>
      </c>
      <c r="H27" s="35">
        <v>1</v>
      </c>
      <c r="I27" s="35">
        <f t="shared" si="3"/>
        <v>1</v>
      </c>
      <c r="J27" s="35">
        <f t="shared" si="4"/>
        <v>3.8136363640000002</v>
      </c>
      <c r="K27" s="51">
        <f t="shared" si="5"/>
        <v>347.04611792196653</v>
      </c>
      <c r="L27" s="48">
        <f t="shared" si="6"/>
        <v>404.88713757562761</v>
      </c>
      <c r="N27" s="53" t="s">
        <v>13</v>
      </c>
      <c r="O27" s="54">
        <f t="shared" si="11"/>
        <v>1785.8428525627417</v>
      </c>
      <c r="R27" s="37" t="s">
        <v>21</v>
      </c>
      <c r="S27" s="33">
        <v>40400</v>
      </c>
      <c r="T27" s="57">
        <f t="shared" si="7"/>
        <v>295.84767642820418</v>
      </c>
    </row>
    <row r="28" spans="1:20" s="26" customFormat="1" x14ac:dyDescent="0.35">
      <c r="A28" s="33">
        <f t="shared" si="9"/>
        <v>40386</v>
      </c>
      <c r="B28" s="34" t="s">
        <v>7</v>
      </c>
      <c r="C28" s="34" t="s">
        <v>14</v>
      </c>
      <c r="D28" s="50">
        <f t="shared" si="0"/>
        <v>277.30412548633296</v>
      </c>
      <c r="E28" s="48">
        <f t="shared" si="10"/>
        <v>4.1479999999999997</v>
      </c>
      <c r="F28" s="51">
        <f t="shared" si="1"/>
        <v>1150.2575125173091</v>
      </c>
      <c r="G28" s="35">
        <f t="shared" si="2"/>
        <v>0</v>
      </c>
      <c r="H28" s="35">
        <v>1</v>
      </c>
      <c r="I28" s="35">
        <f t="shared" si="3"/>
        <v>1</v>
      </c>
      <c r="J28" s="35">
        <f t="shared" si="4"/>
        <v>4.1479999999999997</v>
      </c>
      <c r="K28" s="51">
        <f t="shared" si="5"/>
        <v>345.07725375519271</v>
      </c>
      <c r="L28" s="48">
        <f t="shared" si="6"/>
        <v>402.59012938105815</v>
      </c>
      <c r="N28" s="53" t="s">
        <v>14</v>
      </c>
      <c r="O28" s="54">
        <f t="shared" si="11"/>
        <v>1791.2348065065053</v>
      </c>
      <c r="R28" s="37" t="s">
        <v>22</v>
      </c>
      <c r="S28" s="33">
        <v>40379</v>
      </c>
      <c r="T28" s="57">
        <f t="shared" si="7"/>
        <v>491.40413641365353</v>
      </c>
    </row>
    <row r="29" spans="1:20" s="26" customFormat="1" x14ac:dyDescent="0.35">
      <c r="A29" s="33">
        <f t="shared" si="9"/>
        <v>40386</v>
      </c>
      <c r="B29" s="34" t="s">
        <v>7</v>
      </c>
      <c r="C29" s="34" t="s">
        <v>15</v>
      </c>
      <c r="D29" s="50">
        <f t="shared" si="0"/>
        <v>278.07299912731719</v>
      </c>
      <c r="E29" s="48">
        <f t="shared" si="10"/>
        <v>4.1381249999999996</v>
      </c>
      <c r="F29" s="51">
        <f t="shared" si="1"/>
        <v>1150.7008295137293</v>
      </c>
      <c r="G29" s="35">
        <f t="shared" si="2"/>
        <v>0</v>
      </c>
      <c r="H29" s="35">
        <v>1</v>
      </c>
      <c r="I29" s="35">
        <f t="shared" si="3"/>
        <v>1</v>
      </c>
      <c r="J29" s="35">
        <f t="shared" si="4"/>
        <v>4.1381249999999996</v>
      </c>
      <c r="K29" s="51">
        <f t="shared" si="5"/>
        <v>345.21024885411879</v>
      </c>
      <c r="L29" s="48">
        <f t="shared" si="6"/>
        <v>402.74529032980524</v>
      </c>
      <c r="N29" s="53" t="s">
        <v>15</v>
      </c>
      <c r="O29" s="54">
        <f t="shared" si="11"/>
        <v>1791.4248491434173</v>
      </c>
      <c r="R29" s="37" t="s">
        <v>22</v>
      </c>
      <c r="S29" s="33">
        <v>40386</v>
      </c>
      <c r="T29" s="57">
        <f t="shared" si="7"/>
        <v>326.57655387918146</v>
      </c>
    </row>
    <row r="30" spans="1:20" s="26" customFormat="1" x14ac:dyDescent="0.35">
      <c r="A30" s="33">
        <f t="shared" si="9"/>
        <v>40386</v>
      </c>
      <c r="B30" s="34" t="s">
        <v>7</v>
      </c>
      <c r="C30" s="34" t="s">
        <v>16</v>
      </c>
      <c r="D30" s="50">
        <f t="shared" si="0"/>
        <v>278.07299912731719</v>
      </c>
      <c r="E30" s="48">
        <f t="shared" si="10"/>
        <v>4.1381249999999996</v>
      </c>
      <c r="F30" s="51">
        <f t="shared" si="1"/>
        <v>1150.7008295137293</v>
      </c>
      <c r="G30" s="35">
        <f t="shared" si="2"/>
        <v>0</v>
      </c>
      <c r="H30" s="35">
        <v>1</v>
      </c>
      <c r="I30" s="35">
        <f t="shared" si="3"/>
        <v>1</v>
      </c>
      <c r="J30" s="35">
        <f t="shared" si="4"/>
        <v>4.1381249999999996</v>
      </c>
      <c r="K30" s="51">
        <f t="shared" si="5"/>
        <v>345.21024885411879</v>
      </c>
      <c r="L30" s="48">
        <f t="shared" si="6"/>
        <v>402.74529032980524</v>
      </c>
      <c r="N30" s="33" t="s">
        <v>16</v>
      </c>
      <c r="O30" s="54">
        <f t="shared" si="11"/>
        <v>1791.4248491434173</v>
      </c>
      <c r="R30" s="37" t="s">
        <v>22</v>
      </c>
      <c r="S30" s="33">
        <v>40393</v>
      </c>
      <c r="T30" s="57">
        <f t="shared" si="7"/>
        <v>326.57655387918146</v>
      </c>
    </row>
    <row r="31" spans="1:20" s="26" customFormat="1" x14ac:dyDescent="0.35">
      <c r="A31" s="33">
        <f t="shared" si="9"/>
        <v>40386</v>
      </c>
      <c r="B31" s="34" t="s">
        <v>7</v>
      </c>
      <c r="C31" s="34" t="s">
        <v>17</v>
      </c>
      <c r="D31" s="50">
        <f t="shared" si="0"/>
        <v>250.93532818645497</v>
      </c>
      <c r="E31" s="48">
        <f t="shared" si="10"/>
        <v>4.4866666669999997</v>
      </c>
      <c r="F31" s="51">
        <f t="shared" si="1"/>
        <v>1125.8631725468731</v>
      </c>
      <c r="G31" s="35">
        <f t="shared" si="2"/>
        <v>0</v>
      </c>
      <c r="H31" s="35">
        <v>1</v>
      </c>
      <c r="I31" s="35">
        <f t="shared" si="3"/>
        <v>1</v>
      </c>
      <c r="J31" s="35">
        <f t="shared" si="4"/>
        <v>4.4866666669999997</v>
      </c>
      <c r="K31" s="51">
        <f t="shared" si="5"/>
        <v>337.75895176406192</v>
      </c>
      <c r="L31" s="48">
        <f t="shared" si="6"/>
        <v>394.05211039140551</v>
      </c>
      <c r="N31" s="53" t="s">
        <v>17</v>
      </c>
      <c r="O31" s="54">
        <f t="shared" si="11"/>
        <v>1771.8503517136662</v>
      </c>
      <c r="R31" s="37" t="s">
        <v>22</v>
      </c>
      <c r="S31" s="33">
        <v>40400</v>
      </c>
      <c r="T31" s="57">
        <f t="shared" si="7"/>
        <v>326.57655387918146</v>
      </c>
    </row>
    <row r="32" spans="1:20" s="26" customFormat="1" x14ac:dyDescent="0.35">
      <c r="A32" s="33">
        <f t="shared" si="9"/>
        <v>40386</v>
      </c>
      <c r="B32" s="34" t="s">
        <v>18</v>
      </c>
      <c r="C32" s="34" t="s">
        <v>19</v>
      </c>
      <c r="D32" s="50">
        <f t="shared" si="0"/>
        <v>268.59837162667776</v>
      </c>
      <c r="E32" s="48">
        <f t="shared" si="10"/>
        <v>3.1469999999999998</v>
      </c>
      <c r="F32" s="51">
        <f t="shared" si="1"/>
        <v>845.27907550915484</v>
      </c>
      <c r="G32" s="35">
        <f t="shared" si="2"/>
        <v>0</v>
      </c>
      <c r="H32" s="35">
        <v>1</v>
      </c>
      <c r="I32" s="35">
        <f t="shared" si="3"/>
        <v>0</v>
      </c>
      <c r="J32" s="35">
        <f t="shared" si="4"/>
        <v>0</v>
      </c>
      <c r="K32" s="51">
        <f t="shared" si="5"/>
        <v>253.58372265274645</v>
      </c>
      <c r="L32" s="48">
        <f t="shared" si="6"/>
        <v>295.84767642820418</v>
      </c>
      <c r="N32" s="53" t="s">
        <v>19</v>
      </c>
      <c r="O32" s="54">
        <f t="shared" si="11"/>
        <v>1320.6162089498494</v>
      </c>
      <c r="R32" s="37" t="s">
        <v>11</v>
      </c>
      <c r="S32" s="33">
        <v>40379</v>
      </c>
      <c r="T32" s="57">
        <f t="shared" si="7"/>
        <v>590.13218797774118</v>
      </c>
    </row>
    <row r="33" spans="1:20" s="26" customFormat="1" x14ac:dyDescent="0.35">
      <c r="A33" s="33">
        <f t="shared" si="9"/>
        <v>40386</v>
      </c>
      <c r="B33" s="34" t="s">
        <v>18</v>
      </c>
      <c r="C33" s="34" t="s">
        <v>20</v>
      </c>
      <c r="D33" s="50">
        <f t="shared" si="0"/>
        <v>248.04823497977074</v>
      </c>
      <c r="E33" s="48">
        <f t="shared" si="10"/>
        <v>3.7450000000000001</v>
      </c>
      <c r="F33" s="51">
        <f t="shared" si="1"/>
        <v>928.9406399992414</v>
      </c>
      <c r="G33" s="35">
        <f t="shared" si="2"/>
        <v>0</v>
      </c>
      <c r="H33" s="35">
        <v>1</v>
      </c>
      <c r="I33" s="35">
        <f t="shared" si="3"/>
        <v>0</v>
      </c>
      <c r="J33" s="35">
        <f t="shared" si="4"/>
        <v>0</v>
      </c>
      <c r="K33" s="51">
        <f t="shared" si="5"/>
        <v>278.68219199977239</v>
      </c>
      <c r="L33" s="48">
        <f t="shared" si="6"/>
        <v>325.12922399973445</v>
      </c>
      <c r="N33" s="53" t="s">
        <v>20</v>
      </c>
      <c r="O33" s="54">
        <f t="shared" si="11"/>
        <v>1463.8182972136462</v>
      </c>
      <c r="R33" s="37" t="s">
        <v>11</v>
      </c>
      <c r="S33" s="33">
        <v>40386</v>
      </c>
      <c r="T33" s="57">
        <f t="shared" si="7"/>
        <v>391.97389554914554</v>
      </c>
    </row>
    <row r="34" spans="1:20" s="26" customFormat="1" x14ac:dyDescent="0.35">
      <c r="A34" s="33">
        <f t="shared" si="9"/>
        <v>40386</v>
      </c>
      <c r="B34" s="34" t="s">
        <v>18</v>
      </c>
      <c r="C34" s="34" t="s">
        <v>21</v>
      </c>
      <c r="D34" s="50">
        <f t="shared" si="0"/>
        <v>268.59837162667776</v>
      </c>
      <c r="E34" s="48">
        <f t="shared" si="10"/>
        <v>3.1469999999999998</v>
      </c>
      <c r="F34" s="51">
        <f t="shared" si="1"/>
        <v>845.27907550915484</v>
      </c>
      <c r="G34" s="35">
        <f t="shared" si="2"/>
        <v>0</v>
      </c>
      <c r="H34" s="35">
        <v>1</v>
      </c>
      <c r="I34" s="35">
        <f t="shared" si="3"/>
        <v>0</v>
      </c>
      <c r="J34" s="35">
        <f t="shared" si="4"/>
        <v>0</v>
      </c>
      <c r="K34" s="51">
        <f t="shared" si="5"/>
        <v>253.58372265274645</v>
      </c>
      <c r="L34" s="48">
        <f t="shared" si="6"/>
        <v>295.84767642820418</v>
      </c>
      <c r="N34" s="33" t="s">
        <v>21</v>
      </c>
      <c r="O34" s="54">
        <f t="shared" si="11"/>
        <v>1320.6162089498494</v>
      </c>
      <c r="R34" s="37" t="s">
        <v>11</v>
      </c>
      <c r="S34" s="33">
        <v>40393</v>
      </c>
      <c r="T34" s="57">
        <f t="shared" si="7"/>
        <v>391.97389554914554</v>
      </c>
    </row>
    <row r="35" spans="1:20" s="26" customFormat="1" x14ac:dyDescent="0.35">
      <c r="A35" s="33">
        <f t="shared" si="9"/>
        <v>40386</v>
      </c>
      <c r="B35" s="34" t="s">
        <v>18</v>
      </c>
      <c r="C35" s="34" t="s">
        <v>22</v>
      </c>
      <c r="D35" s="50">
        <f t="shared" si="0"/>
        <v>246.84546778471767</v>
      </c>
      <c r="E35" s="48">
        <f t="shared" si="10"/>
        <v>3.78</v>
      </c>
      <c r="F35" s="51">
        <f t="shared" si="1"/>
        <v>933.07586822623273</v>
      </c>
      <c r="G35" s="35">
        <f t="shared" si="2"/>
        <v>0</v>
      </c>
      <c r="H35" s="35">
        <v>1</v>
      </c>
      <c r="I35" s="35">
        <f t="shared" si="3"/>
        <v>0</v>
      </c>
      <c r="J35" s="35">
        <f t="shared" si="4"/>
        <v>0</v>
      </c>
      <c r="K35" s="51">
        <f t="shared" si="5"/>
        <v>279.92276046786981</v>
      </c>
      <c r="L35" s="48">
        <f t="shared" si="6"/>
        <v>326.57655387918146</v>
      </c>
      <c r="N35" s="53" t="s">
        <v>22</v>
      </c>
      <c r="O35" s="54">
        <f t="shared" si="11"/>
        <v>1471.133798051198</v>
      </c>
      <c r="R35" s="37" t="s">
        <v>11</v>
      </c>
      <c r="S35" s="33">
        <v>40400</v>
      </c>
      <c r="T35" s="57">
        <f t="shared" si="7"/>
        <v>391.97389554914554</v>
      </c>
    </row>
    <row r="36" spans="1:20" s="26" customFormat="1" x14ac:dyDescent="0.35">
      <c r="A36" s="33">
        <f t="shared" si="9"/>
        <v>40386</v>
      </c>
      <c r="B36" s="34" t="s">
        <v>18</v>
      </c>
      <c r="C36" s="34" t="s">
        <v>23</v>
      </c>
      <c r="D36" s="50">
        <f t="shared" si="0"/>
        <v>233.13392176111245</v>
      </c>
      <c r="E36" s="48">
        <f t="shared" si="10"/>
        <v>4.1790000000000003</v>
      </c>
      <c r="F36" s="51">
        <f t="shared" si="1"/>
        <v>974.26665903968899</v>
      </c>
      <c r="G36" s="35">
        <f t="shared" si="2"/>
        <v>0</v>
      </c>
      <c r="H36" s="35">
        <v>1</v>
      </c>
      <c r="I36" s="35">
        <f t="shared" si="3"/>
        <v>0</v>
      </c>
      <c r="J36" s="35">
        <f t="shared" si="4"/>
        <v>0</v>
      </c>
      <c r="K36" s="51">
        <f t="shared" si="5"/>
        <v>292.27999771190667</v>
      </c>
      <c r="L36" s="48">
        <f t="shared" si="6"/>
        <v>340.99333066389113</v>
      </c>
      <c r="N36" s="53" t="s">
        <v>23</v>
      </c>
      <c r="O36" s="54">
        <f t="shared" si="11"/>
        <v>1546.199372235342</v>
      </c>
      <c r="R36" s="37" t="s">
        <v>12</v>
      </c>
      <c r="S36" s="33">
        <v>40379</v>
      </c>
      <c r="T36" s="57">
        <f t="shared" ref="T36:T67" si="12">SUMIFS($L$2:$L$81,$A$2:$A$81,$S36,$C$2:$C$81,$R36)</f>
        <v>587.31136904320863</v>
      </c>
    </row>
    <row r="37" spans="1:20" s="26" customFormat="1" x14ac:dyDescent="0.35">
      <c r="A37" s="33">
        <f t="shared" si="9"/>
        <v>40386</v>
      </c>
      <c r="B37" s="34" t="s">
        <v>18</v>
      </c>
      <c r="C37" s="34" t="s">
        <v>24</v>
      </c>
      <c r="D37" s="50">
        <f t="shared" si="0"/>
        <v>217.89314316093979</v>
      </c>
      <c r="E37" s="48">
        <f t="shared" si="10"/>
        <v>4.6224999999999996</v>
      </c>
      <c r="F37" s="51">
        <f t="shared" si="1"/>
        <v>1007.2110542614441</v>
      </c>
      <c r="G37" s="35">
        <f t="shared" si="2"/>
        <v>0</v>
      </c>
      <c r="H37" s="35">
        <v>1</v>
      </c>
      <c r="I37" s="35">
        <f t="shared" si="3"/>
        <v>0</v>
      </c>
      <c r="J37" s="35">
        <f t="shared" si="4"/>
        <v>0</v>
      </c>
      <c r="K37" s="51">
        <f t="shared" si="5"/>
        <v>302.16331627843323</v>
      </c>
      <c r="L37" s="48">
        <f t="shared" si="6"/>
        <v>352.52386899150542</v>
      </c>
      <c r="N37" s="53" t="s">
        <v>24</v>
      </c>
      <c r="O37" s="54">
        <f t="shared" si="11"/>
        <v>1611.6604231262327</v>
      </c>
      <c r="R37" s="37" t="s">
        <v>12</v>
      </c>
      <c r="S37" s="33">
        <v>40386</v>
      </c>
      <c r="T37" s="57">
        <f t="shared" si="12"/>
        <v>399.16954995228843</v>
      </c>
    </row>
    <row r="38" spans="1:20" s="26" customFormat="1" x14ac:dyDescent="0.35">
      <c r="A38" s="33">
        <f t="shared" si="9"/>
        <v>40386</v>
      </c>
      <c r="B38" s="34" t="s">
        <v>18</v>
      </c>
      <c r="C38" s="34" t="s">
        <v>25</v>
      </c>
      <c r="D38" s="50">
        <f t="shared" si="0"/>
        <v>238.7267892181093</v>
      </c>
      <c r="E38" s="48">
        <f t="shared" si="10"/>
        <v>4.0162500000000003</v>
      </c>
      <c r="F38" s="51">
        <f t="shared" si="1"/>
        <v>958.78646719723156</v>
      </c>
      <c r="G38" s="35">
        <f t="shared" si="2"/>
        <v>0</v>
      </c>
      <c r="H38" s="35">
        <v>1</v>
      </c>
      <c r="I38" s="35">
        <f t="shared" si="3"/>
        <v>0</v>
      </c>
      <c r="J38" s="35">
        <f t="shared" si="4"/>
        <v>0</v>
      </c>
      <c r="K38" s="51">
        <f t="shared" si="5"/>
        <v>287.63594015916948</v>
      </c>
      <c r="L38" s="48">
        <f t="shared" si="6"/>
        <v>335.57526351903101</v>
      </c>
      <c r="N38" s="33" t="s">
        <v>25</v>
      </c>
      <c r="O38" s="54">
        <f t="shared" si="11"/>
        <v>1517.4303605190007</v>
      </c>
      <c r="R38" s="37" t="s">
        <v>12</v>
      </c>
      <c r="S38" s="33">
        <v>40393</v>
      </c>
      <c r="T38" s="57">
        <f t="shared" si="12"/>
        <v>399.16954995228843</v>
      </c>
    </row>
    <row r="39" spans="1:20" s="26" customFormat="1" x14ac:dyDescent="0.35">
      <c r="A39" s="33">
        <f t="shared" si="9"/>
        <v>40386</v>
      </c>
      <c r="B39" s="34" t="s">
        <v>18</v>
      </c>
      <c r="C39" s="34" t="s">
        <v>26</v>
      </c>
      <c r="D39" s="50">
        <f t="shared" si="0"/>
        <v>268.77019551168536</v>
      </c>
      <c r="E39" s="48">
        <f t="shared" si="10"/>
        <v>3.1419999999999999</v>
      </c>
      <c r="F39" s="51">
        <f t="shared" si="1"/>
        <v>844.47595429771536</v>
      </c>
      <c r="G39" s="35">
        <f t="shared" si="2"/>
        <v>0</v>
      </c>
      <c r="H39" s="35">
        <v>1</v>
      </c>
      <c r="I39" s="35">
        <f t="shared" si="3"/>
        <v>0</v>
      </c>
      <c r="J39" s="35">
        <f t="shared" si="4"/>
        <v>0</v>
      </c>
      <c r="K39" s="51">
        <f t="shared" si="5"/>
        <v>253.3427862893146</v>
      </c>
      <c r="L39" s="48">
        <f t="shared" si="6"/>
        <v>295.56658400420037</v>
      </c>
      <c r="N39" s="53" t="s">
        <v>26</v>
      </c>
      <c r="O39" s="54">
        <f t="shared" si="11"/>
        <v>1319.2738133510109</v>
      </c>
      <c r="R39" s="37" t="s">
        <v>12</v>
      </c>
      <c r="S39" s="33">
        <v>40400</v>
      </c>
      <c r="T39" s="57">
        <f t="shared" si="12"/>
        <v>399.16954995228843</v>
      </c>
    </row>
    <row r="40" spans="1:20" s="26" customFormat="1" x14ac:dyDescent="0.35">
      <c r="A40" s="33">
        <f t="shared" si="9"/>
        <v>40386</v>
      </c>
      <c r="B40" s="34" t="s">
        <v>18</v>
      </c>
      <c r="C40" s="34" t="s">
        <v>27</v>
      </c>
      <c r="D40" s="50">
        <f t="shared" si="0"/>
        <v>248.04823497977074</v>
      </c>
      <c r="E40" s="48">
        <f t="shared" si="10"/>
        <v>3.7450000000000001</v>
      </c>
      <c r="F40" s="51">
        <f t="shared" si="1"/>
        <v>928.9406399992414</v>
      </c>
      <c r="G40" s="35">
        <f t="shared" si="2"/>
        <v>0</v>
      </c>
      <c r="H40" s="35">
        <v>1</v>
      </c>
      <c r="I40" s="35">
        <f t="shared" si="3"/>
        <v>0</v>
      </c>
      <c r="J40" s="35">
        <f t="shared" si="4"/>
        <v>0</v>
      </c>
      <c r="K40" s="51">
        <f t="shared" si="5"/>
        <v>278.68219199977239</v>
      </c>
      <c r="L40" s="48">
        <f t="shared" si="6"/>
        <v>325.12922399973445</v>
      </c>
      <c r="N40" s="53" t="s">
        <v>27</v>
      </c>
      <c r="O40" s="54">
        <f t="shared" si="11"/>
        <v>1463.8182972136462</v>
      </c>
      <c r="R40" s="37" t="s">
        <v>23</v>
      </c>
      <c r="S40" s="33">
        <v>40379</v>
      </c>
      <c r="T40" s="57">
        <f t="shared" si="12"/>
        <v>523.21938024366864</v>
      </c>
    </row>
    <row r="41" spans="1:20" s="26" customFormat="1" x14ac:dyDescent="0.35">
      <c r="A41" s="33">
        <f t="shared" si="9"/>
        <v>40386</v>
      </c>
      <c r="B41" s="34" t="s">
        <v>18</v>
      </c>
      <c r="C41" s="34" t="s">
        <v>28</v>
      </c>
      <c r="D41" s="50">
        <f t="shared" si="0"/>
        <v>255.82940232895783</v>
      </c>
      <c r="E41" s="48">
        <f t="shared" si="10"/>
        <v>3.5185714290000001</v>
      </c>
      <c r="F41" s="51">
        <f t="shared" si="1"/>
        <v>900.1540257328171</v>
      </c>
      <c r="G41" s="35">
        <f t="shared" si="2"/>
        <v>0</v>
      </c>
      <c r="H41" s="35">
        <v>1</v>
      </c>
      <c r="I41" s="35">
        <f t="shared" si="3"/>
        <v>0</v>
      </c>
      <c r="J41" s="35">
        <f t="shared" si="4"/>
        <v>0</v>
      </c>
      <c r="K41" s="51">
        <f t="shared" si="5"/>
        <v>270.04620771984514</v>
      </c>
      <c r="L41" s="48">
        <f t="shared" si="6"/>
        <v>315.05390900648598</v>
      </c>
      <c r="N41" s="53" t="s">
        <v>28</v>
      </c>
      <c r="O41" s="54">
        <f t="shared" si="11"/>
        <v>1413.6435785171961</v>
      </c>
      <c r="R41" s="37" t="s">
        <v>23</v>
      </c>
      <c r="S41" s="33">
        <v>40386</v>
      </c>
      <c r="T41" s="57">
        <f t="shared" si="12"/>
        <v>340.99333066389113</v>
      </c>
    </row>
    <row r="42" spans="1:20" s="26" customFormat="1" x14ac:dyDescent="0.35">
      <c r="A42" s="33">
        <f t="shared" si="9"/>
        <v>40393</v>
      </c>
      <c r="B42" s="34" t="s">
        <v>7</v>
      </c>
      <c r="C42" s="34" t="s">
        <v>8</v>
      </c>
      <c r="D42" s="50">
        <f t="shared" si="0"/>
        <v>323.32574228519707</v>
      </c>
      <c r="E42" s="48">
        <f t="shared" si="10"/>
        <v>3.556923077</v>
      </c>
      <c r="F42" s="51">
        <f t="shared" si="1"/>
        <v>1150.0447941223722</v>
      </c>
      <c r="G42" s="35">
        <f t="shared" si="2"/>
        <v>0</v>
      </c>
      <c r="H42" s="35">
        <v>1</v>
      </c>
      <c r="I42" s="35">
        <f t="shared" si="3"/>
        <v>1</v>
      </c>
      <c r="J42" s="35">
        <f t="shared" si="4"/>
        <v>3.556923077</v>
      </c>
      <c r="K42" s="51">
        <f t="shared" si="5"/>
        <v>345.01343823671164</v>
      </c>
      <c r="L42" s="48">
        <f t="shared" si="6"/>
        <v>402.51567794283022</v>
      </c>
      <c r="N42" s="32" t="s">
        <v>44</v>
      </c>
      <c r="O42" s="55">
        <f>SUM(O22:O41)</f>
        <v>32232.891453502587</v>
      </c>
      <c r="R42" s="37" t="s">
        <v>23</v>
      </c>
      <c r="S42" s="33">
        <v>40393</v>
      </c>
      <c r="T42" s="57">
        <f t="shared" si="12"/>
        <v>340.99333066389113</v>
      </c>
    </row>
    <row r="43" spans="1:20" s="26" customFormat="1" x14ac:dyDescent="0.35">
      <c r="A43" s="33">
        <f t="shared" si="9"/>
        <v>40393</v>
      </c>
      <c r="B43" s="34" t="s">
        <v>7</v>
      </c>
      <c r="C43" s="34" t="s">
        <v>9</v>
      </c>
      <c r="D43" s="50">
        <f t="shared" si="0"/>
        <v>300.89589391349557</v>
      </c>
      <c r="E43" s="48">
        <f t="shared" si="10"/>
        <v>3.8450000000000002</v>
      </c>
      <c r="F43" s="51">
        <f t="shared" si="1"/>
        <v>1156.9447120973905</v>
      </c>
      <c r="G43" s="35">
        <f t="shared" si="2"/>
        <v>0</v>
      </c>
      <c r="H43" s="35">
        <v>1</v>
      </c>
      <c r="I43" s="35">
        <f t="shared" si="3"/>
        <v>1</v>
      </c>
      <c r="J43" s="35">
        <f t="shared" si="4"/>
        <v>3.8450000000000002</v>
      </c>
      <c r="K43" s="51">
        <f t="shared" si="5"/>
        <v>347.08341362921715</v>
      </c>
      <c r="L43" s="48">
        <f t="shared" si="6"/>
        <v>404.93064923408667</v>
      </c>
      <c r="R43" s="37" t="s">
        <v>23</v>
      </c>
      <c r="S43" s="33">
        <v>40400</v>
      </c>
      <c r="T43" s="57">
        <f t="shared" si="12"/>
        <v>340.99333066389113</v>
      </c>
    </row>
    <row r="44" spans="1:20" s="26" customFormat="1" x14ac:dyDescent="0.35">
      <c r="A44" s="33">
        <f t="shared" si="9"/>
        <v>40393</v>
      </c>
      <c r="B44" s="34" t="s">
        <v>7</v>
      </c>
      <c r="C44" s="34" t="s">
        <v>10</v>
      </c>
      <c r="D44" s="50">
        <f t="shared" si="0"/>
        <v>235.83036754332116</v>
      </c>
      <c r="E44" s="48">
        <f t="shared" si="10"/>
        <v>4.6806666669999997</v>
      </c>
      <c r="F44" s="51">
        <f t="shared" si="1"/>
        <v>1103.8433404263819</v>
      </c>
      <c r="G44" s="35">
        <f t="shared" si="2"/>
        <v>0</v>
      </c>
      <c r="H44" s="35">
        <v>1</v>
      </c>
      <c r="I44" s="35">
        <f t="shared" si="3"/>
        <v>1</v>
      </c>
      <c r="J44" s="35">
        <f t="shared" si="4"/>
        <v>4.6806666669999997</v>
      </c>
      <c r="K44" s="51">
        <f t="shared" si="5"/>
        <v>331.15300212791459</v>
      </c>
      <c r="L44" s="48">
        <f t="shared" si="6"/>
        <v>386.3451691492337</v>
      </c>
      <c r="R44" s="37" t="s">
        <v>13</v>
      </c>
      <c r="S44" s="33">
        <v>40379</v>
      </c>
      <c r="T44" s="57">
        <f t="shared" si="12"/>
        <v>571.18143983585901</v>
      </c>
    </row>
    <row r="45" spans="1:20" s="26" customFormat="1" x14ac:dyDescent="0.35">
      <c r="A45" s="33">
        <f t="shared" si="9"/>
        <v>40393</v>
      </c>
      <c r="B45" s="34" t="s">
        <v>7</v>
      </c>
      <c r="C45" s="34" t="s">
        <v>11</v>
      </c>
      <c r="D45" s="50">
        <f t="shared" si="0"/>
        <v>246.44212149188871</v>
      </c>
      <c r="E45" s="48">
        <f t="shared" si="10"/>
        <v>4.5443749999999996</v>
      </c>
      <c r="F45" s="51">
        <f t="shared" si="1"/>
        <v>1119.9254158547017</v>
      </c>
      <c r="G45" s="35">
        <f t="shared" si="2"/>
        <v>0</v>
      </c>
      <c r="H45" s="35">
        <v>1</v>
      </c>
      <c r="I45" s="35">
        <f t="shared" si="3"/>
        <v>1</v>
      </c>
      <c r="J45" s="35">
        <f t="shared" si="4"/>
        <v>4.5443749999999996</v>
      </c>
      <c r="K45" s="51">
        <f t="shared" si="5"/>
        <v>335.97762475641048</v>
      </c>
      <c r="L45" s="48">
        <f t="shared" si="6"/>
        <v>391.97389554914554</v>
      </c>
      <c r="R45" s="37" t="s">
        <v>13</v>
      </c>
      <c r="S45" s="33">
        <v>40386</v>
      </c>
      <c r="T45" s="57">
        <f t="shared" si="12"/>
        <v>404.88713757562761</v>
      </c>
    </row>
    <row r="46" spans="1:20" s="26" customFormat="1" x14ac:dyDescent="0.35">
      <c r="A46" s="33">
        <f t="shared" si="9"/>
        <v>40393</v>
      </c>
      <c r="B46" s="34" t="s">
        <v>7</v>
      </c>
      <c r="C46" s="34" t="s">
        <v>12</v>
      </c>
      <c r="D46" s="50">
        <f t="shared" si="0"/>
        <v>264.32735514840869</v>
      </c>
      <c r="E46" s="48">
        <f t="shared" si="10"/>
        <v>4.314666667</v>
      </c>
      <c r="F46" s="51">
        <f t="shared" si="1"/>
        <v>1140.4844284351097</v>
      </c>
      <c r="G46" s="35">
        <f t="shared" si="2"/>
        <v>0</v>
      </c>
      <c r="H46" s="35">
        <v>1</v>
      </c>
      <c r="I46" s="35">
        <f t="shared" si="3"/>
        <v>1</v>
      </c>
      <c r="J46" s="35">
        <f t="shared" si="4"/>
        <v>4.314666667</v>
      </c>
      <c r="K46" s="51">
        <f t="shared" si="5"/>
        <v>342.14532853053294</v>
      </c>
      <c r="L46" s="48">
        <f t="shared" si="6"/>
        <v>399.16954995228843</v>
      </c>
      <c r="R46" s="37" t="s">
        <v>13</v>
      </c>
      <c r="S46" s="33">
        <v>40393</v>
      </c>
      <c r="T46" s="57">
        <f t="shared" si="12"/>
        <v>404.88713757562761</v>
      </c>
    </row>
    <row r="47" spans="1:20" s="26" customFormat="1" x14ac:dyDescent="0.35">
      <c r="A47" s="33">
        <f t="shared" si="9"/>
        <v>40393</v>
      </c>
      <c r="B47" s="34" t="s">
        <v>7</v>
      </c>
      <c r="C47" s="34" t="s">
        <v>13</v>
      </c>
      <c r="D47" s="50">
        <f t="shared" si="0"/>
        <v>303.33788611661709</v>
      </c>
      <c r="E47" s="48">
        <f t="shared" si="10"/>
        <v>3.8136363640000002</v>
      </c>
      <c r="F47" s="51">
        <f t="shared" si="1"/>
        <v>1156.8203930732218</v>
      </c>
      <c r="G47" s="35">
        <f t="shared" si="2"/>
        <v>0</v>
      </c>
      <c r="H47" s="35">
        <v>1</v>
      </c>
      <c r="I47" s="35">
        <f t="shared" si="3"/>
        <v>1</v>
      </c>
      <c r="J47" s="35">
        <f t="shared" si="4"/>
        <v>3.8136363640000002</v>
      </c>
      <c r="K47" s="51">
        <f t="shared" si="5"/>
        <v>347.04611792196653</v>
      </c>
      <c r="L47" s="48">
        <f t="shared" si="6"/>
        <v>404.88713757562761</v>
      </c>
      <c r="R47" s="37" t="s">
        <v>13</v>
      </c>
      <c r="S47" s="33">
        <v>40400</v>
      </c>
      <c r="T47" s="57">
        <f t="shared" si="12"/>
        <v>404.88713757562761</v>
      </c>
    </row>
    <row r="48" spans="1:20" s="26" customFormat="1" x14ac:dyDescent="0.35">
      <c r="A48" s="33">
        <f t="shared" si="9"/>
        <v>40393</v>
      </c>
      <c r="B48" s="34" t="s">
        <v>7</v>
      </c>
      <c r="C48" s="34" t="s">
        <v>14</v>
      </c>
      <c r="D48" s="50">
        <f t="shared" si="0"/>
        <v>277.30412548633296</v>
      </c>
      <c r="E48" s="48">
        <f t="shared" si="10"/>
        <v>4.1479999999999997</v>
      </c>
      <c r="F48" s="51">
        <f t="shared" si="1"/>
        <v>1150.2575125173091</v>
      </c>
      <c r="G48" s="35">
        <f t="shared" si="2"/>
        <v>0</v>
      </c>
      <c r="H48" s="35">
        <v>1</v>
      </c>
      <c r="I48" s="35">
        <f t="shared" si="3"/>
        <v>1</v>
      </c>
      <c r="J48" s="35">
        <f t="shared" si="4"/>
        <v>4.1479999999999997</v>
      </c>
      <c r="K48" s="51">
        <f t="shared" si="5"/>
        <v>345.07725375519271</v>
      </c>
      <c r="L48" s="48">
        <f t="shared" si="6"/>
        <v>402.59012938105815</v>
      </c>
      <c r="R48" s="37" t="s">
        <v>24</v>
      </c>
      <c r="S48" s="33">
        <v>40379</v>
      </c>
      <c r="T48" s="57">
        <f t="shared" si="12"/>
        <v>554.0888161517164</v>
      </c>
    </row>
    <row r="49" spans="1:20" s="26" customFormat="1" x14ac:dyDescent="0.35">
      <c r="A49" s="33">
        <f t="shared" si="9"/>
        <v>40393</v>
      </c>
      <c r="B49" s="34" t="s">
        <v>7</v>
      </c>
      <c r="C49" s="34" t="s">
        <v>15</v>
      </c>
      <c r="D49" s="50">
        <f t="shared" si="0"/>
        <v>278.07299912731719</v>
      </c>
      <c r="E49" s="48">
        <f t="shared" si="10"/>
        <v>4.1381249999999996</v>
      </c>
      <c r="F49" s="51">
        <f t="shared" si="1"/>
        <v>1150.7008295137293</v>
      </c>
      <c r="G49" s="35">
        <f t="shared" si="2"/>
        <v>0</v>
      </c>
      <c r="H49" s="35">
        <v>1</v>
      </c>
      <c r="I49" s="35">
        <f t="shared" si="3"/>
        <v>1</v>
      </c>
      <c r="J49" s="35">
        <f t="shared" si="4"/>
        <v>4.1381249999999996</v>
      </c>
      <c r="K49" s="51">
        <f t="shared" si="5"/>
        <v>345.21024885411879</v>
      </c>
      <c r="L49" s="48">
        <f t="shared" si="6"/>
        <v>402.74529032980524</v>
      </c>
      <c r="R49" s="37" t="s">
        <v>24</v>
      </c>
      <c r="S49" s="33">
        <v>40386</v>
      </c>
      <c r="T49" s="57">
        <f t="shared" si="12"/>
        <v>352.52386899150542</v>
      </c>
    </row>
    <row r="50" spans="1:20" s="26" customFormat="1" x14ac:dyDescent="0.35">
      <c r="A50" s="33">
        <f t="shared" si="9"/>
        <v>40393</v>
      </c>
      <c r="B50" s="34" t="s">
        <v>7</v>
      </c>
      <c r="C50" s="34" t="s">
        <v>16</v>
      </c>
      <c r="D50" s="50">
        <f t="shared" si="0"/>
        <v>278.07299912731719</v>
      </c>
      <c r="E50" s="48">
        <f t="shared" si="10"/>
        <v>4.1381249999999996</v>
      </c>
      <c r="F50" s="51">
        <f t="shared" si="1"/>
        <v>1150.7008295137293</v>
      </c>
      <c r="G50" s="35">
        <f t="shared" si="2"/>
        <v>0</v>
      </c>
      <c r="H50" s="35">
        <v>1</v>
      </c>
      <c r="I50" s="35">
        <f t="shared" si="3"/>
        <v>1</v>
      </c>
      <c r="J50" s="35">
        <f t="shared" si="4"/>
        <v>4.1381249999999996</v>
      </c>
      <c r="K50" s="51">
        <f t="shared" si="5"/>
        <v>345.21024885411879</v>
      </c>
      <c r="L50" s="48">
        <f t="shared" si="6"/>
        <v>402.74529032980524</v>
      </c>
      <c r="R50" s="37" t="s">
        <v>24</v>
      </c>
      <c r="S50" s="33">
        <v>40393</v>
      </c>
      <c r="T50" s="57">
        <f t="shared" si="12"/>
        <v>352.52386899150542</v>
      </c>
    </row>
    <row r="51" spans="1:20" s="26" customFormat="1" x14ac:dyDescent="0.35">
      <c r="A51" s="33">
        <f t="shared" si="9"/>
        <v>40393</v>
      </c>
      <c r="B51" s="34" t="s">
        <v>7</v>
      </c>
      <c r="C51" s="34" t="s">
        <v>17</v>
      </c>
      <c r="D51" s="50">
        <f t="shared" si="0"/>
        <v>250.93532818645497</v>
      </c>
      <c r="E51" s="48">
        <f t="shared" si="10"/>
        <v>4.4866666669999997</v>
      </c>
      <c r="F51" s="51">
        <f t="shared" si="1"/>
        <v>1125.8631725468731</v>
      </c>
      <c r="G51" s="35">
        <f t="shared" si="2"/>
        <v>0</v>
      </c>
      <c r="H51" s="35">
        <v>1</v>
      </c>
      <c r="I51" s="35">
        <f t="shared" si="3"/>
        <v>1</v>
      </c>
      <c r="J51" s="35">
        <f t="shared" si="4"/>
        <v>4.4866666669999997</v>
      </c>
      <c r="K51" s="51">
        <f t="shared" si="5"/>
        <v>337.75895176406192</v>
      </c>
      <c r="L51" s="48">
        <f t="shared" si="6"/>
        <v>394.05211039140551</v>
      </c>
      <c r="R51" s="37" t="s">
        <v>24</v>
      </c>
      <c r="S51" s="33">
        <v>40400</v>
      </c>
      <c r="T51" s="57">
        <f t="shared" si="12"/>
        <v>352.52386899150542</v>
      </c>
    </row>
    <row r="52" spans="1:20" s="26" customFormat="1" x14ac:dyDescent="0.35">
      <c r="A52" s="33">
        <f t="shared" si="9"/>
        <v>40393</v>
      </c>
      <c r="B52" s="34" t="s">
        <v>18</v>
      </c>
      <c r="C52" s="34" t="s">
        <v>19</v>
      </c>
      <c r="D52" s="50">
        <f t="shared" si="0"/>
        <v>268.59837162667776</v>
      </c>
      <c r="E52" s="48">
        <f t="shared" si="10"/>
        <v>3.1469999999999998</v>
      </c>
      <c r="F52" s="51">
        <f t="shared" si="1"/>
        <v>845.27907550915484</v>
      </c>
      <c r="G52" s="35">
        <f t="shared" si="2"/>
        <v>0</v>
      </c>
      <c r="H52" s="35">
        <v>1</v>
      </c>
      <c r="I52" s="35">
        <f t="shared" si="3"/>
        <v>0</v>
      </c>
      <c r="J52" s="35">
        <f t="shared" si="4"/>
        <v>0</v>
      </c>
      <c r="K52" s="51">
        <f t="shared" si="5"/>
        <v>253.58372265274645</v>
      </c>
      <c r="L52" s="48">
        <f t="shared" si="6"/>
        <v>295.84767642820418</v>
      </c>
      <c r="R52" s="37" t="s">
        <v>14</v>
      </c>
      <c r="S52" s="33">
        <v>40379</v>
      </c>
      <c r="T52" s="57">
        <f t="shared" si="12"/>
        <v>583.46441836333065</v>
      </c>
    </row>
    <row r="53" spans="1:20" s="26" customFormat="1" x14ac:dyDescent="0.35">
      <c r="A53" s="33">
        <f t="shared" si="9"/>
        <v>40393</v>
      </c>
      <c r="B53" s="34" t="s">
        <v>18</v>
      </c>
      <c r="C53" s="34" t="s">
        <v>20</v>
      </c>
      <c r="D53" s="50">
        <f t="shared" si="0"/>
        <v>248.04823497977074</v>
      </c>
      <c r="E53" s="48">
        <f t="shared" si="10"/>
        <v>3.7450000000000001</v>
      </c>
      <c r="F53" s="51">
        <f t="shared" si="1"/>
        <v>928.9406399992414</v>
      </c>
      <c r="G53" s="35">
        <f t="shared" si="2"/>
        <v>0</v>
      </c>
      <c r="H53" s="35">
        <v>1</v>
      </c>
      <c r="I53" s="35">
        <f t="shared" si="3"/>
        <v>0</v>
      </c>
      <c r="J53" s="35">
        <f t="shared" si="4"/>
        <v>0</v>
      </c>
      <c r="K53" s="51">
        <f t="shared" si="5"/>
        <v>278.68219199977239</v>
      </c>
      <c r="L53" s="48">
        <f t="shared" si="6"/>
        <v>325.12922399973445</v>
      </c>
      <c r="R53" s="37" t="s">
        <v>14</v>
      </c>
      <c r="S53" s="33">
        <v>40386</v>
      </c>
      <c r="T53" s="57">
        <f t="shared" si="12"/>
        <v>402.59012938105815</v>
      </c>
    </row>
    <row r="54" spans="1:20" s="26" customFormat="1" x14ac:dyDescent="0.35">
      <c r="A54" s="33">
        <f t="shared" si="9"/>
        <v>40393</v>
      </c>
      <c r="B54" s="34" t="s">
        <v>18</v>
      </c>
      <c r="C54" s="34" t="s">
        <v>21</v>
      </c>
      <c r="D54" s="50">
        <f t="shared" si="0"/>
        <v>268.59837162667776</v>
      </c>
      <c r="E54" s="48">
        <f t="shared" si="10"/>
        <v>3.1469999999999998</v>
      </c>
      <c r="F54" s="51">
        <f t="shared" si="1"/>
        <v>845.27907550915484</v>
      </c>
      <c r="G54" s="35">
        <f t="shared" si="2"/>
        <v>0</v>
      </c>
      <c r="H54" s="35">
        <v>1</v>
      </c>
      <c r="I54" s="35">
        <f t="shared" si="3"/>
        <v>0</v>
      </c>
      <c r="J54" s="35">
        <f t="shared" si="4"/>
        <v>0</v>
      </c>
      <c r="K54" s="51">
        <f t="shared" si="5"/>
        <v>253.58372265274645</v>
      </c>
      <c r="L54" s="48">
        <f t="shared" si="6"/>
        <v>295.84767642820418</v>
      </c>
      <c r="R54" s="37" t="s">
        <v>14</v>
      </c>
      <c r="S54" s="33">
        <v>40393</v>
      </c>
      <c r="T54" s="57">
        <f t="shared" si="12"/>
        <v>402.59012938105815</v>
      </c>
    </row>
    <row r="55" spans="1:20" s="26" customFormat="1" x14ac:dyDescent="0.35">
      <c r="A55" s="33">
        <f t="shared" si="9"/>
        <v>40393</v>
      </c>
      <c r="B55" s="34" t="s">
        <v>18</v>
      </c>
      <c r="C55" s="34" t="s">
        <v>22</v>
      </c>
      <c r="D55" s="50">
        <f t="shared" si="0"/>
        <v>246.84546778471767</v>
      </c>
      <c r="E55" s="48">
        <f t="shared" si="10"/>
        <v>3.78</v>
      </c>
      <c r="F55" s="51">
        <f t="shared" si="1"/>
        <v>933.07586822623273</v>
      </c>
      <c r="G55" s="35">
        <f t="shared" si="2"/>
        <v>0</v>
      </c>
      <c r="H55" s="35">
        <v>1</v>
      </c>
      <c r="I55" s="35">
        <f t="shared" si="3"/>
        <v>0</v>
      </c>
      <c r="J55" s="35">
        <f t="shared" si="4"/>
        <v>0</v>
      </c>
      <c r="K55" s="51">
        <f t="shared" si="5"/>
        <v>279.92276046786981</v>
      </c>
      <c r="L55" s="48">
        <f t="shared" si="6"/>
        <v>326.57655387918146</v>
      </c>
      <c r="R55" s="37" t="s">
        <v>14</v>
      </c>
      <c r="S55" s="33">
        <v>40400</v>
      </c>
      <c r="T55" s="57">
        <f t="shared" si="12"/>
        <v>402.59012938105815</v>
      </c>
    </row>
    <row r="56" spans="1:20" s="26" customFormat="1" x14ac:dyDescent="0.35">
      <c r="A56" s="33">
        <f t="shared" si="9"/>
        <v>40393</v>
      </c>
      <c r="B56" s="34" t="s">
        <v>18</v>
      </c>
      <c r="C56" s="34" t="s">
        <v>23</v>
      </c>
      <c r="D56" s="50">
        <f t="shared" si="0"/>
        <v>233.13392176111245</v>
      </c>
      <c r="E56" s="48">
        <f t="shared" si="10"/>
        <v>4.1790000000000003</v>
      </c>
      <c r="F56" s="51">
        <f t="shared" si="1"/>
        <v>974.26665903968899</v>
      </c>
      <c r="G56" s="35">
        <f t="shared" si="2"/>
        <v>0</v>
      </c>
      <c r="H56" s="35">
        <v>1</v>
      </c>
      <c r="I56" s="35">
        <f t="shared" si="3"/>
        <v>0</v>
      </c>
      <c r="J56" s="35">
        <f t="shared" si="4"/>
        <v>0</v>
      </c>
      <c r="K56" s="51">
        <f t="shared" si="5"/>
        <v>292.27999771190667</v>
      </c>
      <c r="L56" s="48">
        <f t="shared" si="6"/>
        <v>340.99333066389113</v>
      </c>
      <c r="R56" s="37" t="s">
        <v>15</v>
      </c>
      <c r="S56" s="33">
        <v>40379</v>
      </c>
      <c r="T56" s="57">
        <f t="shared" si="12"/>
        <v>583.18897815400169</v>
      </c>
    </row>
    <row r="57" spans="1:20" s="26" customFormat="1" x14ac:dyDescent="0.35">
      <c r="A57" s="33">
        <f t="shared" si="9"/>
        <v>40393</v>
      </c>
      <c r="B57" s="34" t="s">
        <v>18</v>
      </c>
      <c r="C57" s="34" t="s">
        <v>24</v>
      </c>
      <c r="D57" s="50">
        <f t="shared" si="0"/>
        <v>217.89314316093979</v>
      </c>
      <c r="E57" s="48">
        <f t="shared" si="10"/>
        <v>4.6224999999999996</v>
      </c>
      <c r="F57" s="51">
        <f t="shared" si="1"/>
        <v>1007.2110542614441</v>
      </c>
      <c r="G57" s="35">
        <f t="shared" si="2"/>
        <v>0</v>
      </c>
      <c r="H57" s="35">
        <v>1</v>
      </c>
      <c r="I57" s="35">
        <f t="shared" si="3"/>
        <v>0</v>
      </c>
      <c r="J57" s="35">
        <f t="shared" si="4"/>
        <v>0</v>
      </c>
      <c r="K57" s="51">
        <f t="shared" si="5"/>
        <v>302.16331627843323</v>
      </c>
      <c r="L57" s="48">
        <f t="shared" si="6"/>
        <v>352.52386899150542</v>
      </c>
      <c r="R57" s="37" t="s">
        <v>15</v>
      </c>
      <c r="S57" s="33">
        <v>40386</v>
      </c>
      <c r="T57" s="57">
        <f t="shared" si="12"/>
        <v>402.74529032980524</v>
      </c>
    </row>
    <row r="58" spans="1:20" s="26" customFormat="1" x14ac:dyDescent="0.35">
      <c r="A58" s="33">
        <f t="shared" si="9"/>
        <v>40393</v>
      </c>
      <c r="B58" s="34" t="s">
        <v>18</v>
      </c>
      <c r="C58" s="34" t="s">
        <v>25</v>
      </c>
      <c r="D58" s="50">
        <f t="shared" si="0"/>
        <v>238.7267892181093</v>
      </c>
      <c r="E58" s="48">
        <f t="shared" si="10"/>
        <v>4.0162500000000003</v>
      </c>
      <c r="F58" s="51">
        <f t="shared" si="1"/>
        <v>958.78646719723156</v>
      </c>
      <c r="G58" s="35">
        <f t="shared" si="2"/>
        <v>0</v>
      </c>
      <c r="H58" s="35">
        <v>1</v>
      </c>
      <c r="I58" s="35">
        <f t="shared" si="3"/>
        <v>0</v>
      </c>
      <c r="J58" s="35">
        <f t="shared" si="4"/>
        <v>0</v>
      </c>
      <c r="K58" s="51">
        <f t="shared" si="5"/>
        <v>287.63594015916948</v>
      </c>
      <c r="L58" s="48">
        <f t="shared" si="6"/>
        <v>335.57526351903101</v>
      </c>
      <c r="R58" s="37" t="s">
        <v>15</v>
      </c>
      <c r="S58" s="33">
        <v>40393</v>
      </c>
      <c r="T58" s="57">
        <f t="shared" si="12"/>
        <v>402.74529032980524</v>
      </c>
    </row>
    <row r="59" spans="1:20" s="26" customFormat="1" x14ac:dyDescent="0.35">
      <c r="A59" s="33">
        <f t="shared" si="9"/>
        <v>40393</v>
      </c>
      <c r="B59" s="34" t="s">
        <v>18</v>
      </c>
      <c r="C59" s="34" t="s">
        <v>26</v>
      </c>
      <c r="D59" s="50">
        <f t="shared" si="0"/>
        <v>268.77019551168536</v>
      </c>
      <c r="E59" s="48">
        <f t="shared" si="10"/>
        <v>3.1419999999999999</v>
      </c>
      <c r="F59" s="51">
        <f t="shared" si="1"/>
        <v>844.47595429771536</v>
      </c>
      <c r="G59" s="35">
        <f t="shared" si="2"/>
        <v>0</v>
      </c>
      <c r="H59" s="35">
        <v>1</v>
      </c>
      <c r="I59" s="35">
        <f t="shared" si="3"/>
        <v>0</v>
      </c>
      <c r="J59" s="35">
        <f t="shared" si="4"/>
        <v>0</v>
      </c>
      <c r="K59" s="51">
        <f t="shared" si="5"/>
        <v>253.3427862893146</v>
      </c>
      <c r="L59" s="48">
        <f t="shared" si="6"/>
        <v>295.56658400420037</v>
      </c>
      <c r="R59" s="37" t="s">
        <v>15</v>
      </c>
      <c r="S59" s="33">
        <v>40400</v>
      </c>
      <c r="T59" s="57">
        <f t="shared" si="12"/>
        <v>402.74529032980524</v>
      </c>
    </row>
    <row r="60" spans="1:20" s="26" customFormat="1" x14ac:dyDescent="0.35">
      <c r="A60" s="33">
        <f t="shared" si="9"/>
        <v>40393</v>
      </c>
      <c r="B60" s="34" t="s">
        <v>18</v>
      </c>
      <c r="C60" s="34" t="s">
        <v>27</v>
      </c>
      <c r="D60" s="50">
        <f t="shared" si="0"/>
        <v>248.04823497977074</v>
      </c>
      <c r="E60" s="48">
        <f t="shared" si="10"/>
        <v>3.7450000000000001</v>
      </c>
      <c r="F60" s="51">
        <f t="shared" si="1"/>
        <v>928.9406399992414</v>
      </c>
      <c r="G60" s="35">
        <f t="shared" si="2"/>
        <v>0</v>
      </c>
      <c r="H60" s="35">
        <v>1</v>
      </c>
      <c r="I60" s="35">
        <f t="shared" si="3"/>
        <v>0</v>
      </c>
      <c r="J60" s="35">
        <f t="shared" si="4"/>
        <v>0</v>
      </c>
      <c r="K60" s="51">
        <f t="shared" si="5"/>
        <v>278.68219199977239</v>
      </c>
      <c r="L60" s="48">
        <f t="shared" si="6"/>
        <v>325.12922399973445</v>
      </c>
      <c r="R60" s="37" t="s">
        <v>25</v>
      </c>
      <c r="S60" s="33">
        <v>40379</v>
      </c>
      <c r="T60" s="57">
        <f t="shared" si="12"/>
        <v>510.70456996190768</v>
      </c>
    </row>
    <row r="61" spans="1:20" s="26" customFormat="1" x14ac:dyDescent="0.35">
      <c r="A61" s="33">
        <f t="shared" si="9"/>
        <v>40393</v>
      </c>
      <c r="B61" s="34" t="s">
        <v>18</v>
      </c>
      <c r="C61" s="34" t="s">
        <v>28</v>
      </c>
      <c r="D61" s="50">
        <f t="shared" si="0"/>
        <v>255.82940232895783</v>
      </c>
      <c r="E61" s="48">
        <f t="shared" si="10"/>
        <v>3.5185714290000001</v>
      </c>
      <c r="F61" s="51">
        <f t="shared" si="1"/>
        <v>900.1540257328171</v>
      </c>
      <c r="G61" s="35">
        <f t="shared" si="2"/>
        <v>0</v>
      </c>
      <c r="H61" s="35">
        <v>1</v>
      </c>
      <c r="I61" s="35">
        <f t="shared" si="3"/>
        <v>0</v>
      </c>
      <c r="J61" s="35">
        <f t="shared" si="4"/>
        <v>0</v>
      </c>
      <c r="K61" s="51">
        <f t="shared" si="5"/>
        <v>270.04620771984514</v>
      </c>
      <c r="L61" s="48">
        <f t="shared" si="6"/>
        <v>315.05390900648598</v>
      </c>
      <c r="R61" s="37" t="s">
        <v>25</v>
      </c>
      <c r="S61" s="33">
        <v>40386</v>
      </c>
      <c r="T61" s="57">
        <f t="shared" si="12"/>
        <v>335.57526351903101</v>
      </c>
    </row>
    <row r="62" spans="1:20" s="26" customFormat="1" x14ac:dyDescent="0.35">
      <c r="A62" s="33">
        <f t="shared" si="9"/>
        <v>40400</v>
      </c>
      <c r="B62" s="34" t="s">
        <v>7</v>
      </c>
      <c r="C62" s="34" t="s">
        <v>8</v>
      </c>
      <c r="D62" s="50">
        <f t="shared" si="0"/>
        <v>323.32574228519707</v>
      </c>
      <c r="E62" s="48">
        <f t="shared" si="10"/>
        <v>3.556923077</v>
      </c>
      <c r="F62" s="51">
        <f t="shared" si="1"/>
        <v>1150.0447941223722</v>
      </c>
      <c r="G62" s="35">
        <f t="shared" si="2"/>
        <v>0</v>
      </c>
      <c r="H62" s="35">
        <v>1</v>
      </c>
      <c r="I62" s="35">
        <f t="shared" si="3"/>
        <v>1</v>
      </c>
      <c r="J62" s="35">
        <f t="shared" si="4"/>
        <v>3.556923077</v>
      </c>
      <c r="K62" s="51">
        <f t="shared" si="5"/>
        <v>345.01343823671164</v>
      </c>
      <c r="L62" s="48">
        <f t="shared" si="6"/>
        <v>402.51567794283022</v>
      </c>
      <c r="R62" s="37" t="s">
        <v>25</v>
      </c>
      <c r="S62" s="33">
        <v>40393</v>
      </c>
      <c r="T62" s="57">
        <f t="shared" si="12"/>
        <v>335.57526351903101</v>
      </c>
    </row>
    <row r="63" spans="1:20" s="26" customFormat="1" x14ac:dyDescent="0.35">
      <c r="A63" s="33">
        <f t="shared" si="9"/>
        <v>40400</v>
      </c>
      <c r="B63" s="34" t="s">
        <v>7</v>
      </c>
      <c r="C63" s="34" t="s">
        <v>9</v>
      </c>
      <c r="D63" s="50">
        <f t="shared" si="0"/>
        <v>300.89589391349557</v>
      </c>
      <c r="E63" s="48">
        <f t="shared" si="10"/>
        <v>3.8450000000000002</v>
      </c>
      <c r="F63" s="51">
        <f t="shared" si="1"/>
        <v>1156.9447120973905</v>
      </c>
      <c r="G63" s="35">
        <f t="shared" si="2"/>
        <v>0</v>
      </c>
      <c r="H63" s="35">
        <v>1</v>
      </c>
      <c r="I63" s="35">
        <f t="shared" si="3"/>
        <v>1</v>
      </c>
      <c r="J63" s="35">
        <f t="shared" si="4"/>
        <v>3.8450000000000002</v>
      </c>
      <c r="K63" s="51">
        <f t="shared" si="5"/>
        <v>347.08341362921715</v>
      </c>
      <c r="L63" s="48">
        <f t="shared" si="6"/>
        <v>404.93064923408667</v>
      </c>
      <c r="R63" s="37" t="s">
        <v>25</v>
      </c>
      <c r="S63" s="33">
        <v>40400</v>
      </c>
      <c r="T63" s="57">
        <f t="shared" si="12"/>
        <v>335.57526351903101</v>
      </c>
    </row>
    <row r="64" spans="1:20" s="26" customFormat="1" x14ac:dyDescent="0.35">
      <c r="A64" s="33">
        <f t="shared" si="9"/>
        <v>40400</v>
      </c>
      <c r="B64" s="34" t="s">
        <v>7</v>
      </c>
      <c r="C64" s="34" t="s">
        <v>10</v>
      </c>
      <c r="D64" s="50">
        <f t="shared" si="0"/>
        <v>235.83036754332116</v>
      </c>
      <c r="E64" s="48">
        <f t="shared" si="10"/>
        <v>4.6806666669999997</v>
      </c>
      <c r="F64" s="51">
        <f t="shared" si="1"/>
        <v>1103.8433404263819</v>
      </c>
      <c r="G64" s="35">
        <f t="shared" si="2"/>
        <v>0</v>
      </c>
      <c r="H64" s="35">
        <v>1</v>
      </c>
      <c r="I64" s="35">
        <f t="shared" si="3"/>
        <v>1</v>
      </c>
      <c r="J64" s="35">
        <f t="shared" si="4"/>
        <v>4.6806666669999997</v>
      </c>
      <c r="K64" s="51">
        <f t="shared" si="5"/>
        <v>331.15300212791459</v>
      </c>
      <c r="L64" s="48">
        <f t="shared" si="6"/>
        <v>386.3451691492337</v>
      </c>
      <c r="R64" s="37" t="s">
        <v>16</v>
      </c>
      <c r="S64" s="33">
        <v>40379</v>
      </c>
      <c r="T64" s="57">
        <f t="shared" si="12"/>
        <v>583.18897815400169</v>
      </c>
    </row>
    <row r="65" spans="1:20" s="26" customFormat="1" x14ac:dyDescent="0.35">
      <c r="A65" s="33">
        <f t="shared" si="9"/>
        <v>40400</v>
      </c>
      <c r="B65" s="34" t="s">
        <v>7</v>
      </c>
      <c r="C65" s="34" t="s">
        <v>11</v>
      </c>
      <c r="D65" s="50">
        <f t="shared" si="0"/>
        <v>246.44212149188871</v>
      </c>
      <c r="E65" s="48">
        <f t="shared" si="10"/>
        <v>4.5443749999999996</v>
      </c>
      <c r="F65" s="51">
        <f t="shared" si="1"/>
        <v>1119.9254158547017</v>
      </c>
      <c r="G65" s="35">
        <f t="shared" si="2"/>
        <v>0</v>
      </c>
      <c r="H65" s="35">
        <v>1</v>
      </c>
      <c r="I65" s="35">
        <f t="shared" si="3"/>
        <v>1</v>
      </c>
      <c r="J65" s="35">
        <f t="shared" si="4"/>
        <v>4.5443749999999996</v>
      </c>
      <c r="K65" s="51">
        <f t="shared" si="5"/>
        <v>335.97762475641048</v>
      </c>
      <c r="L65" s="48">
        <f t="shared" si="6"/>
        <v>391.97389554914554</v>
      </c>
      <c r="R65" s="37" t="s">
        <v>16</v>
      </c>
      <c r="S65" s="33">
        <v>40386</v>
      </c>
      <c r="T65" s="57">
        <f t="shared" si="12"/>
        <v>402.74529032980524</v>
      </c>
    </row>
    <row r="66" spans="1:20" s="26" customFormat="1" x14ac:dyDescent="0.35">
      <c r="A66" s="33">
        <f t="shared" si="9"/>
        <v>40400</v>
      </c>
      <c r="B66" s="34" t="s">
        <v>7</v>
      </c>
      <c r="C66" s="34" t="s">
        <v>12</v>
      </c>
      <c r="D66" s="50">
        <f t="shared" si="0"/>
        <v>264.32735514840869</v>
      </c>
      <c r="E66" s="48">
        <f t="shared" si="10"/>
        <v>4.314666667</v>
      </c>
      <c r="F66" s="51">
        <f t="shared" si="1"/>
        <v>1140.4844284351097</v>
      </c>
      <c r="G66" s="35">
        <f t="shared" si="2"/>
        <v>0</v>
      </c>
      <c r="H66" s="35">
        <v>1</v>
      </c>
      <c r="I66" s="35">
        <f t="shared" si="3"/>
        <v>1</v>
      </c>
      <c r="J66" s="35">
        <f t="shared" si="4"/>
        <v>4.314666667</v>
      </c>
      <c r="K66" s="51">
        <f t="shared" si="5"/>
        <v>342.14532853053294</v>
      </c>
      <c r="L66" s="48">
        <f t="shared" si="6"/>
        <v>399.16954995228843</v>
      </c>
      <c r="R66" s="37" t="s">
        <v>16</v>
      </c>
      <c r="S66" s="33">
        <v>40393</v>
      </c>
      <c r="T66" s="57">
        <f t="shared" si="12"/>
        <v>402.74529032980524</v>
      </c>
    </row>
    <row r="67" spans="1:20" s="26" customFormat="1" x14ac:dyDescent="0.35">
      <c r="A67" s="33">
        <f t="shared" si="9"/>
        <v>40400</v>
      </c>
      <c r="B67" s="34" t="s">
        <v>7</v>
      </c>
      <c r="C67" s="34" t="s">
        <v>13</v>
      </c>
      <c r="D67" s="50">
        <f t="shared" ref="D67:D81" si="13">$O$4+(E67*$O$5)+(G67*$O$6)+(H67*$O$7)+(I67*$O$8)+(J67*$O$9)</f>
        <v>303.33788611661709</v>
      </c>
      <c r="E67" s="48">
        <f t="shared" si="10"/>
        <v>3.8136363640000002</v>
      </c>
      <c r="F67" s="51">
        <f t="shared" ref="F67:F81" si="14">D67*E67</f>
        <v>1156.8203930732218</v>
      </c>
      <c r="G67" s="35">
        <f t="shared" ref="G67:G81" si="15">IF(A67=$A$2,1,0)</f>
        <v>0</v>
      </c>
      <c r="H67" s="35">
        <v>1</v>
      </c>
      <c r="I67" s="35">
        <f t="shared" ref="I67:I81" si="16">IF(B67="RM",1,0)</f>
        <v>1</v>
      </c>
      <c r="J67" s="35">
        <f t="shared" ref="J67:J81" si="17">I67*E67</f>
        <v>3.8136363640000002</v>
      </c>
      <c r="K67" s="51">
        <f t="shared" ref="K67:K81" si="18">0.3*F67</f>
        <v>347.04611792196653</v>
      </c>
      <c r="L67" s="48">
        <f t="shared" ref="L67:L81" si="19">0.7*E67*0.5*D67</f>
        <v>404.88713757562761</v>
      </c>
      <c r="R67" s="37" t="s">
        <v>16</v>
      </c>
      <c r="S67" s="33">
        <v>40400</v>
      </c>
      <c r="T67" s="57">
        <f t="shared" si="12"/>
        <v>402.74529032980524</v>
      </c>
    </row>
    <row r="68" spans="1:20" s="26" customFormat="1" x14ac:dyDescent="0.35">
      <c r="A68" s="33">
        <f t="shared" si="9"/>
        <v>40400</v>
      </c>
      <c r="B68" s="34" t="s">
        <v>7</v>
      </c>
      <c r="C68" s="34" t="s">
        <v>14</v>
      </c>
      <c r="D68" s="50">
        <f t="shared" si="13"/>
        <v>277.30412548633296</v>
      </c>
      <c r="E68" s="48">
        <f t="shared" si="10"/>
        <v>4.1479999999999997</v>
      </c>
      <c r="F68" s="51">
        <f t="shared" si="14"/>
        <v>1150.2575125173091</v>
      </c>
      <c r="G68" s="35">
        <f t="shared" si="15"/>
        <v>0</v>
      </c>
      <c r="H68" s="35">
        <v>1</v>
      </c>
      <c r="I68" s="35">
        <f t="shared" si="16"/>
        <v>1</v>
      </c>
      <c r="J68" s="35">
        <f t="shared" si="17"/>
        <v>4.1479999999999997</v>
      </c>
      <c r="K68" s="51">
        <f t="shared" si="18"/>
        <v>345.07725375519271</v>
      </c>
      <c r="L68" s="48">
        <f t="shared" si="19"/>
        <v>402.59012938105815</v>
      </c>
      <c r="R68" s="37" t="s">
        <v>17</v>
      </c>
      <c r="S68" s="33">
        <v>40379</v>
      </c>
      <c r="T68" s="57">
        <f t="shared" ref="T68:T83" si="20">SUMIFS($L$2:$L$81,$A$2:$A$81,$S68,$C$2:$C$81,$R68)</f>
        <v>589.69402053944987</v>
      </c>
    </row>
    <row r="69" spans="1:20" s="26" customFormat="1" x14ac:dyDescent="0.35">
      <c r="A69" s="33">
        <f t="shared" si="9"/>
        <v>40400</v>
      </c>
      <c r="B69" s="34" t="s">
        <v>7</v>
      </c>
      <c r="C69" s="34" t="s">
        <v>15</v>
      </c>
      <c r="D69" s="50">
        <f t="shared" si="13"/>
        <v>278.07299912731719</v>
      </c>
      <c r="E69" s="48">
        <f t="shared" si="10"/>
        <v>4.1381249999999996</v>
      </c>
      <c r="F69" s="51">
        <f t="shared" si="14"/>
        <v>1150.7008295137293</v>
      </c>
      <c r="G69" s="35">
        <f t="shared" si="15"/>
        <v>0</v>
      </c>
      <c r="H69" s="35">
        <v>1</v>
      </c>
      <c r="I69" s="35">
        <f t="shared" si="16"/>
        <v>1</v>
      </c>
      <c r="J69" s="35">
        <f t="shared" si="17"/>
        <v>4.1381249999999996</v>
      </c>
      <c r="K69" s="51">
        <f t="shared" si="18"/>
        <v>345.21024885411879</v>
      </c>
      <c r="L69" s="48">
        <f t="shared" si="19"/>
        <v>402.74529032980524</v>
      </c>
      <c r="R69" s="37" t="s">
        <v>17</v>
      </c>
      <c r="S69" s="33">
        <v>40386</v>
      </c>
      <c r="T69" s="57">
        <f t="shared" si="20"/>
        <v>394.05211039140551</v>
      </c>
    </row>
    <row r="70" spans="1:20" s="26" customFormat="1" x14ac:dyDescent="0.35">
      <c r="A70" s="33">
        <f t="shared" si="9"/>
        <v>40400</v>
      </c>
      <c r="B70" s="34" t="s">
        <v>7</v>
      </c>
      <c r="C70" s="34" t="s">
        <v>16</v>
      </c>
      <c r="D70" s="50">
        <f t="shared" si="13"/>
        <v>278.07299912731719</v>
      </c>
      <c r="E70" s="48">
        <f t="shared" si="10"/>
        <v>4.1381249999999996</v>
      </c>
      <c r="F70" s="51">
        <f t="shared" si="14"/>
        <v>1150.7008295137293</v>
      </c>
      <c r="G70" s="35">
        <f t="shared" si="15"/>
        <v>0</v>
      </c>
      <c r="H70" s="35">
        <v>1</v>
      </c>
      <c r="I70" s="35">
        <f t="shared" si="16"/>
        <v>1</v>
      </c>
      <c r="J70" s="35">
        <f t="shared" si="17"/>
        <v>4.1381249999999996</v>
      </c>
      <c r="K70" s="51">
        <f t="shared" si="18"/>
        <v>345.21024885411879</v>
      </c>
      <c r="L70" s="48">
        <f t="shared" si="19"/>
        <v>402.74529032980524</v>
      </c>
      <c r="R70" s="37" t="s">
        <v>17</v>
      </c>
      <c r="S70" s="33">
        <v>40393</v>
      </c>
      <c r="T70" s="57">
        <f t="shared" si="20"/>
        <v>394.05211039140551</v>
      </c>
    </row>
    <row r="71" spans="1:20" s="26" customFormat="1" x14ac:dyDescent="0.35">
      <c r="A71" s="33">
        <f t="shared" si="9"/>
        <v>40400</v>
      </c>
      <c r="B71" s="34" t="s">
        <v>7</v>
      </c>
      <c r="C71" s="34" t="s">
        <v>17</v>
      </c>
      <c r="D71" s="50">
        <f t="shared" si="13"/>
        <v>250.93532818645497</v>
      </c>
      <c r="E71" s="48">
        <f t="shared" si="10"/>
        <v>4.4866666669999997</v>
      </c>
      <c r="F71" s="51">
        <f t="shared" si="14"/>
        <v>1125.8631725468731</v>
      </c>
      <c r="G71" s="35">
        <f t="shared" si="15"/>
        <v>0</v>
      </c>
      <c r="H71" s="35">
        <v>1</v>
      </c>
      <c r="I71" s="35">
        <f t="shared" si="16"/>
        <v>1</v>
      </c>
      <c r="J71" s="35">
        <f t="shared" si="17"/>
        <v>4.4866666669999997</v>
      </c>
      <c r="K71" s="51">
        <f t="shared" si="18"/>
        <v>337.75895176406192</v>
      </c>
      <c r="L71" s="48">
        <f t="shared" si="19"/>
        <v>394.05211039140551</v>
      </c>
      <c r="R71" s="37" t="s">
        <v>17</v>
      </c>
      <c r="S71" s="33">
        <v>40400</v>
      </c>
      <c r="T71" s="57">
        <f t="shared" si="20"/>
        <v>394.05211039140551</v>
      </c>
    </row>
    <row r="72" spans="1:20" s="26" customFormat="1" x14ac:dyDescent="0.35">
      <c r="A72" s="33">
        <f t="shared" si="9"/>
        <v>40400</v>
      </c>
      <c r="B72" s="34" t="s">
        <v>18</v>
      </c>
      <c r="C72" s="34" t="s">
        <v>19</v>
      </c>
      <c r="D72" s="50">
        <f t="shared" si="13"/>
        <v>268.59837162667776</v>
      </c>
      <c r="E72" s="48">
        <f t="shared" si="10"/>
        <v>3.1469999999999998</v>
      </c>
      <c r="F72" s="51">
        <f t="shared" si="14"/>
        <v>845.27907550915484</v>
      </c>
      <c r="G72" s="35">
        <f t="shared" si="15"/>
        <v>0</v>
      </c>
      <c r="H72" s="35">
        <v>1</v>
      </c>
      <c r="I72" s="35">
        <f t="shared" si="16"/>
        <v>0</v>
      </c>
      <c r="J72" s="35">
        <f t="shared" si="17"/>
        <v>0</v>
      </c>
      <c r="K72" s="51">
        <f t="shared" si="18"/>
        <v>253.58372265274645</v>
      </c>
      <c r="L72" s="48">
        <f t="shared" si="19"/>
        <v>295.84767642820418</v>
      </c>
      <c r="R72" s="37" t="s">
        <v>26</v>
      </c>
      <c r="S72" s="33">
        <v>40379</v>
      </c>
      <c r="T72" s="57">
        <f t="shared" si="20"/>
        <v>432.57406133840971</v>
      </c>
    </row>
    <row r="73" spans="1:20" s="26" customFormat="1" x14ac:dyDescent="0.35">
      <c r="A73" s="33">
        <f t="shared" si="9"/>
        <v>40400</v>
      </c>
      <c r="B73" s="34" t="s">
        <v>18</v>
      </c>
      <c r="C73" s="34" t="s">
        <v>20</v>
      </c>
      <c r="D73" s="50">
        <f t="shared" si="13"/>
        <v>248.04823497977074</v>
      </c>
      <c r="E73" s="48">
        <f t="shared" si="10"/>
        <v>3.7450000000000001</v>
      </c>
      <c r="F73" s="51">
        <f t="shared" si="14"/>
        <v>928.9406399992414</v>
      </c>
      <c r="G73" s="35">
        <f t="shared" si="15"/>
        <v>0</v>
      </c>
      <c r="H73" s="35">
        <v>1</v>
      </c>
      <c r="I73" s="35">
        <f t="shared" si="16"/>
        <v>0</v>
      </c>
      <c r="J73" s="35">
        <f t="shared" si="17"/>
        <v>0</v>
      </c>
      <c r="K73" s="51">
        <f t="shared" si="18"/>
        <v>278.68219199977239</v>
      </c>
      <c r="L73" s="48">
        <f t="shared" si="19"/>
        <v>325.12922399973445</v>
      </c>
      <c r="R73" s="37" t="s">
        <v>26</v>
      </c>
      <c r="S73" s="33">
        <v>40386</v>
      </c>
      <c r="T73" s="57">
        <f t="shared" si="20"/>
        <v>295.56658400420037</v>
      </c>
    </row>
    <row r="74" spans="1:20" s="26" customFormat="1" x14ac:dyDescent="0.35">
      <c r="A74" s="33">
        <f t="shared" si="9"/>
        <v>40400</v>
      </c>
      <c r="B74" s="34" t="s">
        <v>18</v>
      </c>
      <c r="C74" s="34" t="s">
        <v>21</v>
      </c>
      <c r="D74" s="50">
        <f t="shared" si="13"/>
        <v>268.59837162667776</v>
      </c>
      <c r="E74" s="48">
        <f t="shared" si="10"/>
        <v>3.1469999999999998</v>
      </c>
      <c r="F74" s="51">
        <f t="shared" si="14"/>
        <v>845.27907550915484</v>
      </c>
      <c r="G74" s="35">
        <f t="shared" si="15"/>
        <v>0</v>
      </c>
      <c r="H74" s="35">
        <v>1</v>
      </c>
      <c r="I74" s="35">
        <f t="shared" si="16"/>
        <v>0</v>
      </c>
      <c r="J74" s="35">
        <f t="shared" si="17"/>
        <v>0</v>
      </c>
      <c r="K74" s="51">
        <f t="shared" si="18"/>
        <v>253.58372265274645</v>
      </c>
      <c r="L74" s="48">
        <f t="shared" si="19"/>
        <v>295.84767642820418</v>
      </c>
      <c r="R74" s="37" t="s">
        <v>26</v>
      </c>
      <c r="S74" s="33">
        <v>40393</v>
      </c>
      <c r="T74" s="57">
        <f t="shared" si="20"/>
        <v>295.56658400420037</v>
      </c>
    </row>
    <row r="75" spans="1:20" s="26" customFormat="1" x14ac:dyDescent="0.35">
      <c r="A75" s="33">
        <f t="shared" si="9"/>
        <v>40400</v>
      </c>
      <c r="B75" s="34" t="s">
        <v>18</v>
      </c>
      <c r="C75" s="34" t="s">
        <v>22</v>
      </c>
      <c r="D75" s="50">
        <f t="shared" si="13"/>
        <v>246.84546778471767</v>
      </c>
      <c r="E75" s="48">
        <f t="shared" si="10"/>
        <v>3.78</v>
      </c>
      <c r="F75" s="51">
        <f t="shared" si="14"/>
        <v>933.07586822623273</v>
      </c>
      <c r="G75" s="35">
        <f t="shared" si="15"/>
        <v>0</v>
      </c>
      <c r="H75" s="35">
        <v>1</v>
      </c>
      <c r="I75" s="35">
        <f t="shared" si="16"/>
        <v>0</v>
      </c>
      <c r="J75" s="35">
        <f t="shared" si="17"/>
        <v>0</v>
      </c>
      <c r="K75" s="51">
        <f t="shared" si="18"/>
        <v>279.92276046786981</v>
      </c>
      <c r="L75" s="48">
        <f t="shared" si="19"/>
        <v>326.57655387918146</v>
      </c>
      <c r="R75" s="37" t="s">
        <v>26</v>
      </c>
      <c r="S75" s="33">
        <v>40400</v>
      </c>
      <c r="T75" s="57">
        <f t="shared" si="20"/>
        <v>295.56658400420037</v>
      </c>
    </row>
    <row r="76" spans="1:20" s="26" customFormat="1" x14ac:dyDescent="0.35">
      <c r="A76" s="33">
        <f t="shared" si="9"/>
        <v>40400</v>
      </c>
      <c r="B76" s="34" t="s">
        <v>18</v>
      </c>
      <c r="C76" s="34" t="s">
        <v>23</v>
      </c>
      <c r="D76" s="50">
        <f t="shared" si="13"/>
        <v>233.13392176111245</v>
      </c>
      <c r="E76" s="48">
        <f t="shared" si="10"/>
        <v>4.1790000000000003</v>
      </c>
      <c r="F76" s="51">
        <f t="shared" si="14"/>
        <v>974.26665903968899</v>
      </c>
      <c r="G76" s="35">
        <f t="shared" si="15"/>
        <v>0</v>
      </c>
      <c r="H76" s="35">
        <v>1</v>
      </c>
      <c r="I76" s="35">
        <f t="shared" si="16"/>
        <v>0</v>
      </c>
      <c r="J76" s="35">
        <f t="shared" si="17"/>
        <v>0</v>
      </c>
      <c r="K76" s="51">
        <f t="shared" si="18"/>
        <v>292.27999771190667</v>
      </c>
      <c r="L76" s="48">
        <f t="shared" si="19"/>
        <v>340.99333066389113</v>
      </c>
      <c r="R76" s="37" t="s">
        <v>27</v>
      </c>
      <c r="S76" s="33">
        <v>40379</v>
      </c>
      <c r="T76" s="57">
        <f t="shared" si="20"/>
        <v>488.4306252144429</v>
      </c>
    </row>
    <row r="77" spans="1:20" s="26" customFormat="1" x14ac:dyDescent="0.35">
      <c r="A77" s="33">
        <f t="shared" si="9"/>
        <v>40400</v>
      </c>
      <c r="B77" s="34" t="s">
        <v>18</v>
      </c>
      <c r="C77" s="34" t="s">
        <v>24</v>
      </c>
      <c r="D77" s="50">
        <f t="shared" si="13"/>
        <v>217.89314316093979</v>
      </c>
      <c r="E77" s="48">
        <f t="shared" si="10"/>
        <v>4.6224999999999996</v>
      </c>
      <c r="F77" s="51">
        <f t="shared" si="14"/>
        <v>1007.2110542614441</v>
      </c>
      <c r="G77" s="35">
        <f t="shared" si="15"/>
        <v>0</v>
      </c>
      <c r="H77" s="35">
        <v>1</v>
      </c>
      <c r="I77" s="35">
        <f t="shared" si="16"/>
        <v>0</v>
      </c>
      <c r="J77" s="35">
        <f t="shared" si="17"/>
        <v>0</v>
      </c>
      <c r="K77" s="51">
        <f t="shared" si="18"/>
        <v>302.16331627843323</v>
      </c>
      <c r="L77" s="48">
        <f t="shared" si="19"/>
        <v>352.52386899150542</v>
      </c>
      <c r="R77" s="37" t="s">
        <v>27</v>
      </c>
      <c r="S77" s="33">
        <v>40386</v>
      </c>
      <c r="T77" s="57">
        <f t="shared" si="20"/>
        <v>325.12922399973445</v>
      </c>
    </row>
    <row r="78" spans="1:20" s="26" customFormat="1" x14ac:dyDescent="0.35">
      <c r="A78" s="33">
        <f t="shared" si="9"/>
        <v>40400</v>
      </c>
      <c r="B78" s="34" t="s">
        <v>18</v>
      </c>
      <c r="C78" s="34" t="s">
        <v>25</v>
      </c>
      <c r="D78" s="50">
        <f t="shared" si="13"/>
        <v>238.7267892181093</v>
      </c>
      <c r="E78" s="48">
        <f t="shared" si="10"/>
        <v>4.0162500000000003</v>
      </c>
      <c r="F78" s="51">
        <f t="shared" si="14"/>
        <v>958.78646719723156</v>
      </c>
      <c r="G78" s="35">
        <f t="shared" si="15"/>
        <v>0</v>
      </c>
      <c r="H78" s="35">
        <v>1</v>
      </c>
      <c r="I78" s="35">
        <f t="shared" si="16"/>
        <v>0</v>
      </c>
      <c r="J78" s="35">
        <f t="shared" si="17"/>
        <v>0</v>
      </c>
      <c r="K78" s="51">
        <f t="shared" si="18"/>
        <v>287.63594015916948</v>
      </c>
      <c r="L78" s="48">
        <f t="shared" si="19"/>
        <v>335.57526351903101</v>
      </c>
      <c r="R78" s="37" t="s">
        <v>27</v>
      </c>
      <c r="S78" s="33">
        <v>40393</v>
      </c>
      <c r="T78" s="57">
        <f t="shared" si="20"/>
        <v>325.12922399973445</v>
      </c>
    </row>
    <row r="79" spans="1:20" s="26" customFormat="1" x14ac:dyDescent="0.35">
      <c r="A79" s="33">
        <f t="shared" si="9"/>
        <v>40400</v>
      </c>
      <c r="B79" s="34" t="s">
        <v>18</v>
      </c>
      <c r="C79" s="34" t="s">
        <v>26</v>
      </c>
      <c r="D79" s="50">
        <f t="shared" si="13"/>
        <v>268.77019551168536</v>
      </c>
      <c r="E79" s="48">
        <f t="shared" si="10"/>
        <v>3.1419999999999999</v>
      </c>
      <c r="F79" s="51">
        <f t="shared" si="14"/>
        <v>844.47595429771536</v>
      </c>
      <c r="G79" s="35">
        <f t="shared" si="15"/>
        <v>0</v>
      </c>
      <c r="H79" s="35">
        <v>1</v>
      </c>
      <c r="I79" s="35">
        <f t="shared" si="16"/>
        <v>0</v>
      </c>
      <c r="J79" s="35">
        <f t="shared" si="17"/>
        <v>0</v>
      </c>
      <c r="K79" s="51">
        <f t="shared" si="18"/>
        <v>253.3427862893146</v>
      </c>
      <c r="L79" s="48">
        <f t="shared" si="19"/>
        <v>295.56658400420037</v>
      </c>
      <c r="R79" s="37" t="s">
        <v>27</v>
      </c>
      <c r="S79" s="33">
        <v>40400</v>
      </c>
      <c r="T79" s="57">
        <f t="shared" si="20"/>
        <v>325.12922399973445</v>
      </c>
    </row>
    <row r="80" spans="1:20" s="26" customFormat="1" x14ac:dyDescent="0.35">
      <c r="A80" s="33">
        <f t="shared" si="9"/>
        <v>40400</v>
      </c>
      <c r="B80" s="34" t="s">
        <v>18</v>
      </c>
      <c r="C80" s="34" t="s">
        <v>27</v>
      </c>
      <c r="D80" s="50">
        <f t="shared" si="13"/>
        <v>248.04823497977074</v>
      </c>
      <c r="E80" s="48">
        <f t="shared" si="10"/>
        <v>3.7450000000000001</v>
      </c>
      <c r="F80" s="51">
        <f t="shared" si="14"/>
        <v>928.9406399992414</v>
      </c>
      <c r="G80" s="35">
        <f t="shared" si="15"/>
        <v>0</v>
      </c>
      <c r="H80" s="35">
        <v>1</v>
      </c>
      <c r="I80" s="35">
        <f t="shared" si="16"/>
        <v>0</v>
      </c>
      <c r="J80" s="35">
        <f t="shared" si="17"/>
        <v>0</v>
      </c>
      <c r="K80" s="51">
        <f t="shared" si="18"/>
        <v>278.68219199977239</v>
      </c>
      <c r="L80" s="48">
        <f t="shared" si="19"/>
        <v>325.12922399973445</v>
      </c>
      <c r="R80" s="37" t="s">
        <v>28</v>
      </c>
      <c r="S80" s="33">
        <v>40379</v>
      </c>
      <c r="T80" s="57">
        <f t="shared" si="20"/>
        <v>468.48185149773809</v>
      </c>
    </row>
    <row r="81" spans="1:20" s="26" customFormat="1" x14ac:dyDescent="0.35">
      <c r="A81" s="33">
        <f t="shared" si="9"/>
        <v>40400</v>
      </c>
      <c r="B81" s="34" t="s">
        <v>18</v>
      </c>
      <c r="C81" s="34" t="s">
        <v>28</v>
      </c>
      <c r="D81" s="50">
        <f t="shared" si="13"/>
        <v>255.82940232895783</v>
      </c>
      <c r="E81" s="48">
        <f t="shared" si="10"/>
        <v>3.5185714290000001</v>
      </c>
      <c r="F81" s="51">
        <f t="shared" si="14"/>
        <v>900.1540257328171</v>
      </c>
      <c r="G81" s="35">
        <f t="shared" si="15"/>
        <v>0</v>
      </c>
      <c r="H81" s="35">
        <v>1</v>
      </c>
      <c r="I81" s="35">
        <f t="shared" si="16"/>
        <v>0</v>
      </c>
      <c r="J81" s="35">
        <f t="shared" si="17"/>
        <v>0</v>
      </c>
      <c r="K81" s="51">
        <f t="shared" si="18"/>
        <v>270.04620771984514</v>
      </c>
      <c r="L81" s="48">
        <f t="shared" si="19"/>
        <v>315.05390900648598</v>
      </c>
      <c r="R81" s="37" t="s">
        <v>28</v>
      </c>
      <c r="S81" s="33">
        <v>40386</v>
      </c>
      <c r="T81" s="57">
        <f t="shared" si="20"/>
        <v>315.05390900648598</v>
      </c>
    </row>
    <row r="82" spans="1:20" x14ac:dyDescent="0.35">
      <c r="A82" s="46"/>
      <c r="D82" s="47"/>
      <c r="E82" s="47"/>
      <c r="F82" s="47"/>
      <c r="G82" s="47"/>
      <c r="H82" s="47"/>
      <c r="I82" s="47"/>
      <c r="J82" s="47"/>
      <c r="K82" s="47"/>
      <c r="L82" s="47"/>
      <c r="N82" s="26"/>
      <c r="R82" s="37" t="s">
        <v>28</v>
      </c>
      <c r="S82" s="33">
        <v>40393</v>
      </c>
      <c r="T82" s="57">
        <f t="shared" si="20"/>
        <v>315.05390900648598</v>
      </c>
    </row>
    <row r="83" spans="1:20" x14ac:dyDescent="0.35">
      <c r="A83" s="46"/>
      <c r="D83" s="47"/>
      <c r="E83" s="47"/>
      <c r="F83" s="47"/>
      <c r="G83" s="47"/>
      <c r="H83" s="47"/>
      <c r="I83" s="47"/>
      <c r="J83" s="47"/>
      <c r="K83" s="47"/>
      <c r="L83" s="47"/>
      <c r="N83" s="26"/>
      <c r="R83" s="37" t="s">
        <v>28</v>
      </c>
      <c r="S83" s="33">
        <v>40400</v>
      </c>
      <c r="T83" s="57">
        <f t="shared" si="20"/>
        <v>315.05390900648598</v>
      </c>
    </row>
    <row r="84" spans="1:20" x14ac:dyDescent="0.35">
      <c r="A84" s="46"/>
      <c r="D84" s="47"/>
      <c r="E84" s="47"/>
      <c r="F84" s="47"/>
      <c r="G84" s="47"/>
      <c r="H84" s="47"/>
      <c r="I84" s="47"/>
      <c r="J84" s="47"/>
      <c r="K84" s="47"/>
      <c r="L84" s="47"/>
      <c r="N84" s="26"/>
      <c r="S84" s="32" t="s">
        <v>44</v>
      </c>
      <c r="T84" s="55">
        <f>SUM(T4:T83)</f>
        <v>32232.891453502576</v>
      </c>
    </row>
    <row r="85" spans="1:20" x14ac:dyDescent="0.35">
      <c r="A85" s="46"/>
      <c r="D85" s="47"/>
      <c r="E85" s="47"/>
      <c r="F85" s="47"/>
      <c r="G85" s="47"/>
      <c r="H85" s="47"/>
      <c r="I85" s="47"/>
      <c r="J85" s="47"/>
      <c r="K85" s="47"/>
      <c r="L85" s="47"/>
      <c r="N85" s="26"/>
    </row>
    <row r="86" spans="1:20" x14ac:dyDescent="0.35">
      <c r="A86" s="46"/>
      <c r="D86" s="47"/>
      <c r="E86" s="47"/>
      <c r="F86" s="47"/>
      <c r="G86" s="47"/>
      <c r="H86" s="47"/>
      <c r="I86" s="47"/>
      <c r="J86" s="47"/>
      <c r="K86" s="47"/>
      <c r="L86" s="47"/>
      <c r="N86" s="26"/>
    </row>
    <row r="87" spans="1:20" x14ac:dyDescent="0.35">
      <c r="A87" s="46"/>
      <c r="D87" s="47"/>
      <c r="E87" s="47"/>
      <c r="F87" s="47"/>
      <c r="G87" s="47"/>
      <c r="H87" s="47"/>
      <c r="I87" s="47"/>
      <c r="J87" s="47"/>
      <c r="K87" s="47"/>
      <c r="L87" s="47"/>
      <c r="N87" s="26"/>
    </row>
    <row r="88" spans="1:20" x14ac:dyDescent="0.35">
      <c r="A88" s="46"/>
      <c r="D88" s="47"/>
      <c r="E88" s="47"/>
      <c r="F88" s="47"/>
      <c r="G88" s="47"/>
      <c r="H88" s="47"/>
      <c r="I88" s="47"/>
      <c r="J88" s="47"/>
      <c r="K88" s="47"/>
      <c r="L88" s="47"/>
      <c r="N88" s="26"/>
    </row>
    <row r="89" spans="1:20" x14ac:dyDescent="0.35">
      <c r="A89" s="46"/>
      <c r="D89" s="47"/>
      <c r="E89" s="47"/>
      <c r="F89" s="47"/>
      <c r="G89" s="47"/>
      <c r="H89" s="47"/>
      <c r="I89" s="47"/>
      <c r="J89" s="47"/>
      <c r="K89" s="47"/>
      <c r="L89" s="47"/>
      <c r="N89" s="26"/>
    </row>
    <row r="90" spans="1:20" x14ac:dyDescent="0.35">
      <c r="A90" s="46"/>
      <c r="D90" s="47"/>
      <c r="E90" s="47"/>
      <c r="F90" s="47"/>
      <c r="G90" s="47"/>
      <c r="H90" s="47"/>
      <c r="I90" s="47"/>
      <c r="J90" s="47"/>
      <c r="K90" s="47"/>
      <c r="L90" s="47"/>
      <c r="N90" s="26"/>
    </row>
    <row r="91" spans="1:20" x14ac:dyDescent="0.35">
      <c r="A91" s="46"/>
      <c r="D91" s="47"/>
      <c r="E91" s="47"/>
      <c r="F91" s="47"/>
      <c r="G91" s="47"/>
      <c r="H91" s="47"/>
      <c r="I91" s="47"/>
      <c r="J91" s="47"/>
      <c r="K91" s="47"/>
      <c r="L91" s="47"/>
      <c r="N91" s="26"/>
    </row>
    <row r="92" spans="1:20" x14ac:dyDescent="0.35">
      <c r="A92" s="46"/>
      <c r="D92" s="47"/>
      <c r="E92" s="47"/>
      <c r="F92" s="47"/>
      <c r="G92" s="47"/>
      <c r="H92" s="47"/>
      <c r="I92" s="47"/>
      <c r="J92" s="47"/>
      <c r="K92" s="47"/>
      <c r="L92" s="47"/>
      <c r="N92" s="26"/>
    </row>
    <row r="93" spans="1:20" x14ac:dyDescent="0.35">
      <c r="A93" s="46"/>
      <c r="D93" s="47"/>
      <c r="E93" s="47"/>
      <c r="F93" s="47"/>
      <c r="G93" s="47"/>
      <c r="H93" s="47"/>
      <c r="I93" s="47"/>
      <c r="J93" s="47"/>
      <c r="K93" s="47"/>
      <c r="L93" s="47"/>
      <c r="N93" s="26"/>
    </row>
    <row r="94" spans="1:20" x14ac:dyDescent="0.35">
      <c r="A94" s="46"/>
      <c r="D94" s="47"/>
      <c r="E94" s="47"/>
      <c r="F94" s="47"/>
      <c r="G94" s="47"/>
      <c r="H94" s="47"/>
      <c r="I94" s="47"/>
      <c r="J94" s="47"/>
      <c r="K94" s="47"/>
      <c r="L94" s="47"/>
      <c r="N94" s="26"/>
    </row>
    <row r="95" spans="1:20" x14ac:dyDescent="0.35">
      <c r="A95" s="46"/>
      <c r="D95" s="47"/>
      <c r="E95" s="47"/>
      <c r="F95" s="47"/>
      <c r="G95" s="47"/>
      <c r="H95" s="47"/>
      <c r="I95" s="47"/>
      <c r="J95" s="47"/>
      <c r="K95" s="47"/>
      <c r="L95" s="47"/>
      <c r="N95" s="26"/>
    </row>
    <row r="96" spans="1:20" x14ac:dyDescent="0.35">
      <c r="A96" s="46"/>
      <c r="D96" s="47"/>
      <c r="E96" s="47"/>
      <c r="F96" s="47"/>
      <c r="G96" s="47"/>
      <c r="H96" s="47"/>
      <c r="I96" s="47"/>
      <c r="J96" s="47"/>
      <c r="K96" s="47"/>
      <c r="L96" s="47"/>
      <c r="N96" s="26"/>
    </row>
    <row r="97" spans="1:14" x14ac:dyDescent="0.35">
      <c r="A97" s="46"/>
      <c r="D97" s="47"/>
      <c r="E97" s="47"/>
      <c r="F97" s="47"/>
      <c r="G97" s="47"/>
      <c r="H97" s="47"/>
      <c r="I97" s="47"/>
      <c r="J97" s="47"/>
      <c r="K97" s="47"/>
      <c r="L97" s="47"/>
      <c r="N97" s="26"/>
    </row>
    <row r="98" spans="1:14" x14ac:dyDescent="0.35">
      <c r="A98" s="46"/>
      <c r="D98" s="47"/>
      <c r="E98" s="47"/>
      <c r="F98" s="47"/>
      <c r="G98" s="47"/>
      <c r="H98" s="47"/>
      <c r="I98" s="47"/>
      <c r="J98" s="47"/>
      <c r="K98" s="47"/>
      <c r="L98" s="47"/>
      <c r="N98" s="26"/>
    </row>
    <row r="99" spans="1:14" x14ac:dyDescent="0.35">
      <c r="A99" s="46"/>
      <c r="D99" s="47"/>
      <c r="E99" s="47"/>
      <c r="F99" s="47"/>
      <c r="G99" s="47"/>
      <c r="H99" s="47"/>
      <c r="I99" s="47"/>
      <c r="J99" s="47"/>
      <c r="K99" s="47"/>
      <c r="L99" s="47"/>
      <c r="N99" s="26"/>
    </row>
    <row r="100" spans="1:14" x14ac:dyDescent="0.35">
      <c r="A100" s="46"/>
      <c r="D100" s="47"/>
      <c r="E100" s="47"/>
      <c r="F100" s="47"/>
      <c r="G100" s="47"/>
      <c r="H100" s="47"/>
      <c r="I100" s="47"/>
      <c r="J100" s="47"/>
      <c r="K100" s="47"/>
      <c r="L100" s="47"/>
      <c r="N100" s="26"/>
    </row>
    <row r="101" spans="1:14" x14ac:dyDescent="0.35">
      <c r="A101" s="46"/>
      <c r="D101" s="47"/>
      <c r="E101" s="47"/>
      <c r="F101" s="47"/>
      <c r="G101" s="47"/>
      <c r="H101" s="47"/>
      <c r="I101" s="47"/>
      <c r="J101" s="47"/>
      <c r="K101" s="47"/>
      <c r="L101" s="47"/>
      <c r="N101" s="26"/>
    </row>
    <row r="102" spans="1:14" x14ac:dyDescent="0.35">
      <c r="A102" s="46"/>
      <c r="D102" s="47"/>
      <c r="E102" s="47"/>
      <c r="F102" s="47"/>
      <c r="G102" s="47"/>
      <c r="H102" s="47"/>
      <c r="I102" s="47"/>
      <c r="J102" s="47"/>
      <c r="K102" s="47"/>
      <c r="L102" s="47"/>
    </row>
    <row r="103" spans="1:14" x14ac:dyDescent="0.35">
      <c r="A103" s="46"/>
      <c r="D103" s="47"/>
      <c r="E103" s="47"/>
      <c r="F103" s="47"/>
      <c r="G103" s="47"/>
      <c r="H103" s="47"/>
      <c r="I103" s="47"/>
      <c r="J103" s="47"/>
      <c r="K103" s="47"/>
      <c r="L103" s="47"/>
    </row>
    <row r="104" spans="1:14" x14ac:dyDescent="0.35">
      <c r="A104" s="46"/>
      <c r="D104" s="47"/>
      <c r="E104" s="47"/>
      <c r="F104" s="47"/>
      <c r="G104" s="47"/>
      <c r="H104" s="47"/>
      <c r="I104" s="47"/>
      <c r="J104" s="47"/>
      <c r="K104" s="47"/>
      <c r="L104" s="47"/>
    </row>
    <row r="105" spans="1:14" x14ac:dyDescent="0.35">
      <c r="A105" s="46"/>
      <c r="D105" s="47"/>
      <c r="E105" s="47"/>
      <c r="F105" s="47"/>
      <c r="G105" s="47"/>
      <c r="H105" s="47"/>
      <c r="I105" s="47"/>
      <c r="J105" s="47"/>
      <c r="K105" s="47"/>
      <c r="L105" s="47"/>
    </row>
    <row r="106" spans="1:14" x14ac:dyDescent="0.35">
      <c r="A106" s="46"/>
      <c r="D106" s="47"/>
      <c r="E106" s="47"/>
      <c r="F106" s="47"/>
      <c r="G106" s="47"/>
      <c r="H106" s="47"/>
      <c r="I106" s="47"/>
      <c r="J106" s="47"/>
      <c r="K106" s="47"/>
      <c r="L106" s="47"/>
    </row>
    <row r="107" spans="1:14" x14ac:dyDescent="0.35">
      <c r="A107" s="46"/>
      <c r="D107" s="47"/>
      <c r="E107" s="47"/>
      <c r="F107" s="47"/>
      <c r="G107" s="47"/>
      <c r="H107" s="47"/>
      <c r="I107" s="47"/>
      <c r="J107" s="47"/>
      <c r="K107" s="47"/>
      <c r="L107" s="47"/>
    </row>
    <row r="108" spans="1:14" x14ac:dyDescent="0.35">
      <c r="A108" s="46"/>
      <c r="D108" s="47"/>
      <c r="E108" s="47"/>
      <c r="F108" s="47"/>
      <c r="G108" s="47"/>
      <c r="H108" s="47"/>
      <c r="I108" s="47"/>
      <c r="J108" s="47"/>
      <c r="K108" s="47"/>
      <c r="L108" s="47"/>
    </row>
    <row r="109" spans="1:14" x14ac:dyDescent="0.35">
      <c r="A109" s="46"/>
      <c r="D109" s="47"/>
      <c r="E109" s="47"/>
      <c r="F109" s="47"/>
      <c r="G109" s="47"/>
      <c r="H109" s="47"/>
      <c r="I109" s="47"/>
      <c r="J109" s="47"/>
      <c r="K109" s="47"/>
      <c r="L109" s="47"/>
    </row>
    <row r="110" spans="1:14" x14ac:dyDescent="0.35">
      <c r="A110" s="46"/>
      <c r="D110" s="47"/>
      <c r="E110" s="47"/>
      <c r="F110" s="47"/>
      <c r="G110" s="47"/>
      <c r="H110" s="47"/>
      <c r="I110" s="47"/>
      <c r="J110" s="47"/>
      <c r="K110" s="47"/>
      <c r="L110" s="47"/>
    </row>
    <row r="111" spans="1:14" x14ac:dyDescent="0.35">
      <c r="A111" s="46"/>
      <c r="D111" s="47"/>
      <c r="E111" s="47"/>
      <c r="F111" s="47"/>
      <c r="G111" s="47"/>
      <c r="H111" s="47"/>
      <c r="I111" s="47"/>
      <c r="J111" s="47"/>
      <c r="K111" s="47"/>
      <c r="L111" s="47"/>
    </row>
    <row r="112" spans="1:14" x14ac:dyDescent="0.35">
      <c r="A112" s="46"/>
    </row>
    <row r="113" spans="1:1" x14ac:dyDescent="0.35">
      <c r="A113" s="46"/>
    </row>
    <row r="114" spans="1:1" x14ac:dyDescent="0.35">
      <c r="A114" s="46"/>
    </row>
    <row r="115" spans="1:1" x14ac:dyDescent="0.35">
      <c r="A115" s="46"/>
    </row>
    <row r="116" spans="1:1" x14ac:dyDescent="0.35">
      <c r="A116" s="46"/>
    </row>
    <row r="117" spans="1:1" x14ac:dyDescent="0.35">
      <c r="A117" s="46"/>
    </row>
    <row r="118" spans="1:1" x14ac:dyDescent="0.35">
      <c r="A118" s="46"/>
    </row>
    <row r="119" spans="1:1" x14ac:dyDescent="0.35">
      <c r="A119" s="46"/>
    </row>
    <row r="120" spans="1:1" x14ac:dyDescent="0.35">
      <c r="A120" s="46"/>
    </row>
    <row r="121" spans="1:1" x14ac:dyDescent="0.35">
      <c r="A121" s="46"/>
    </row>
    <row r="122" spans="1:1" x14ac:dyDescent="0.35">
      <c r="A122" s="46"/>
    </row>
    <row r="123" spans="1:1" x14ac:dyDescent="0.35">
      <c r="A123" s="46"/>
    </row>
    <row r="124" spans="1:1" x14ac:dyDescent="0.35">
      <c r="A124" s="46"/>
    </row>
    <row r="125" spans="1:1" x14ac:dyDescent="0.35">
      <c r="A125" s="46"/>
    </row>
    <row r="126" spans="1:1" x14ac:dyDescent="0.35">
      <c r="A126" s="46"/>
    </row>
    <row r="127" spans="1:1" x14ac:dyDescent="0.35">
      <c r="A127" s="46"/>
    </row>
    <row r="128" spans="1:1" x14ac:dyDescent="0.35">
      <c r="A128" s="46"/>
    </row>
    <row r="129" spans="1:1" x14ac:dyDescent="0.35">
      <c r="A129" s="46"/>
    </row>
    <row r="130" spans="1:1" x14ac:dyDescent="0.35">
      <c r="A130" s="46"/>
    </row>
    <row r="131" spans="1:1" x14ac:dyDescent="0.35">
      <c r="A131" s="46"/>
    </row>
    <row r="132" spans="1:1" x14ac:dyDescent="0.35">
      <c r="A132" s="46"/>
    </row>
    <row r="133" spans="1:1" x14ac:dyDescent="0.35">
      <c r="A133" s="46"/>
    </row>
    <row r="134" spans="1:1" x14ac:dyDescent="0.35">
      <c r="A134" s="46"/>
    </row>
    <row r="135" spans="1:1" x14ac:dyDescent="0.35">
      <c r="A135" s="46"/>
    </row>
    <row r="136" spans="1:1" x14ac:dyDescent="0.35">
      <c r="A136" s="46"/>
    </row>
    <row r="137" spans="1:1" x14ac:dyDescent="0.35">
      <c r="A137" s="46"/>
    </row>
    <row r="138" spans="1:1" x14ac:dyDescent="0.35">
      <c r="A138" s="46"/>
    </row>
    <row r="139" spans="1:1" x14ac:dyDescent="0.35">
      <c r="A139" s="46"/>
    </row>
    <row r="140" spans="1:1" x14ac:dyDescent="0.35">
      <c r="A140" s="46"/>
    </row>
    <row r="141" spans="1:1" x14ac:dyDescent="0.35">
      <c r="A141" s="46"/>
    </row>
    <row r="142" spans="1:1" x14ac:dyDescent="0.35">
      <c r="A142" s="46"/>
    </row>
    <row r="143" spans="1:1" x14ac:dyDescent="0.35">
      <c r="A143" s="46"/>
    </row>
    <row r="144" spans="1:1" x14ac:dyDescent="0.35">
      <c r="A144" s="46"/>
    </row>
    <row r="145" spans="1:1" x14ac:dyDescent="0.35">
      <c r="A145" s="46"/>
    </row>
    <row r="146" spans="1:1" x14ac:dyDescent="0.35">
      <c r="A146" s="46"/>
    </row>
    <row r="147" spans="1:1" x14ac:dyDescent="0.35">
      <c r="A147" s="46"/>
    </row>
    <row r="148" spans="1:1" x14ac:dyDescent="0.35">
      <c r="A148" s="46"/>
    </row>
    <row r="149" spans="1:1" x14ac:dyDescent="0.35">
      <c r="A149" s="46"/>
    </row>
    <row r="150" spans="1:1" x14ac:dyDescent="0.35">
      <c r="A150" s="46"/>
    </row>
    <row r="151" spans="1:1" x14ac:dyDescent="0.35">
      <c r="A151" s="46"/>
    </row>
    <row r="152" spans="1:1" x14ac:dyDescent="0.35">
      <c r="A152" s="46"/>
    </row>
    <row r="153" spans="1:1" x14ac:dyDescent="0.35">
      <c r="A153" s="46"/>
    </row>
    <row r="154" spans="1:1" x14ac:dyDescent="0.35">
      <c r="A154" s="46"/>
    </row>
    <row r="155" spans="1:1" x14ac:dyDescent="0.35">
      <c r="A155" s="46"/>
    </row>
    <row r="156" spans="1:1" x14ac:dyDescent="0.35">
      <c r="A156" s="46"/>
    </row>
    <row r="157" spans="1:1" x14ac:dyDescent="0.35">
      <c r="A157" s="46"/>
    </row>
    <row r="158" spans="1:1" x14ac:dyDescent="0.35">
      <c r="A158" s="46"/>
    </row>
    <row r="159" spans="1:1" x14ac:dyDescent="0.35">
      <c r="A159" s="46"/>
    </row>
    <row r="160" spans="1:1" x14ac:dyDescent="0.35">
      <c r="A160" s="46"/>
    </row>
    <row r="161" spans="1:1" x14ac:dyDescent="0.35">
      <c r="A161" s="46"/>
    </row>
    <row r="162" spans="1:1" x14ac:dyDescent="0.35">
      <c r="A162" s="46"/>
    </row>
    <row r="163" spans="1:1" x14ac:dyDescent="0.35">
      <c r="A163" s="46"/>
    </row>
    <row r="164" spans="1:1" x14ac:dyDescent="0.35">
      <c r="A164" s="46"/>
    </row>
    <row r="165" spans="1:1" x14ac:dyDescent="0.35">
      <c r="A165" s="46"/>
    </row>
    <row r="166" spans="1:1" x14ac:dyDescent="0.35">
      <c r="A166" s="46"/>
    </row>
    <row r="167" spans="1:1" x14ac:dyDescent="0.35">
      <c r="A167" s="46"/>
    </row>
    <row r="168" spans="1:1" x14ac:dyDescent="0.35">
      <c r="A168" s="46"/>
    </row>
    <row r="169" spans="1:1" x14ac:dyDescent="0.35">
      <c r="A169" s="46"/>
    </row>
    <row r="170" spans="1:1" x14ac:dyDescent="0.35">
      <c r="A170" s="46"/>
    </row>
    <row r="171" spans="1:1" x14ac:dyDescent="0.35">
      <c r="A171" s="46"/>
    </row>
    <row r="172" spans="1:1" x14ac:dyDescent="0.35">
      <c r="A172" s="46"/>
    </row>
    <row r="173" spans="1:1" x14ac:dyDescent="0.35">
      <c r="A173" s="46"/>
    </row>
    <row r="174" spans="1:1" x14ac:dyDescent="0.35">
      <c r="A174" s="46"/>
    </row>
    <row r="175" spans="1:1" x14ac:dyDescent="0.35">
      <c r="A175" s="46"/>
    </row>
    <row r="176" spans="1:1" x14ac:dyDescent="0.35">
      <c r="A176" s="46"/>
    </row>
    <row r="177" spans="1:1" x14ac:dyDescent="0.35">
      <c r="A177" s="46"/>
    </row>
    <row r="178" spans="1:1" x14ac:dyDescent="0.35">
      <c r="A178" s="46"/>
    </row>
    <row r="179" spans="1:1" x14ac:dyDescent="0.35">
      <c r="A179" s="46"/>
    </row>
    <row r="180" spans="1:1" x14ac:dyDescent="0.35">
      <c r="A180" s="46"/>
    </row>
    <row r="181" spans="1:1" x14ac:dyDescent="0.35">
      <c r="A181" s="46"/>
    </row>
    <row r="182" spans="1:1" x14ac:dyDescent="0.35">
      <c r="A182" s="46"/>
    </row>
    <row r="183" spans="1:1" x14ac:dyDescent="0.35">
      <c r="A183" s="46"/>
    </row>
    <row r="184" spans="1:1" x14ac:dyDescent="0.35">
      <c r="A184" s="46"/>
    </row>
    <row r="185" spans="1:1" x14ac:dyDescent="0.35">
      <c r="A185" s="46"/>
    </row>
    <row r="186" spans="1:1" x14ac:dyDescent="0.35">
      <c r="A186" s="46"/>
    </row>
    <row r="187" spans="1:1" x14ac:dyDescent="0.35">
      <c r="A187" s="46"/>
    </row>
    <row r="188" spans="1:1" x14ac:dyDescent="0.35">
      <c r="A188" s="46"/>
    </row>
    <row r="189" spans="1:1" x14ac:dyDescent="0.35">
      <c r="A189" s="46"/>
    </row>
    <row r="190" spans="1:1" x14ac:dyDescent="0.35">
      <c r="A190" s="46"/>
    </row>
    <row r="191" spans="1:1" x14ac:dyDescent="0.35">
      <c r="A191" s="46"/>
    </row>
    <row r="192" spans="1:1" x14ac:dyDescent="0.35">
      <c r="A192" s="46"/>
    </row>
    <row r="193" spans="1:1" x14ac:dyDescent="0.35">
      <c r="A193" s="46"/>
    </row>
    <row r="194" spans="1:1" x14ac:dyDescent="0.35">
      <c r="A194" s="46"/>
    </row>
    <row r="195" spans="1:1" x14ac:dyDescent="0.35">
      <c r="A195" s="46"/>
    </row>
    <row r="196" spans="1:1" x14ac:dyDescent="0.35">
      <c r="A196" s="46"/>
    </row>
    <row r="197" spans="1:1" x14ac:dyDescent="0.35">
      <c r="A197" s="46"/>
    </row>
    <row r="198" spans="1:1" x14ac:dyDescent="0.35">
      <c r="A198" s="46"/>
    </row>
    <row r="199" spans="1:1" x14ac:dyDescent="0.35">
      <c r="A199" s="46"/>
    </row>
    <row r="200" spans="1:1" x14ac:dyDescent="0.35">
      <c r="A200" s="46"/>
    </row>
    <row r="201" spans="1:1" x14ac:dyDescent="0.35">
      <c r="A201" s="46"/>
    </row>
    <row r="202" spans="1:1" x14ac:dyDescent="0.35">
      <c r="A202" s="46"/>
    </row>
    <row r="203" spans="1:1" x14ac:dyDescent="0.35">
      <c r="A203" s="46"/>
    </row>
    <row r="204" spans="1:1" x14ac:dyDescent="0.35">
      <c r="A204" s="46"/>
    </row>
    <row r="205" spans="1:1" x14ac:dyDescent="0.35">
      <c r="A205" s="46"/>
    </row>
    <row r="206" spans="1:1" x14ac:dyDescent="0.35">
      <c r="A206" s="46"/>
    </row>
    <row r="207" spans="1:1" x14ac:dyDescent="0.35">
      <c r="A207" s="46"/>
    </row>
    <row r="208" spans="1:1" x14ac:dyDescent="0.35">
      <c r="A208" s="46"/>
    </row>
    <row r="209" spans="1:1" x14ac:dyDescent="0.35">
      <c r="A209" s="46"/>
    </row>
    <row r="210" spans="1:1" x14ac:dyDescent="0.35">
      <c r="A210" s="46"/>
    </row>
    <row r="211" spans="1:1" x14ac:dyDescent="0.35">
      <c r="A211" s="46"/>
    </row>
    <row r="212" spans="1:1" x14ac:dyDescent="0.35">
      <c r="A212" s="46"/>
    </row>
    <row r="213" spans="1:1" x14ac:dyDescent="0.35">
      <c r="A213" s="46"/>
    </row>
    <row r="214" spans="1:1" x14ac:dyDescent="0.35">
      <c r="A214" s="46"/>
    </row>
    <row r="215" spans="1:1" x14ac:dyDescent="0.35">
      <c r="A215" s="46"/>
    </row>
    <row r="216" spans="1:1" x14ac:dyDescent="0.35">
      <c r="A216" s="46"/>
    </row>
    <row r="217" spans="1:1" x14ac:dyDescent="0.35">
      <c r="A217" s="46"/>
    </row>
    <row r="218" spans="1:1" x14ac:dyDescent="0.35">
      <c r="A218" s="46"/>
    </row>
    <row r="219" spans="1:1" x14ac:dyDescent="0.35">
      <c r="A219" s="46"/>
    </row>
    <row r="220" spans="1:1" x14ac:dyDescent="0.35">
      <c r="A220" s="46"/>
    </row>
    <row r="221" spans="1:1" x14ac:dyDescent="0.35">
      <c r="A221" s="46"/>
    </row>
  </sheetData>
  <mergeCells count="2">
    <mergeCell ref="N1:O1"/>
    <mergeCell ref="R1:S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D11"/>
  <sheetViews>
    <sheetView workbookViewId="0">
      <selection activeCell="C32" sqref="C31:C32"/>
    </sheetView>
  </sheetViews>
  <sheetFormatPr defaultRowHeight="14.5" x14ac:dyDescent="0.35"/>
  <cols>
    <col min="3" max="3" width="60.54296875" customWidth="1"/>
  </cols>
  <sheetData>
    <row r="2" spans="2:4" x14ac:dyDescent="0.35">
      <c r="B2" s="72" t="s">
        <v>29</v>
      </c>
      <c r="C2" s="72"/>
      <c r="D2" s="72"/>
    </row>
    <row r="3" spans="2:4" x14ac:dyDescent="0.35">
      <c r="B3" s="9">
        <v>1</v>
      </c>
      <c r="C3" s="71" t="s">
        <v>30</v>
      </c>
      <c r="D3" s="71"/>
    </row>
    <row r="4" spans="2:4" x14ac:dyDescent="0.35">
      <c r="B4" s="9">
        <v>2</v>
      </c>
      <c r="C4" s="71" t="s">
        <v>31</v>
      </c>
      <c r="D4" s="71"/>
    </row>
    <row r="5" spans="2:4" ht="14.4" customHeight="1" x14ac:dyDescent="0.35">
      <c r="B5" s="9">
        <v>3</v>
      </c>
      <c r="C5" s="71" t="s">
        <v>32</v>
      </c>
      <c r="D5" s="71"/>
    </row>
    <row r="6" spans="2:4" x14ac:dyDescent="0.35">
      <c r="B6" s="9">
        <v>4</v>
      </c>
      <c r="C6" s="71" t="s">
        <v>33</v>
      </c>
      <c r="D6" s="71"/>
    </row>
    <row r="10" spans="2:4" ht="14.4" customHeight="1" x14ac:dyDescent="0.35"/>
    <row r="11" spans="2:4" ht="14.4" customHeight="1" x14ac:dyDescent="0.35"/>
  </sheetData>
  <mergeCells count="5">
    <mergeCell ref="C6:D6"/>
    <mergeCell ref="B2:D2"/>
    <mergeCell ref="C3:D3"/>
    <mergeCell ref="C4:D4"/>
    <mergeCell ref="C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7474X765"/>
  <dimension ref="A1:T111"/>
  <sheetViews>
    <sheetView workbookViewId="0">
      <selection sqref="A1:G111"/>
    </sheetView>
  </sheetViews>
  <sheetFormatPr defaultRowHeight="14.5" x14ac:dyDescent="0.35"/>
  <cols>
    <col min="1" max="1" width="10.08984375" bestFit="1" customWidth="1"/>
  </cols>
  <sheetData>
    <row r="1" spans="1:20" s="7" customFormat="1" x14ac:dyDescent="0.35">
      <c r="A1" s="1" t="s">
        <v>0</v>
      </c>
      <c r="B1" s="2" t="s">
        <v>1</v>
      </c>
      <c r="C1" s="2" t="s">
        <v>2</v>
      </c>
      <c r="D1" s="3" t="s">
        <v>3</v>
      </c>
      <c r="E1" s="3" t="s">
        <v>4</v>
      </c>
      <c r="F1" s="3" t="s">
        <v>5</v>
      </c>
      <c r="G1" s="3" t="s">
        <v>6</v>
      </c>
      <c r="H1" s="8"/>
      <c r="I1" s="8"/>
      <c r="J1" s="8"/>
      <c r="K1" s="8"/>
      <c r="L1" s="8"/>
      <c r="M1" s="8"/>
      <c r="N1" s="8"/>
      <c r="O1" s="8"/>
      <c r="P1" s="8"/>
      <c r="Q1" s="8"/>
      <c r="R1" s="8"/>
      <c r="S1" s="8"/>
      <c r="T1" s="8"/>
    </row>
    <row r="2" spans="1:20" x14ac:dyDescent="0.35">
      <c r="A2" s="4">
        <v>40302</v>
      </c>
      <c r="B2" s="5" t="s">
        <v>7</v>
      </c>
      <c r="C2" s="5" t="s">
        <v>8</v>
      </c>
      <c r="D2" s="6">
        <v>270.7488999921228</v>
      </c>
      <c r="E2" s="6">
        <v>4.29</v>
      </c>
      <c r="F2" s="6">
        <v>0</v>
      </c>
      <c r="G2" s="6">
        <v>0</v>
      </c>
    </row>
    <row r="3" spans="1:20" x14ac:dyDescent="0.35">
      <c r="A3" s="4">
        <v>40309</v>
      </c>
      <c r="B3" s="5" t="s">
        <v>7</v>
      </c>
      <c r="C3" s="5" t="s">
        <v>8</v>
      </c>
      <c r="D3" s="6">
        <v>314.50582438280878</v>
      </c>
      <c r="E3" s="6">
        <v>4.29</v>
      </c>
      <c r="F3" s="6">
        <v>1</v>
      </c>
      <c r="G3" s="6">
        <v>0</v>
      </c>
    </row>
    <row r="4" spans="1:20" x14ac:dyDescent="0.35">
      <c r="A4" s="4">
        <v>40316</v>
      </c>
      <c r="B4" s="5" t="s">
        <v>7</v>
      </c>
      <c r="C4" s="5" t="s">
        <v>8</v>
      </c>
      <c r="D4" s="6">
        <v>390.60697916261392</v>
      </c>
      <c r="E4" s="6">
        <v>4.0858333330000001</v>
      </c>
      <c r="F4" s="6">
        <v>0</v>
      </c>
      <c r="G4" s="6">
        <v>1</v>
      </c>
    </row>
    <row r="5" spans="1:20" x14ac:dyDescent="0.35">
      <c r="A5" s="4">
        <v>40323</v>
      </c>
      <c r="B5" s="5" t="s">
        <v>7</v>
      </c>
      <c r="C5" s="5" t="s">
        <v>8</v>
      </c>
      <c r="D5" s="6">
        <v>249.86237982712225</v>
      </c>
      <c r="E5" s="6">
        <v>4.0858333330000001</v>
      </c>
      <c r="F5" s="6">
        <v>0</v>
      </c>
      <c r="G5" s="6">
        <v>1</v>
      </c>
    </row>
    <row r="6" spans="1:20" x14ac:dyDescent="0.35">
      <c r="A6" s="4">
        <v>40330</v>
      </c>
      <c r="B6" s="5" t="s">
        <v>7</v>
      </c>
      <c r="C6" s="5" t="s">
        <v>8</v>
      </c>
      <c r="D6" s="6">
        <v>222.03389430781561</v>
      </c>
      <c r="E6" s="6">
        <v>4.7931249999999999</v>
      </c>
      <c r="F6" s="6">
        <v>0</v>
      </c>
      <c r="G6" s="6">
        <v>1</v>
      </c>
    </row>
    <row r="7" spans="1:20" x14ac:dyDescent="0.35">
      <c r="A7" s="4">
        <v>40337</v>
      </c>
      <c r="B7" s="5" t="s">
        <v>7</v>
      </c>
      <c r="C7" s="5" t="s">
        <v>8</v>
      </c>
      <c r="D7" s="6">
        <v>276.35819705736077</v>
      </c>
      <c r="E7" s="6">
        <v>4.1471428570000004</v>
      </c>
      <c r="F7" s="6">
        <v>0</v>
      </c>
      <c r="G7" s="6">
        <v>0</v>
      </c>
    </row>
    <row r="8" spans="1:20" x14ac:dyDescent="0.35">
      <c r="A8" s="4">
        <v>40344</v>
      </c>
      <c r="B8" s="5" t="s">
        <v>7</v>
      </c>
      <c r="C8" s="5" t="s">
        <v>8</v>
      </c>
      <c r="D8" s="6">
        <v>294.86318135451683</v>
      </c>
      <c r="E8" s="6">
        <v>4.1471428570000004</v>
      </c>
      <c r="F8" s="6">
        <v>0</v>
      </c>
      <c r="G8" s="6">
        <v>0</v>
      </c>
    </row>
    <row r="9" spans="1:20" x14ac:dyDescent="0.35">
      <c r="A9" s="4">
        <v>40351</v>
      </c>
      <c r="B9" s="5" t="s">
        <v>7</v>
      </c>
      <c r="C9" s="5" t="s">
        <v>8</v>
      </c>
      <c r="D9" s="6">
        <v>383.45580710381228</v>
      </c>
      <c r="E9" s="6">
        <v>4.05</v>
      </c>
      <c r="F9" s="6">
        <v>1</v>
      </c>
      <c r="G9" s="6">
        <v>0</v>
      </c>
    </row>
    <row r="10" spans="1:20" x14ac:dyDescent="0.35">
      <c r="A10" s="4">
        <v>40358</v>
      </c>
      <c r="B10" s="5" t="s">
        <v>7</v>
      </c>
      <c r="C10" s="5" t="s">
        <v>8</v>
      </c>
      <c r="D10" s="6">
        <v>300.2942445751741</v>
      </c>
      <c r="E10" s="6">
        <v>4.05</v>
      </c>
      <c r="F10" s="6">
        <v>0</v>
      </c>
      <c r="G10" s="6">
        <v>1</v>
      </c>
    </row>
    <row r="11" spans="1:20" x14ac:dyDescent="0.35">
      <c r="A11" s="4">
        <v>40365</v>
      </c>
      <c r="B11" s="5" t="s">
        <v>7</v>
      </c>
      <c r="C11" s="5" t="s">
        <v>8</v>
      </c>
      <c r="D11" s="6">
        <v>296.74312209515341</v>
      </c>
      <c r="E11" s="6">
        <v>4.5813333329999999</v>
      </c>
      <c r="F11" s="6">
        <v>0</v>
      </c>
      <c r="G11" s="6">
        <v>1</v>
      </c>
    </row>
    <row r="12" spans="1:20" x14ac:dyDescent="0.35">
      <c r="A12" s="4">
        <v>40372</v>
      </c>
      <c r="B12" s="5" t="s">
        <v>7</v>
      </c>
      <c r="C12" s="5" t="s">
        <v>8</v>
      </c>
      <c r="D12" s="6">
        <v>429.79776568141511</v>
      </c>
      <c r="E12" s="6">
        <v>3.556923077</v>
      </c>
      <c r="F12" s="6">
        <v>0</v>
      </c>
      <c r="G12" s="6">
        <v>1</v>
      </c>
    </row>
    <row r="13" spans="1:20" x14ac:dyDescent="0.35">
      <c r="A13" s="4">
        <v>40302</v>
      </c>
      <c r="B13" s="5" t="s">
        <v>7</v>
      </c>
      <c r="C13" s="5" t="s">
        <v>9</v>
      </c>
      <c r="D13" s="6">
        <v>297.21708504560701</v>
      </c>
      <c r="E13" s="6">
        <v>4.29</v>
      </c>
      <c r="F13" s="6">
        <v>0</v>
      </c>
      <c r="G13" s="6">
        <v>0</v>
      </c>
    </row>
    <row r="14" spans="1:20" x14ac:dyDescent="0.35">
      <c r="A14" s="4">
        <v>40309</v>
      </c>
      <c r="B14" s="5" t="s">
        <v>7</v>
      </c>
      <c r="C14" s="5" t="s">
        <v>9</v>
      </c>
      <c r="D14" s="6">
        <v>268.40556671680145</v>
      </c>
      <c r="E14" s="6">
        <v>4.29</v>
      </c>
      <c r="F14" s="6">
        <v>0</v>
      </c>
      <c r="G14" s="6">
        <v>0</v>
      </c>
    </row>
    <row r="15" spans="1:20" x14ac:dyDescent="0.35">
      <c r="A15" s="4">
        <v>40316</v>
      </c>
      <c r="B15" s="5" t="s">
        <v>7</v>
      </c>
      <c r="C15" s="5" t="s">
        <v>9</v>
      </c>
      <c r="D15" s="6">
        <v>206.02798850125583</v>
      </c>
      <c r="E15" s="6">
        <v>4.0858333330000001</v>
      </c>
      <c r="F15" s="6">
        <v>0</v>
      </c>
      <c r="G15" s="6">
        <v>0</v>
      </c>
    </row>
    <row r="16" spans="1:20" x14ac:dyDescent="0.35">
      <c r="A16" s="4">
        <v>40323</v>
      </c>
      <c r="B16" s="5" t="s">
        <v>7</v>
      </c>
      <c r="C16" s="5" t="s">
        <v>9</v>
      </c>
      <c r="D16" s="6">
        <v>201.96734153603134</v>
      </c>
      <c r="E16" s="6">
        <v>4.0858333330000001</v>
      </c>
      <c r="F16" s="6">
        <v>0</v>
      </c>
      <c r="G16" s="6">
        <v>0</v>
      </c>
    </row>
    <row r="17" spans="1:7" x14ac:dyDescent="0.35">
      <c r="A17" s="4">
        <v>40330</v>
      </c>
      <c r="B17" s="5" t="s">
        <v>7</v>
      </c>
      <c r="C17" s="5" t="s">
        <v>9</v>
      </c>
      <c r="D17" s="6">
        <v>239.72697458725526</v>
      </c>
      <c r="E17" s="6">
        <v>3.84</v>
      </c>
      <c r="F17" s="6">
        <v>0</v>
      </c>
      <c r="G17" s="6">
        <v>0</v>
      </c>
    </row>
    <row r="18" spans="1:7" x14ac:dyDescent="0.35">
      <c r="A18" s="4">
        <v>40337</v>
      </c>
      <c r="B18" s="5" t="s">
        <v>7</v>
      </c>
      <c r="C18" s="5" t="s">
        <v>9</v>
      </c>
      <c r="D18" s="6">
        <v>171.39281859155261</v>
      </c>
      <c r="E18" s="6">
        <v>4.2592307690000002</v>
      </c>
      <c r="F18" s="6">
        <v>0</v>
      </c>
      <c r="G18" s="6">
        <v>0</v>
      </c>
    </row>
    <row r="19" spans="1:7" x14ac:dyDescent="0.35">
      <c r="A19" s="4">
        <v>40344</v>
      </c>
      <c r="B19" s="5" t="s">
        <v>7</v>
      </c>
      <c r="C19" s="5" t="s">
        <v>9</v>
      </c>
      <c r="D19" s="6">
        <v>172.74559451311936</v>
      </c>
      <c r="E19" s="6">
        <v>4.99</v>
      </c>
      <c r="F19" s="6">
        <v>0</v>
      </c>
      <c r="G19" s="6">
        <v>0</v>
      </c>
    </row>
    <row r="20" spans="1:7" x14ac:dyDescent="0.35">
      <c r="A20" s="4">
        <v>40351</v>
      </c>
      <c r="B20" s="5" t="s">
        <v>7</v>
      </c>
      <c r="C20" s="5" t="s">
        <v>9</v>
      </c>
      <c r="D20" s="6">
        <v>379.20412736310453</v>
      </c>
      <c r="E20" s="6">
        <v>3.7685714290000001</v>
      </c>
      <c r="F20" s="6">
        <v>1</v>
      </c>
      <c r="G20" s="6">
        <v>0</v>
      </c>
    </row>
    <row r="21" spans="1:7" x14ac:dyDescent="0.35">
      <c r="A21" s="4">
        <v>40358</v>
      </c>
      <c r="B21" s="5" t="s">
        <v>7</v>
      </c>
      <c r="C21" s="5" t="s">
        <v>9</v>
      </c>
      <c r="D21" s="6">
        <v>346.14938028154523</v>
      </c>
      <c r="E21" s="6">
        <v>4.7024999999999997</v>
      </c>
      <c r="F21" s="6">
        <v>0</v>
      </c>
      <c r="G21" s="6">
        <v>1</v>
      </c>
    </row>
    <row r="22" spans="1:7" x14ac:dyDescent="0.35">
      <c r="A22" s="4">
        <v>40365</v>
      </c>
      <c r="B22" s="5" t="s">
        <v>7</v>
      </c>
      <c r="C22" s="5" t="s">
        <v>9</v>
      </c>
      <c r="D22" s="6">
        <v>371.4853015379951</v>
      </c>
      <c r="E22" s="6">
        <v>3.5878571429999999</v>
      </c>
      <c r="F22" s="6">
        <v>0</v>
      </c>
      <c r="G22" s="6">
        <v>1</v>
      </c>
    </row>
    <row r="23" spans="1:7" x14ac:dyDescent="0.35">
      <c r="A23" s="4">
        <v>40372</v>
      </c>
      <c r="B23" s="5" t="s">
        <v>7</v>
      </c>
      <c r="C23" s="5" t="s">
        <v>9</v>
      </c>
      <c r="D23" s="6">
        <v>302.60708516818738</v>
      </c>
      <c r="E23" s="6">
        <v>3.8450000000000002</v>
      </c>
      <c r="F23" s="6">
        <v>0</v>
      </c>
      <c r="G23" s="6">
        <v>1</v>
      </c>
    </row>
    <row r="24" spans="1:7" x14ac:dyDescent="0.35">
      <c r="A24" s="4">
        <v>40302</v>
      </c>
      <c r="B24" s="5" t="s">
        <v>7</v>
      </c>
      <c r="C24" s="5" t="s">
        <v>10</v>
      </c>
      <c r="D24" s="6">
        <v>145.78336079215677</v>
      </c>
      <c r="E24" s="6">
        <v>5.39</v>
      </c>
      <c r="F24" s="6">
        <v>0</v>
      </c>
      <c r="G24" s="6">
        <v>0</v>
      </c>
    </row>
    <row r="25" spans="1:7" x14ac:dyDescent="0.35">
      <c r="A25" s="4">
        <v>40309</v>
      </c>
      <c r="B25" s="5" t="s">
        <v>7</v>
      </c>
      <c r="C25" s="5" t="s">
        <v>10</v>
      </c>
      <c r="D25" s="6">
        <v>309.05276246954139</v>
      </c>
      <c r="E25" s="6">
        <v>5.0185714289999996</v>
      </c>
      <c r="F25" s="6">
        <v>0</v>
      </c>
      <c r="G25" s="6">
        <v>0</v>
      </c>
    </row>
    <row r="26" spans="1:7" x14ac:dyDescent="0.35">
      <c r="A26" s="4">
        <v>40316</v>
      </c>
      <c r="B26" s="5" t="s">
        <v>7</v>
      </c>
      <c r="C26" s="5" t="s">
        <v>10</v>
      </c>
      <c r="D26" s="6">
        <v>154.59788084785293</v>
      </c>
      <c r="E26" s="6">
        <v>5.2149999999999999</v>
      </c>
      <c r="F26" s="6">
        <v>0</v>
      </c>
      <c r="G26" s="6">
        <v>0</v>
      </c>
    </row>
    <row r="27" spans="1:7" x14ac:dyDescent="0.35">
      <c r="A27" s="4">
        <v>40323</v>
      </c>
      <c r="B27" s="5" t="s">
        <v>7</v>
      </c>
      <c r="C27" s="5" t="s">
        <v>10</v>
      </c>
      <c r="D27" s="6">
        <v>247.72564561350089</v>
      </c>
      <c r="E27" s="6">
        <v>4.8816666670000002</v>
      </c>
      <c r="F27" s="6">
        <v>0</v>
      </c>
      <c r="G27" s="6">
        <v>0</v>
      </c>
    </row>
    <row r="28" spans="1:7" x14ac:dyDescent="0.35">
      <c r="A28" s="4">
        <v>40330</v>
      </c>
      <c r="B28" s="5" t="s">
        <v>7</v>
      </c>
      <c r="C28" s="5" t="s">
        <v>10</v>
      </c>
      <c r="D28" s="6">
        <v>227.99236329472669</v>
      </c>
      <c r="E28" s="6">
        <v>3.9666666670000001</v>
      </c>
      <c r="F28" s="6">
        <v>0</v>
      </c>
      <c r="G28" s="6">
        <v>0</v>
      </c>
    </row>
    <row r="29" spans="1:7" x14ac:dyDescent="0.35">
      <c r="A29" s="4">
        <v>40337</v>
      </c>
      <c r="B29" s="5" t="s">
        <v>7</v>
      </c>
      <c r="C29" s="5" t="s">
        <v>10</v>
      </c>
      <c r="D29" s="6">
        <v>226.5964968466343</v>
      </c>
      <c r="E29" s="6">
        <v>3.997692308</v>
      </c>
      <c r="F29" s="6">
        <v>0</v>
      </c>
      <c r="G29" s="6">
        <v>0</v>
      </c>
    </row>
    <row r="30" spans="1:7" x14ac:dyDescent="0.35">
      <c r="A30" s="4">
        <v>40344</v>
      </c>
      <c r="B30" s="5" t="s">
        <v>7</v>
      </c>
      <c r="C30" s="5" t="s">
        <v>10</v>
      </c>
      <c r="D30" s="6">
        <v>233.31521082097063</v>
      </c>
      <c r="E30" s="6">
        <v>4.8958823530000002</v>
      </c>
      <c r="F30" s="6">
        <v>0</v>
      </c>
      <c r="G30" s="6">
        <v>0</v>
      </c>
    </row>
    <row r="31" spans="1:7" x14ac:dyDescent="0.35">
      <c r="A31" s="4">
        <v>40351</v>
      </c>
      <c r="B31" s="5" t="s">
        <v>7</v>
      </c>
      <c r="C31" s="5" t="s">
        <v>10</v>
      </c>
      <c r="D31" s="6">
        <v>215.20722620508221</v>
      </c>
      <c r="E31" s="6">
        <v>4.9275000000000002</v>
      </c>
      <c r="F31" s="6">
        <v>0</v>
      </c>
      <c r="G31" s="6">
        <v>0</v>
      </c>
    </row>
    <row r="32" spans="1:7" x14ac:dyDescent="0.35">
      <c r="A32" s="4">
        <v>40358</v>
      </c>
      <c r="B32" s="5" t="s">
        <v>7</v>
      </c>
      <c r="C32" s="5" t="s">
        <v>10</v>
      </c>
      <c r="D32" s="6">
        <v>233.41454117517861</v>
      </c>
      <c r="E32" s="6">
        <v>4.3166666669999998</v>
      </c>
      <c r="F32" s="6">
        <v>0</v>
      </c>
      <c r="G32" s="6">
        <v>0</v>
      </c>
    </row>
    <row r="33" spans="1:7" x14ac:dyDescent="0.35">
      <c r="A33" s="4">
        <v>40365</v>
      </c>
      <c r="B33" s="5" t="s">
        <v>7</v>
      </c>
      <c r="C33" s="5" t="s">
        <v>10</v>
      </c>
      <c r="D33" s="6">
        <v>297.11769231578774</v>
      </c>
      <c r="E33" s="6">
        <v>4.1213333329999999</v>
      </c>
      <c r="F33" s="6">
        <v>0</v>
      </c>
      <c r="G33" s="6">
        <v>0</v>
      </c>
    </row>
    <row r="34" spans="1:7" x14ac:dyDescent="0.35">
      <c r="A34" s="4">
        <v>40372</v>
      </c>
      <c r="B34" s="5" t="s">
        <v>7</v>
      </c>
      <c r="C34" s="5" t="s">
        <v>10</v>
      </c>
      <c r="D34" s="6">
        <v>258.46230884332823</v>
      </c>
      <c r="E34" s="6">
        <v>4.6806666669999997</v>
      </c>
      <c r="F34" s="6">
        <v>0</v>
      </c>
      <c r="G34" s="6">
        <v>0</v>
      </c>
    </row>
    <row r="35" spans="1:7" x14ac:dyDescent="0.35">
      <c r="A35" s="4">
        <v>40302</v>
      </c>
      <c r="B35" s="5" t="s">
        <v>7</v>
      </c>
      <c r="C35" s="5" t="s">
        <v>11</v>
      </c>
      <c r="D35" s="6">
        <v>336.22133222738205</v>
      </c>
      <c r="E35" s="6">
        <v>4.3172727269999998</v>
      </c>
      <c r="F35" s="6">
        <v>0</v>
      </c>
      <c r="G35" s="6">
        <v>0</v>
      </c>
    </row>
    <row r="36" spans="1:7" x14ac:dyDescent="0.35">
      <c r="A36" s="4">
        <v>40309</v>
      </c>
      <c r="B36" s="5" t="s">
        <v>7</v>
      </c>
      <c r="C36" s="5" t="s">
        <v>11</v>
      </c>
      <c r="D36" s="6">
        <v>364.17453904151307</v>
      </c>
      <c r="E36" s="6">
        <v>4.5233333330000001</v>
      </c>
      <c r="F36" s="6">
        <v>0</v>
      </c>
      <c r="G36" s="6">
        <v>0</v>
      </c>
    </row>
    <row r="37" spans="1:7" x14ac:dyDescent="0.35">
      <c r="A37" s="4">
        <v>40316</v>
      </c>
      <c r="B37" s="5" t="s">
        <v>7</v>
      </c>
      <c r="C37" s="5" t="s">
        <v>11</v>
      </c>
      <c r="D37" s="6">
        <v>291.1947988284852</v>
      </c>
      <c r="E37" s="6">
        <v>4.9469230770000001</v>
      </c>
      <c r="F37" s="6">
        <v>1</v>
      </c>
      <c r="G37" s="6">
        <v>0</v>
      </c>
    </row>
    <row r="38" spans="1:7" x14ac:dyDescent="0.35">
      <c r="A38" s="4">
        <v>40323</v>
      </c>
      <c r="B38" s="5" t="s">
        <v>7</v>
      </c>
      <c r="C38" s="5" t="s">
        <v>11</v>
      </c>
      <c r="D38" s="6">
        <v>279.62964251219836</v>
      </c>
      <c r="E38" s="6">
        <v>4.693846154</v>
      </c>
      <c r="F38" s="6">
        <v>0</v>
      </c>
      <c r="G38" s="6">
        <v>1</v>
      </c>
    </row>
    <row r="39" spans="1:7" x14ac:dyDescent="0.35">
      <c r="A39" s="4">
        <v>40330</v>
      </c>
      <c r="B39" s="5" t="s">
        <v>7</v>
      </c>
      <c r="C39" s="5" t="s">
        <v>11</v>
      </c>
      <c r="D39" s="6">
        <v>328.56464507221398</v>
      </c>
      <c r="E39" s="6">
        <v>4.8435714289999998</v>
      </c>
      <c r="F39" s="6">
        <v>0</v>
      </c>
      <c r="G39" s="6">
        <v>1</v>
      </c>
    </row>
    <row r="40" spans="1:7" x14ac:dyDescent="0.35">
      <c r="A40" s="4">
        <v>40337</v>
      </c>
      <c r="B40" s="5" t="s">
        <v>7</v>
      </c>
      <c r="C40" s="5" t="s">
        <v>11</v>
      </c>
      <c r="D40" s="6">
        <v>329.40232818821283</v>
      </c>
      <c r="E40" s="6">
        <v>4.7024999999999997</v>
      </c>
      <c r="F40" s="6">
        <v>0</v>
      </c>
      <c r="G40" s="6">
        <v>1</v>
      </c>
    </row>
    <row r="41" spans="1:7" x14ac:dyDescent="0.35">
      <c r="A41" s="4">
        <v>40344</v>
      </c>
      <c r="B41" s="5" t="s">
        <v>7</v>
      </c>
      <c r="C41" s="5" t="s">
        <v>11</v>
      </c>
      <c r="D41" s="6">
        <v>211.37293465463586</v>
      </c>
      <c r="E41" s="6">
        <v>4.8958823530000002</v>
      </c>
      <c r="F41" s="6">
        <v>0</v>
      </c>
      <c r="G41" s="6">
        <v>0</v>
      </c>
    </row>
    <row r="42" spans="1:7" x14ac:dyDescent="0.35">
      <c r="A42" s="4">
        <v>40351</v>
      </c>
      <c r="B42" s="5" t="s">
        <v>7</v>
      </c>
      <c r="C42" s="5" t="s">
        <v>11</v>
      </c>
      <c r="D42" s="6">
        <v>428.35016052755583</v>
      </c>
      <c r="E42" s="6">
        <v>4.0257142860000004</v>
      </c>
      <c r="F42" s="6">
        <v>1</v>
      </c>
      <c r="G42" s="6">
        <v>0</v>
      </c>
    </row>
    <row r="43" spans="1:7" x14ac:dyDescent="0.35">
      <c r="A43" s="4">
        <v>40358</v>
      </c>
      <c r="B43" s="5" t="s">
        <v>7</v>
      </c>
      <c r="C43" s="5" t="s">
        <v>11</v>
      </c>
      <c r="D43" s="6">
        <v>412.79178442906306</v>
      </c>
      <c r="E43" s="6">
        <v>4.8366666670000003</v>
      </c>
      <c r="F43" s="6">
        <v>1</v>
      </c>
      <c r="G43" s="6">
        <v>1</v>
      </c>
    </row>
    <row r="44" spans="1:7" x14ac:dyDescent="0.35">
      <c r="A44" s="4">
        <v>40365</v>
      </c>
      <c r="B44" s="5" t="s">
        <v>7</v>
      </c>
      <c r="C44" s="5" t="s">
        <v>11</v>
      </c>
      <c r="D44" s="6">
        <v>328.22108302748148</v>
      </c>
      <c r="E44" s="6">
        <v>4.2473333330000003</v>
      </c>
      <c r="F44" s="6">
        <v>0</v>
      </c>
      <c r="G44" s="6">
        <v>1</v>
      </c>
    </row>
    <row r="45" spans="1:7" x14ac:dyDescent="0.35">
      <c r="A45" s="4">
        <v>40372</v>
      </c>
      <c r="B45" s="5" t="s">
        <v>7</v>
      </c>
      <c r="C45" s="5" t="s">
        <v>11</v>
      </c>
      <c r="D45" s="6">
        <v>269.83398933575558</v>
      </c>
      <c r="E45" s="6">
        <v>4.5443749999999996</v>
      </c>
      <c r="F45" s="6">
        <v>0</v>
      </c>
      <c r="G45" s="6">
        <v>1</v>
      </c>
    </row>
    <row r="46" spans="1:7" x14ac:dyDescent="0.35">
      <c r="A46" s="4">
        <v>40302</v>
      </c>
      <c r="B46" s="5" t="s">
        <v>7</v>
      </c>
      <c r="C46" s="5" t="s">
        <v>12</v>
      </c>
      <c r="D46" s="6">
        <v>286.13829190952799</v>
      </c>
      <c r="E46" s="6">
        <v>4.0627272730000001</v>
      </c>
      <c r="F46" s="6">
        <v>0</v>
      </c>
      <c r="G46" s="6">
        <v>0</v>
      </c>
    </row>
    <row r="47" spans="1:7" x14ac:dyDescent="0.35">
      <c r="A47" s="4">
        <v>40309</v>
      </c>
      <c r="B47" s="5" t="s">
        <v>7</v>
      </c>
      <c r="C47" s="5" t="s">
        <v>12</v>
      </c>
      <c r="D47" s="6">
        <v>100.09976082913568</v>
      </c>
      <c r="E47" s="6">
        <v>4.7233333330000002</v>
      </c>
      <c r="F47" s="6">
        <v>0</v>
      </c>
      <c r="G47" s="6">
        <v>0</v>
      </c>
    </row>
    <row r="48" spans="1:7" x14ac:dyDescent="0.35">
      <c r="A48" s="4">
        <v>40316</v>
      </c>
      <c r="B48" s="5" t="s">
        <v>7</v>
      </c>
      <c r="C48" s="5" t="s">
        <v>12</v>
      </c>
      <c r="D48" s="6">
        <v>202.21177781488618</v>
      </c>
      <c r="E48" s="6">
        <v>4.0945454549999996</v>
      </c>
      <c r="F48" s="6">
        <v>0</v>
      </c>
      <c r="G48" s="6">
        <v>0</v>
      </c>
    </row>
    <row r="49" spans="1:7" x14ac:dyDescent="0.35">
      <c r="A49" s="4">
        <v>40323</v>
      </c>
      <c r="B49" s="5" t="s">
        <v>7</v>
      </c>
      <c r="C49" s="5" t="s">
        <v>12</v>
      </c>
      <c r="D49" s="6">
        <v>277.05184352904394</v>
      </c>
      <c r="E49" s="6">
        <v>4.0581818180000004</v>
      </c>
      <c r="F49" s="6">
        <v>1</v>
      </c>
      <c r="G49" s="6">
        <v>0</v>
      </c>
    </row>
    <row r="50" spans="1:7" x14ac:dyDescent="0.35">
      <c r="A50" s="4">
        <v>40330</v>
      </c>
      <c r="B50" s="5" t="s">
        <v>7</v>
      </c>
      <c r="C50" s="5" t="s">
        <v>12</v>
      </c>
      <c r="D50" s="6">
        <v>432.8902525837712</v>
      </c>
      <c r="E50" s="6">
        <v>3.84</v>
      </c>
      <c r="F50" s="6">
        <v>1</v>
      </c>
      <c r="G50" s="6">
        <v>1</v>
      </c>
    </row>
    <row r="51" spans="1:7" x14ac:dyDescent="0.35">
      <c r="A51" s="4">
        <v>40337</v>
      </c>
      <c r="B51" s="5" t="s">
        <v>7</v>
      </c>
      <c r="C51" s="5" t="s">
        <v>12</v>
      </c>
      <c r="D51" s="6">
        <v>427.7926261350546</v>
      </c>
      <c r="E51" s="6">
        <v>5.1669230769999999</v>
      </c>
      <c r="F51" s="6">
        <v>1</v>
      </c>
      <c r="G51" s="6">
        <v>1</v>
      </c>
    </row>
    <row r="52" spans="1:7" x14ac:dyDescent="0.35">
      <c r="A52" s="4">
        <v>40344</v>
      </c>
      <c r="B52" s="5" t="s">
        <v>7</v>
      </c>
      <c r="C52" s="5" t="s">
        <v>12</v>
      </c>
      <c r="D52" s="6">
        <v>241.04674393023117</v>
      </c>
      <c r="E52" s="6">
        <v>4.05</v>
      </c>
      <c r="F52" s="6">
        <v>0</v>
      </c>
      <c r="G52" s="6">
        <v>1</v>
      </c>
    </row>
    <row r="53" spans="1:7" x14ac:dyDescent="0.35">
      <c r="A53" s="4">
        <v>40351</v>
      </c>
      <c r="B53" s="5" t="s">
        <v>7</v>
      </c>
      <c r="C53" s="5" t="s">
        <v>12</v>
      </c>
      <c r="D53" s="6">
        <v>556.55004166698996</v>
      </c>
      <c r="E53" s="6">
        <v>3.8515384620000002</v>
      </c>
      <c r="F53" s="6">
        <v>1</v>
      </c>
      <c r="G53" s="6">
        <v>1</v>
      </c>
    </row>
    <row r="54" spans="1:7" x14ac:dyDescent="0.35">
      <c r="A54" s="4">
        <v>40358</v>
      </c>
      <c r="B54" s="5" t="s">
        <v>7</v>
      </c>
      <c r="C54" s="5" t="s">
        <v>12</v>
      </c>
      <c r="D54" s="6">
        <v>309.99966629109912</v>
      </c>
      <c r="E54" s="6">
        <v>3.8515384620000002</v>
      </c>
      <c r="F54" s="6">
        <v>0</v>
      </c>
      <c r="G54" s="6">
        <v>1</v>
      </c>
    </row>
    <row r="55" spans="1:7" x14ac:dyDescent="0.35">
      <c r="A55" s="4">
        <v>40365</v>
      </c>
      <c r="B55" s="5" t="s">
        <v>7</v>
      </c>
      <c r="C55" s="5" t="s">
        <v>12</v>
      </c>
      <c r="D55" s="6">
        <v>409.73567792980032</v>
      </c>
      <c r="E55" s="6">
        <v>4.4442857140000003</v>
      </c>
      <c r="F55" s="6">
        <v>0</v>
      </c>
      <c r="G55" s="6">
        <v>1</v>
      </c>
    </row>
    <row r="56" spans="1:7" x14ac:dyDescent="0.35">
      <c r="A56" s="4">
        <v>40372</v>
      </c>
      <c r="B56" s="5" t="s">
        <v>7</v>
      </c>
      <c r="C56" s="5" t="s">
        <v>12</v>
      </c>
      <c r="D56" s="6">
        <v>347.35825789398893</v>
      </c>
      <c r="E56" s="6">
        <v>4.314666667</v>
      </c>
      <c r="F56" s="6">
        <v>0</v>
      </c>
      <c r="G56" s="6">
        <v>1</v>
      </c>
    </row>
    <row r="57" spans="1:7" x14ac:dyDescent="0.35">
      <c r="A57" s="4">
        <v>40302</v>
      </c>
      <c r="B57" s="5" t="s">
        <v>7</v>
      </c>
      <c r="C57" s="5" t="s">
        <v>13</v>
      </c>
      <c r="D57" s="6">
        <v>305.04944445264965</v>
      </c>
      <c r="E57" s="6">
        <v>4.3899999999999997</v>
      </c>
      <c r="F57" s="6">
        <v>0</v>
      </c>
      <c r="G57" s="6">
        <v>0</v>
      </c>
    </row>
    <row r="58" spans="1:7" x14ac:dyDescent="0.35">
      <c r="A58" s="4">
        <v>40309</v>
      </c>
      <c r="B58" s="5" t="s">
        <v>7</v>
      </c>
      <c r="C58" s="5" t="s">
        <v>13</v>
      </c>
      <c r="D58" s="6">
        <v>219.65535217099114</v>
      </c>
      <c r="E58" s="6">
        <v>4.34</v>
      </c>
      <c r="F58" s="6">
        <v>0</v>
      </c>
      <c r="G58" s="6">
        <v>0</v>
      </c>
    </row>
    <row r="59" spans="1:7" x14ac:dyDescent="0.35">
      <c r="A59" s="4">
        <v>40316</v>
      </c>
      <c r="B59" s="5" t="s">
        <v>7</v>
      </c>
      <c r="C59" s="5" t="s">
        <v>13</v>
      </c>
      <c r="D59" s="6">
        <v>239.05316731393944</v>
      </c>
      <c r="E59" s="6">
        <v>4.0949999999999998</v>
      </c>
      <c r="F59" s="6">
        <v>0</v>
      </c>
      <c r="G59" s="6">
        <v>0</v>
      </c>
    </row>
    <row r="60" spans="1:7" x14ac:dyDescent="0.35">
      <c r="A60" s="4">
        <v>40323</v>
      </c>
      <c r="B60" s="5" t="s">
        <v>7</v>
      </c>
      <c r="C60" s="5" t="s">
        <v>13</v>
      </c>
      <c r="D60" s="6">
        <v>249.14047552741056</v>
      </c>
      <c r="E60" s="6">
        <v>3.8140000000000001</v>
      </c>
      <c r="F60" s="6">
        <v>0</v>
      </c>
      <c r="G60" s="6">
        <v>0</v>
      </c>
    </row>
    <row r="61" spans="1:7" x14ac:dyDescent="0.35">
      <c r="A61" s="4">
        <v>40330</v>
      </c>
      <c r="B61" s="5" t="s">
        <v>7</v>
      </c>
      <c r="C61" s="5" t="s">
        <v>13</v>
      </c>
      <c r="D61" s="6">
        <v>263.47531165786268</v>
      </c>
      <c r="E61" s="6">
        <v>3.8140000000000001</v>
      </c>
      <c r="F61" s="6">
        <v>0</v>
      </c>
      <c r="G61" s="6">
        <v>0</v>
      </c>
    </row>
    <row r="62" spans="1:7" x14ac:dyDescent="0.35">
      <c r="A62" s="4">
        <v>40337</v>
      </c>
      <c r="B62" s="5" t="s">
        <v>7</v>
      </c>
      <c r="C62" s="5" t="s">
        <v>13</v>
      </c>
      <c r="D62" s="6">
        <v>666.72935151489276</v>
      </c>
      <c r="E62" s="6">
        <v>3.3260000000000001</v>
      </c>
      <c r="F62" s="6">
        <v>0</v>
      </c>
      <c r="G62" s="6">
        <v>0</v>
      </c>
    </row>
    <row r="63" spans="1:7" x14ac:dyDescent="0.35">
      <c r="A63" s="4">
        <v>40344</v>
      </c>
      <c r="B63" s="5" t="s">
        <v>7</v>
      </c>
      <c r="C63" s="5" t="s">
        <v>13</v>
      </c>
      <c r="D63" s="6">
        <v>711.8649399072799</v>
      </c>
      <c r="E63" s="6">
        <v>3.1986666669999999</v>
      </c>
      <c r="F63" s="6">
        <v>0</v>
      </c>
      <c r="G63" s="6">
        <v>0</v>
      </c>
    </row>
    <row r="64" spans="1:7" x14ac:dyDescent="0.35">
      <c r="A64" s="4">
        <v>40351</v>
      </c>
      <c r="B64" s="5" t="s">
        <v>7</v>
      </c>
      <c r="C64" s="5" t="s">
        <v>13</v>
      </c>
      <c r="D64" s="6">
        <v>328.15780403353938</v>
      </c>
      <c r="E64" s="6">
        <v>4.3666666669999996</v>
      </c>
      <c r="F64" s="6">
        <v>0</v>
      </c>
      <c r="G64" s="6">
        <v>0</v>
      </c>
    </row>
    <row r="65" spans="1:7" x14ac:dyDescent="0.35">
      <c r="A65" s="4">
        <v>40358</v>
      </c>
      <c r="B65" s="5" t="s">
        <v>7</v>
      </c>
      <c r="C65" s="5" t="s">
        <v>13</v>
      </c>
      <c r="D65" s="6">
        <v>144.59522043429578</v>
      </c>
      <c r="E65" s="6">
        <v>3.979090909</v>
      </c>
      <c r="F65" s="6">
        <v>0</v>
      </c>
      <c r="G65" s="6">
        <v>0</v>
      </c>
    </row>
    <row r="66" spans="1:7" x14ac:dyDescent="0.35">
      <c r="A66" s="4">
        <v>40365</v>
      </c>
      <c r="B66" s="5" t="s">
        <v>7</v>
      </c>
      <c r="C66" s="5" t="s">
        <v>13</v>
      </c>
      <c r="D66" s="6">
        <v>266.12956722271895</v>
      </c>
      <c r="E66" s="6">
        <v>4.9561538460000003</v>
      </c>
      <c r="F66" s="6">
        <v>0</v>
      </c>
      <c r="G66" s="6">
        <v>0</v>
      </c>
    </row>
    <row r="67" spans="1:7" x14ac:dyDescent="0.35">
      <c r="A67" s="4">
        <v>40372</v>
      </c>
      <c r="B67" s="5" t="s">
        <v>7</v>
      </c>
      <c r="C67" s="5" t="s">
        <v>13</v>
      </c>
      <c r="D67" s="6">
        <v>277.18746772270498</v>
      </c>
      <c r="E67" s="6">
        <v>3.8136363640000002</v>
      </c>
      <c r="F67" s="6">
        <v>0</v>
      </c>
      <c r="G67" s="6">
        <v>0</v>
      </c>
    </row>
    <row r="68" spans="1:7" x14ac:dyDescent="0.35">
      <c r="A68" s="4">
        <v>40302</v>
      </c>
      <c r="B68" s="5" t="s">
        <v>7</v>
      </c>
      <c r="C68" s="5" t="s">
        <v>14</v>
      </c>
      <c r="D68" s="6">
        <v>153.97779967160201</v>
      </c>
      <c r="E68" s="6">
        <v>5.0185714289999996</v>
      </c>
      <c r="F68" s="6">
        <v>0</v>
      </c>
      <c r="G68" s="6">
        <v>0</v>
      </c>
    </row>
    <row r="69" spans="1:7" x14ac:dyDescent="0.35">
      <c r="A69" s="4">
        <v>40309</v>
      </c>
      <c r="B69" s="5" t="s">
        <v>7</v>
      </c>
      <c r="C69" s="5" t="s">
        <v>14</v>
      </c>
      <c r="D69" s="6">
        <v>232.91486209197791</v>
      </c>
      <c r="E69" s="6">
        <v>5.0185714289999996</v>
      </c>
      <c r="F69" s="6">
        <v>0</v>
      </c>
      <c r="G69" s="6">
        <v>0</v>
      </c>
    </row>
    <row r="70" spans="1:7" x14ac:dyDescent="0.35">
      <c r="A70" s="4">
        <v>40316</v>
      </c>
      <c r="B70" s="5" t="s">
        <v>7</v>
      </c>
      <c r="C70" s="5" t="s">
        <v>14</v>
      </c>
      <c r="D70" s="6">
        <v>308.27675199977176</v>
      </c>
      <c r="E70" s="6">
        <v>4.4635294119999998</v>
      </c>
      <c r="F70" s="6">
        <v>1</v>
      </c>
      <c r="G70" s="6">
        <v>0</v>
      </c>
    </row>
    <row r="71" spans="1:7" x14ac:dyDescent="0.35">
      <c r="A71" s="4">
        <v>40323</v>
      </c>
      <c r="B71" s="5" t="s">
        <v>7</v>
      </c>
      <c r="C71" s="5" t="s">
        <v>14</v>
      </c>
      <c r="D71" s="6">
        <v>272.20570082094849</v>
      </c>
      <c r="E71" s="6">
        <v>5.0105882350000002</v>
      </c>
      <c r="F71" s="6">
        <v>0</v>
      </c>
      <c r="G71" s="6">
        <v>1</v>
      </c>
    </row>
    <row r="72" spans="1:7" x14ac:dyDescent="0.35">
      <c r="A72" s="4">
        <v>40330</v>
      </c>
      <c r="B72" s="5" t="s">
        <v>7</v>
      </c>
      <c r="C72" s="5" t="s">
        <v>14</v>
      </c>
      <c r="D72" s="6">
        <v>355.87124573559618</v>
      </c>
      <c r="E72" s="6">
        <v>4.8816666670000002</v>
      </c>
      <c r="F72" s="6">
        <v>0</v>
      </c>
      <c r="G72" s="6">
        <v>1</v>
      </c>
    </row>
    <row r="73" spans="1:7" x14ac:dyDescent="0.35">
      <c r="A73" s="4">
        <v>40337</v>
      </c>
      <c r="B73" s="5" t="s">
        <v>7</v>
      </c>
      <c r="C73" s="5" t="s">
        <v>14</v>
      </c>
      <c r="D73" s="6">
        <v>337.17576313998126</v>
      </c>
      <c r="E73" s="6">
        <v>4.8329411760000003</v>
      </c>
      <c r="F73" s="6">
        <v>0</v>
      </c>
      <c r="G73" s="6">
        <v>1</v>
      </c>
    </row>
    <row r="74" spans="1:7" x14ac:dyDescent="0.35">
      <c r="A74" s="4">
        <v>40344</v>
      </c>
      <c r="B74" s="5" t="s">
        <v>7</v>
      </c>
      <c r="C74" s="5" t="s">
        <v>14</v>
      </c>
      <c r="D74" s="6">
        <v>361.36155202758158</v>
      </c>
      <c r="E74" s="6">
        <v>5.2305555559999997</v>
      </c>
      <c r="F74" s="6">
        <v>1</v>
      </c>
      <c r="G74" s="6">
        <v>0</v>
      </c>
    </row>
    <row r="75" spans="1:7" x14ac:dyDescent="0.35">
      <c r="A75" s="4">
        <v>40351</v>
      </c>
      <c r="B75" s="5" t="s">
        <v>7</v>
      </c>
      <c r="C75" s="5" t="s">
        <v>14</v>
      </c>
      <c r="D75" s="6">
        <v>1041.2002563709802</v>
      </c>
      <c r="E75" s="6">
        <v>4.0835294119999999</v>
      </c>
      <c r="F75" s="6">
        <v>1</v>
      </c>
      <c r="G75" s="6">
        <v>1</v>
      </c>
    </row>
    <row r="76" spans="1:7" x14ac:dyDescent="0.35">
      <c r="A76" s="4">
        <v>40358</v>
      </c>
      <c r="B76" s="5" t="s">
        <v>7</v>
      </c>
      <c r="C76" s="5" t="s">
        <v>14</v>
      </c>
      <c r="D76" s="6">
        <v>753.38798724890694</v>
      </c>
      <c r="E76" s="6">
        <v>4.0835294119999999</v>
      </c>
      <c r="F76" s="6">
        <v>0</v>
      </c>
      <c r="G76" s="6">
        <v>1</v>
      </c>
    </row>
    <row r="77" spans="1:7" x14ac:dyDescent="0.35">
      <c r="A77" s="4">
        <v>40365</v>
      </c>
      <c r="B77" s="5" t="s">
        <v>7</v>
      </c>
      <c r="C77" s="5" t="s">
        <v>14</v>
      </c>
      <c r="D77" s="6">
        <v>192.07759771029299</v>
      </c>
      <c r="E77" s="6">
        <v>4.7470588239999998</v>
      </c>
      <c r="F77" s="6">
        <v>0</v>
      </c>
      <c r="G77" s="6">
        <v>1</v>
      </c>
    </row>
    <row r="78" spans="1:7" x14ac:dyDescent="0.35">
      <c r="A78" s="4">
        <v>40372</v>
      </c>
      <c r="B78" s="5" t="s">
        <v>7</v>
      </c>
      <c r="C78" s="5" t="s">
        <v>14</v>
      </c>
      <c r="D78" s="6">
        <v>390.64287641209955</v>
      </c>
      <c r="E78" s="6">
        <v>4.1479999999999997</v>
      </c>
      <c r="F78" s="6">
        <v>0</v>
      </c>
      <c r="G78" s="6">
        <v>1</v>
      </c>
    </row>
    <row r="79" spans="1:7" x14ac:dyDescent="0.35">
      <c r="A79" s="4">
        <v>40302</v>
      </c>
      <c r="B79" s="5" t="s">
        <v>7</v>
      </c>
      <c r="C79" s="5" t="s">
        <v>15</v>
      </c>
      <c r="D79" s="6">
        <v>256.29154906337163</v>
      </c>
      <c r="E79" s="6">
        <v>4.4990909090000004</v>
      </c>
      <c r="F79" s="6">
        <v>0</v>
      </c>
      <c r="G79" s="6">
        <v>0</v>
      </c>
    </row>
    <row r="80" spans="1:7" x14ac:dyDescent="0.35">
      <c r="A80" s="4">
        <v>40309</v>
      </c>
      <c r="B80" s="5" t="s">
        <v>7</v>
      </c>
      <c r="C80" s="5" t="s">
        <v>15</v>
      </c>
      <c r="D80" s="6">
        <v>184.67931669463792</v>
      </c>
      <c r="E80" s="6">
        <v>5.483333333</v>
      </c>
      <c r="F80" s="6">
        <v>0</v>
      </c>
      <c r="G80" s="6">
        <v>0</v>
      </c>
    </row>
    <row r="81" spans="1:7" x14ac:dyDescent="0.35">
      <c r="A81" s="4">
        <v>40316</v>
      </c>
      <c r="B81" s="5" t="s">
        <v>7</v>
      </c>
      <c r="C81" s="5" t="s">
        <v>15</v>
      </c>
      <c r="D81" s="6">
        <v>259.95286757158794</v>
      </c>
      <c r="E81" s="6">
        <v>4.2938461539999997</v>
      </c>
      <c r="F81" s="6">
        <v>0</v>
      </c>
      <c r="G81" s="6">
        <v>0</v>
      </c>
    </row>
    <row r="82" spans="1:7" x14ac:dyDescent="0.35">
      <c r="A82" s="4">
        <v>40323</v>
      </c>
      <c r="B82" s="5" t="s">
        <v>7</v>
      </c>
      <c r="C82" s="5" t="s">
        <v>15</v>
      </c>
      <c r="D82" s="6">
        <v>325.84191908072341</v>
      </c>
      <c r="E82" s="6">
        <v>4.0581818180000004</v>
      </c>
      <c r="F82" s="6">
        <v>0</v>
      </c>
      <c r="G82" s="6">
        <v>0</v>
      </c>
    </row>
    <row r="83" spans="1:7" x14ac:dyDescent="0.35">
      <c r="A83" s="4">
        <v>40330</v>
      </c>
      <c r="B83" s="5" t="s">
        <v>7</v>
      </c>
      <c r="C83" s="5" t="s">
        <v>15</v>
      </c>
      <c r="D83" s="6">
        <v>291.77268941607758</v>
      </c>
      <c r="E83" s="6">
        <v>4.0250000000000004</v>
      </c>
      <c r="F83" s="6">
        <v>0</v>
      </c>
      <c r="G83" s="6">
        <v>0</v>
      </c>
    </row>
    <row r="84" spans="1:7" x14ac:dyDescent="0.35">
      <c r="A84" s="4">
        <v>40337</v>
      </c>
      <c r="B84" s="5" t="s">
        <v>7</v>
      </c>
      <c r="C84" s="5" t="s">
        <v>15</v>
      </c>
      <c r="D84" s="6">
        <v>126.71894491627157</v>
      </c>
      <c r="E84" s="6">
        <v>6.2515384620000001</v>
      </c>
      <c r="F84" s="6">
        <v>0</v>
      </c>
      <c r="G84" s="6">
        <v>0</v>
      </c>
    </row>
    <row r="85" spans="1:7" x14ac:dyDescent="0.35">
      <c r="A85" s="4">
        <v>40344</v>
      </c>
      <c r="B85" s="5" t="s">
        <v>7</v>
      </c>
      <c r="C85" s="5" t="s">
        <v>15</v>
      </c>
      <c r="D85" s="6">
        <v>206.70153351002702</v>
      </c>
      <c r="E85" s="6">
        <v>5.671818182</v>
      </c>
      <c r="F85" s="6">
        <v>0</v>
      </c>
      <c r="G85" s="6">
        <v>0</v>
      </c>
    </row>
    <row r="86" spans="1:7" x14ac:dyDescent="0.35">
      <c r="A86" s="4">
        <v>40351</v>
      </c>
      <c r="B86" s="5" t="s">
        <v>7</v>
      </c>
      <c r="C86" s="5" t="s">
        <v>15</v>
      </c>
      <c r="D86" s="6">
        <v>201.98489226665259</v>
      </c>
      <c r="E86" s="6">
        <v>5.6669230769999999</v>
      </c>
      <c r="F86" s="6">
        <v>0</v>
      </c>
      <c r="G86" s="6">
        <v>0</v>
      </c>
    </row>
    <row r="87" spans="1:7" x14ac:dyDescent="0.35">
      <c r="A87" s="4">
        <v>40358</v>
      </c>
      <c r="B87" s="5" t="s">
        <v>7</v>
      </c>
      <c r="C87" s="5" t="s">
        <v>15</v>
      </c>
      <c r="D87" s="6">
        <v>303.19777569926305</v>
      </c>
      <c r="E87" s="6">
        <v>3.8515384620000002</v>
      </c>
      <c r="F87" s="6">
        <v>0</v>
      </c>
      <c r="G87" s="6">
        <v>0</v>
      </c>
    </row>
    <row r="88" spans="1:7" x14ac:dyDescent="0.35">
      <c r="A88" s="4">
        <v>40365</v>
      </c>
      <c r="B88" s="5" t="s">
        <v>7</v>
      </c>
      <c r="C88" s="5" t="s">
        <v>15</v>
      </c>
      <c r="D88" s="6">
        <v>342.45802828352049</v>
      </c>
      <c r="E88" s="6">
        <v>4.1381249999999996</v>
      </c>
      <c r="F88" s="6">
        <v>0</v>
      </c>
      <c r="G88" s="6">
        <v>0</v>
      </c>
    </row>
    <row r="89" spans="1:7" x14ac:dyDescent="0.35">
      <c r="A89" s="4">
        <v>40372</v>
      </c>
      <c r="B89" s="5" t="s">
        <v>7</v>
      </c>
      <c r="C89" s="5" t="s">
        <v>15</v>
      </c>
      <c r="D89" s="6">
        <v>189.92428664396911</v>
      </c>
      <c r="E89" s="6">
        <v>4.1381249999999996</v>
      </c>
      <c r="F89" s="6">
        <v>0</v>
      </c>
      <c r="G89" s="6">
        <v>0</v>
      </c>
    </row>
    <row r="90" spans="1:7" x14ac:dyDescent="0.35">
      <c r="A90" s="4">
        <v>40302</v>
      </c>
      <c r="B90" s="5" t="s">
        <v>7</v>
      </c>
      <c r="C90" s="5" t="s">
        <v>16</v>
      </c>
      <c r="D90" s="6">
        <v>192.14693620199762</v>
      </c>
      <c r="E90" s="6">
        <v>4.49</v>
      </c>
      <c r="F90" s="6">
        <v>0</v>
      </c>
      <c r="G90" s="6">
        <v>0</v>
      </c>
    </row>
    <row r="91" spans="1:7" x14ac:dyDescent="0.35">
      <c r="A91" s="4">
        <v>40309</v>
      </c>
      <c r="B91" s="5" t="s">
        <v>7</v>
      </c>
      <c r="C91" s="5" t="s">
        <v>16</v>
      </c>
      <c r="D91" s="6">
        <v>166.4431242436884</v>
      </c>
      <c r="E91" s="6">
        <v>4.49</v>
      </c>
      <c r="F91" s="6">
        <v>0</v>
      </c>
      <c r="G91" s="6">
        <v>0</v>
      </c>
    </row>
    <row r="92" spans="1:7" x14ac:dyDescent="0.35">
      <c r="A92" s="4">
        <v>40316</v>
      </c>
      <c r="B92" s="5" t="s">
        <v>7</v>
      </c>
      <c r="C92" s="5" t="s">
        <v>16</v>
      </c>
      <c r="D92" s="6">
        <v>235.78191117171292</v>
      </c>
      <c r="E92" s="6">
        <v>4.1630769230000002</v>
      </c>
      <c r="F92" s="6">
        <v>0</v>
      </c>
      <c r="G92" s="6">
        <v>0</v>
      </c>
    </row>
    <row r="93" spans="1:7" x14ac:dyDescent="0.35">
      <c r="A93" s="4">
        <v>40323</v>
      </c>
      <c r="B93" s="5" t="s">
        <v>7</v>
      </c>
      <c r="C93" s="5" t="s">
        <v>16</v>
      </c>
      <c r="D93" s="6">
        <v>284.67501459199542</v>
      </c>
      <c r="E93" s="6">
        <v>4.0578571429999997</v>
      </c>
      <c r="F93" s="6">
        <v>0</v>
      </c>
      <c r="G93" s="6">
        <v>0</v>
      </c>
    </row>
    <row r="94" spans="1:7" x14ac:dyDescent="0.35">
      <c r="A94" s="4">
        <v>40330</v>
      </c>
      <c r="B94" s="5" t="s">
        <v>7</v>
      </c>
      <c r="C94" s="5" t="s">
        <v>16</v>
      </c>
      <c r="D94" s="6">
        <v>214.07504868302217</v>
      </c>
      <c r="E94" s="6">
        <v>3.9666666670000001</v>
      </c>
      <c r="F94" s="6">
        <v>0</v>
      </c>
      <c r="G94" s="6">
        <v>0</v>
      </c>
    </row>
    <row r="95" spans="1:7" x14ac:dyDescent="0.35">
      <c r="A95" s="4">
        <v>40337</v>
      </c>
      <c r="B95" s="5" t="s">
        <v>7</v>
      </c>
      <c r="C95" s="5" t="s">
        <v>16</v>
      </c>
      <c r="D95" s="6">
        <v>183.77263114909792</v>
      </c>
      <c r="E95" s="6">
        <v>5.443846154</v>
      </c>
      <c r="F95" s="6">
        <v>0</v>
      </c>
      <c r="G95" s="6">
        <v>0</v>
      </c>
    </row>
    <row r="96" spans="1:7" x14ac:dyDescent="0.35">
      <c r="A96" s="4">
        <v>40344</v>
      </c>
      <c r="B96" s="5" t="s">
        <v>7</v>
      </c>
      <c r="C96" s="5" t="s">
        <v>16</v>
      </c>
      <c r="D96" s="6">
        <v>289.28642125223553</v>
      </c>
      <c r="E96" s="6">
        <v>4.29</v>
      </c>
      <c r="F96" s="6">
        <v>0</v>
      </c>
      <c r="G96" s="6">
        <v>0</v>
      </c>
    </row>
    <row r="97" spans="1:7" x14ac:dyDescent="0.35">
      <c r="A97" s="4">
        <v>40351</v>
      </c>
      <c r="B97" s="5" t="s">
        <v>7</v>
      </c>
      <c r="C97" s="5" t="s">
        <v>16</v>
      </c>
      <c r="D97" s="6">
        <v>397.14858141361776</v>
      </c>
      <c r="E97" s="6">
        <v>4.2962499999999997</v>
      </c>
      <c r="F97" s="6">
        <v>1</v>
      </c>
      <c r="G97" s="6">
        <v>0</v>
      </c>
    </row>
    <row r="98" spans="1:7" x14ac:dyDescent="0.35">
      <c r="A98" s="4">
        <v>40358</v>
      </c>
      <c r="B98" s="5" t="s">
        <v>7</v>
      </c>
      <c r="C98" s="5" t="s">
        <v>16</v>
      </c>
      <c r="D98" s="6">
        <v>300.04673067328798</v>
      </c>
      <c r="E98" s="6">
        <v>4.403333333</v>
      </c>
      <c r="F98" s="6">
        <v>0</v>
      </c>
      <c r="G98" s="6">
        <v>1</v>
      </c>
    </row>
    <row r="99" spans="1:7" x14ac:dyDescent="0.35">
      <c r="A99" s="4">
        <v>40365</v>
      </c>
      <c r="B99" s="5" t="s">
        <v>7</v>
      </c>
      <c r="C99" s="5" t="s">
        <v>16</v>
      </c>
      <c r="D99" s="6">
        <v>256.18438620920188</v>
      </c>
      <c r="E99" s="6">
        <v>3.8813333330000002</v>
      </c>
      <c r="F99" s="6">
        <v>0</v>
      </c>
      <c r="G99" s="6">
        <v>1</v>
      </c>
    </row>
    <row r="100" spans="1:7" x14ac:dyDescent="0.35">
      <c r="A100" s="4">
        <v>40372</v>
      </c>
      <c r="B100" s="5" t="s">
        <v>7</v>
      </c>
      <c r="C100" s="5" t="s">
        <v>16</v>
      </c>
      <c r="D100" s="6">
        <v>318.5782889727414</v>
      </c>
      <c r="E100" s="6">
        <v>4.1381249999999996</v>
      </c>
      <c r="F100" s="6">
        <v>0</v>
      </c>
      <c r="G100" s="6">
        <v>1</v>
      </c>
    </row>
    <row r="101" spans="1:7" x14ac:dyDescent="0.35">
      <c r="A101" s="4">
        <v>40302</v>
      </c>
      <c r="B101" s="5" t="s">
        <v>7</v>
      </c>
      <c r="C101" s="5" t="s">
        <v>17</v>
      </c>
      <c r="D101" s="6">
        <v>281.76515409737482</v>
      </c>
      <c r="E101" s="6">
        <v>4.0627272730000001</v>
      </c>
      <c r="F101" s="6">
        <v>0</v>
      </c>
      <c r="G101" s="6">
        <v>0</v>
      </c>
    </row>
    <row r="102" spans="1:7" x14ac:dyDescent="0.35">
      <c r="A102" s="4">
        <v>40309</v>
      </c>
      <c r="B102" s="5" t="s">
        <v>7</v>
      </c>
      <c r="C102" s="5" t="s">
        <v>17</v>
      </c>
      <c r="D102" s="6">
        <v>348.46674668822629</v>
      </c>
      <c r="E102" s="6">
        <v>3.8515384620000002</v>
      </c>
      <c r="F102" s="6">
        <v>1</v>
      </c>
      <c r="G102" s="6">
        <v>0</v>
      </c>
    </row>
    <row r="103" spans="1:7" x14ac:dyDescent="0.35">
      <c r="A103" s="4">
        <v>40316</v>
      </c>
      <c r="B103" s="5" t="s">
        <v>7</v>
      </c>
      <c r="C103" s="5" t="s">
        <v>17</v>
      </c>
      <c r="D103" s="6">
        <v>378.71914793843308</v>
      </c>
      <c r="E103" s="6">
        <v>3.5935714289999998</v>
      </c>
      <c r="F103" s="6">
        <v>0</v>
      </c>
      <c r="G103" s="6">
        <v>1</v>
      </c>
    </row>
    <row r="104" spans="1:7" x14ac:dyDescent="0.35">
      <c r="A104" s="4">
        <v>40323</v>
      </c>
      <c r="B104" s="5" t="s">
        <v>7</v>
      </c>
      <c r="C104" s="5" t="s">
        <v>17</v>
      </c>
      <c r="D104" s="6">
        <v>360.30415645289946</v>
      </c>
      <c r="E104" s="6">
        <v>4.6431250000000004</v>
      </c>
      <c r="F104" s="6">
        <v>0</v>
      </c>
      <c r="G104" s="6">
        <v>1</v>
      </c>
    </row>
    <row r="105" spans="1:7" x14ac:dyDescent="0.35">
      <c r="A105" s="4">
        <v>40330</v>
      </c>
      <c r="B105" s="5" t="s">
        <v>7</v>
      </c>
      <c r="C105" s="5" t="s">
        <v>17</v>
      </c>
      <c r="D105" s="6">
        <v>342.76335527262108</v>
      </c>
      <c r="E105" s="6">
        <v>4.7733333330000001</v>
      </c>
      <c r="F105" s="6">
        <v>0</v>
      </c>
      <c r="G105" s="6">
        <v>1</v>
      </c>
    </row>
    <row r="106" spans="1:7" x14ac:dyDescent="0.35">
      <c r="A106" s="4">
        <v>40337</v>
      </c>
      <c r="B106" s="5" t="s">
        <v>7</v>
      </c>
      <c r="C106" s="5" t="s">
        <v>17</v>
      </c>
      <c r="D106" s="6">
        <v>360.59464988979607</v>
      </c>
      <c r="E106" s="6">
        <v>5.4542857140000001</v>
      </c>
      <c r="F106" s="6">
        <v>0</v>
      </c>
      <c r="G106" s="6">
        <v>0</v>
      </c>
    </row>
    <row r="107" spans="1:7" x14ac:dyDescent="0.35">
      <c r="A107" s="4">
        <v>40344</v>
      </c>
      <c r="B107" s="5" t="s">
        <v>7</v>
      </c>
      <c r="C107" s="5" t="s">
        <v>17</v>
      </c>
      <c r="D107" s="6">
        <v>283.6937634993709</v>
      </c>
      <c r="E107" s="6">
        <v>4.483333333</v>
      </c>
      <c r="F107" s="6">
        <v>0</v>
      </c>
      <c r="G107" s="6">
        <v>0</v>
      </c>
    </row>
    <row r="108" spans="1:7" x14ac:dyDescent="0.35">
      <c r="A108" s="4">
        <v>40351</v>
      </c>
      <c r="B108" s="5" t="s">
        <v>7</v>
      </c>
      <c r="C108" s="5" t="s">
        <v>17</v>
      </c>
      <c r="D108" s="6">
        <v>248.0364410567509</v>
      </c>
      <c r="E108" s="6">
        <v>4.7592307690000002</v>
      </c>
      <c r="F108" s="6">
        <v>0</v>
      </c>
      <c r="G108" s="6">
        <v>0</v>
      </c>
    </row>
    <row r="109" spans="1:7" x14ac:dyDescent="0.35">
      <c r="A109" s="4">
        <v>40358</v>
      </c>
      <c r="B109" s="5" t="s">
        <v>7</v>
      </c>
      <c r="C109" s="5" t="s">
        <v>17</v>
      </c>
      <c r="D109" s="6">
        <v>378.96757551248282</v>
      </c>
      <c r="E109" s="6">
        <v>3.7685714290000001</v>
      </c>
      <c r="F109" s="6">
        <v>1</v>
      </c>
      <c r="G109" s="6">
        <v>0</v>
      </c>
    </row>
    <row r="110" spans="1:7" x14ac:dyDescent="0.35">
      <c r="A110" s="4">
        <v>40365</v>
      </c>
      <c r="B110" s="5" t="s">
        <v>7</v>
      </c>
      <c r="C110" s="5" t="s">
        <v>17</v>
      </c>
      <c r="D110" s="6">
        <v>270.20687266746779</v>
      </c>
      <c r="E110" s="6">
        <v>4.9506249999999996</v>
      </c>
      <c r="F110" s="6">
        <v>0</v>
      </c>
      <c r="G110" s="6">
        <v>1</v>
      </c>
    </row>
    <row r="111" spans="1:7" x14ac:dyDescent="0.35">
      <c r="A111" s="4">
        <v>40372</v>
      </c>
      <c r="B111" s="5" t="s">
        <v>7</v>
      </c>
      <c r="C111" s="5" t="s">
        <v>17</v>
      </c>
      <c r="D111" s="6">
        <v>305.50056886598702</v>
      </c>
      <c r="E111" s="6">
        <v>4.4866666669999997</v>
      </c>
      <c r="F111" s="6">
        <v>0</v>
      </c>
      <c r="G111" s="6">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G111"/>
  <sheetViews>
    <sheetView topLeftCell="A94" workbookViewId="0">
      <selection activeCell="A2" sqref="A2:G111"/>
    </sheetView>
  </sheetViews>
  <sheetFormatPr defaultRowHeight="14.5" x14ac:dyDescent="0.35"/>
  <cols>
    <col min="1" max="1" width="10.08984375" bestFit="1" customWidth="1"/>
  </cols>
  <sheetData>
    <row r="1" spans="1:7" x14ac:dyDescent="0.35">
      <c r="A1" s="1" t="s">
        <v>0</v>
      </c>
      <c r="B1" s="2" t="s">
        <v>1</v>
      </c>
      <c r="C1" s="2" t="s">
        <v>2</v>
      </c>
      <c r="D1" s="3" t="s">
        <v>3</v>
      </c>
      <c r="E1" s="3" t="s">
        <v>4</v>
      </c>
      <c r="F1" s="3" t="s">
        <v>5</v>
      </c>
      <c r="G1" s="3" t="s">
        <v>6</v>
      </c>
    </row>
    <row r="2" spans="1:7" x14ac:dyDescent="0.35">
      <c r="A2" s="4">
        <v>40302</v>
      </c>
      <c r="B2" s="5" t="s">
        <v>18</v>
      </c>
      <c r="C2" s="5" t="s">
        <v>19</v>
      </c>
      <c r="D2" s="6">
        <v>127.97854653078643</v>
      </c>
      <c r="E2" s="6">
        <v>4.6328571429999998</v>
      </c>
      <c r="F2" s="6">
        <v>0</v>
      </c>
      <c r="G2" s="6">
        <v>0</v>
      </c>
    </row>
    <row r="3" spans="1:7" x14ac:dyDescent="0.35">
      <c r="A3" s="4">
        <v>40309</v>
      </c>
      <c r="B3" s="5" t="s">
        <v>18</v>
      </c>
      <c r="C3" s="5" t="s">
        <v>19</v>
      </c>
      <c r="D3" s="6">
        <v>152.5346601739578</v>
      </c>
      <c r="E3" s="6">
        <v>4.9275000000000002</v>
      </c>
      <c r="F3" s="6">
        <v>0</v>
      </c>
      <c r="G3" s="6">
        <v>0</v>
      </c>
    </row>
    <row r="4" spans="1:7" x14ac:dyDescent="0.35">
      <c r="A4" s="4">
        <v>40316</v>
      </c>
      <c r="B4" s="5" t="s">
        <v>18</v>
      </c>
      <c r="C4" s="5" t="s">
        <v>19</v>
      </c>
      <c r="D4" s="6">
        <v>250.59645711523632</v>
      </c>
      <c r="E4" s="6">
        <v>4.3687500000000004</v>
      </c>
      <c r="F4" s="6">
        <v>0</v>
      </c>
      <c r="G4" s="6">
        <v>0</v>
      </c>
    </row>
    <row r="5" spans="1:7" x14ac:dyDescent="0.35">
      <c r="A5" s="4">
        <v>40323</v>
      </c>
      <c r="B5" s="5" t="s">
        <v>18</v>
      </c>
      <c r="C5" s="5" t="s">
        <v>19</v>
      </c>
      <c r="D5" s="6">
        <v>230.18775321635798</v>
      </c>
      <c r="E5" s="6">
        <v>4.208571429</v>
      </c>
      <c r="F5" s="6">
        <v>0</v>
      </c>
      <c r="G5" s="6">
        <v>0</v>
      </c>
    </row>
    <row r="6" spans="1:7" x14ac:dyDescent="0.35">
      <c r="A6" s="4">
        <v>40330</v>
      </c>
      <c r="B6" s="5" t="s">
        <v>18</v>
      </c>
      <c r="C6" s="5" t="s">
        <v>19</v>
      </c>
      <c r="D6" s="6">
        <v>258.26648249879088</v>
      </c>
      <c r="E6" s="6">
        <v>4.208571429</v>
      </c>
      <c r="F6" s="6">
        <v>0</v>
      </c>
      <c r="G6" s="6">
        <v>0</v>
      </c>
    </row>
    <row r="7" spans="1:7" x14ac:dyDescent="0.35">
      <c r="A7" s="4">
        <v>40337</v>
      </c>
      <c r="B7" s="5" t="s">
        <v>18</v>
      </c>
      <c r="C7" s="5" t="s">
        <v>19</v>
      </c>
      <c r="D7" s="6">
        <v>120.9717472247146</v>
      </c>
      <c r="E7" s="6">
        <v>4.6328571429999998</v>
      </c>
      <c r="F7" s="6">
        <v>0</v>
      </c>
      <c r="G7" s="6">
        <v>0</v>
      </c>
    </row>
    <row r="8" spans="1:7" x14ac:dyDescent="0.35">
      <c r="A8" s="4">
        <v>40344</v>
      </c>
      <c r="B8" s="5" t="s">
        <v>18</v>
      </c>
      <c r="C8" s="5" t="s">
        <v>19</v>
      </c>
      <c r="D8" s="6">
        <v>323.95524257777464</v>
      </c>
      <c r="E8" s="6">
        <v>4.6455555559999997</v>
      </c>
      <c r="F8" s="6">
        <v>1</v>
      </c>
      <c r="G8" s="6">
        <v>0</v>
      </c>
    </row>
    <row r="9" spans="1:7" x14ac:dyDescent="0.35">
      <c r="A9" s="4">
        <v>40351</v>
      </c>
      <c r="B9" s="5" t="s">
        <v>18</v>
      </c>
      <c r="C9" s="5" t="s">
        <v>19</v>
      </c>
      <c r="D9" s="6">
        <v>332.53958284465392</v>
      </c>
      <c r="E9" s="6">
        <v>4.12</v>
      </c>
      <c r="F9" s="6">
        <v>0</v>
      </c>
      <c r="G9" s="6">
        <v>1</v>
      </c>
    </row>
    <row r="10" spans="1:7" x14ac:dyDescent="0.35">
      <c r="A10" s="4">
        <v>40358</v>
      </c>
      <c r="B10" s="5" t="s">
        <v>18</v>
      </c>
      <c r="C10" s="5" t="s">
        <v>19</v>
      </c>
      <c r="D10" s="6">
        <v>318.75480206331304</v>
      </c>
      <c r="E10" s="6">
        <v>4.12</v>
      </c>
      <c r="F10" s="6">
        <v>0</v>
      </c>
      <c r="G10" s="6">
        <v>1</v>
      </c>
    </row>
    <row r="11" spans="1:7" x14ac:dyDescent="0.35">
      <c r="A11" s="4">
        <v>40365</v>
      </c>
      <c r="B11" s="5" t="s">
        <v>18</v>
      </c>
      <c r="C11" s="5" t="s">
        <v>19</v>
      </c>
      <c r="D11" s="6">
        <v>333.84805201146571</v>
      </c>
      <c r="E11" s="6">
        <v>3.3111111110000002</v>
      </c>
      <c r="F11" s="6">
        <v>0</v>
      </c>
      <c r="G11" s="6">
        <v>1</v>
      </c>
    </row>
    <row r="12" spans="1:7" x14ac:dyDescent="0.35">
      <c r="A12" s="4">
        <v>40372</v>
      </c>
      <c r="B12" s="5" t="s">
        <v>18</v>
      </c>
      <c r="C12" s="5" t="s">
        <v>19</v>
      </c>
      <c r="D12" s="6">
        <v>335.28131464737612</v>
      </c>
      <c r="E12" s="6">
        <v>3.1469999999999998</v>
      </c>
      <c r="F12" s="6">
        <v>0</v>
      </c>
      <c r="G12" s="6">
        <v>0</v>
      </c>
    </row>
    <row r="13" spans="1:7" x14ac:dyDescent="0.35">
      <c r="A13" s="4">
        <v>40302</v>
      </c>
      <c r="B13" s="5" t="s">
        <v>18</v>
      </c>
      <c r="C13" s="5" t="s">
        <v>20</v>
      </c>
      <c r="D13" s="6">
        <v>169.60160845688188</v>
      </c>
      <c r="E13" s="6">
        <v>4.24</v>
      </c>
      <c r="F13" s="6">
        <v>0</v>
      </c>
      <c r="G13" s="6">
        <v>0</v>
      </c>
    </row>
    <row r="14" spans="1:7" x14ac:dyDescent="0.35">
      <c r="A14" s="4">
        <v>40309</v>
      </c>
      <c r="B14" s="5" t="s">
        <v>18</v>
      </c>
      <c r="C14" s="5" t="s">
        <v>20</v>
      </c>
      <c r="D14" s="6">
        <v>209.3971488106277</v>
      </c>
      <c r="E14" s="6">
        <v>4.2283333330000001</v>
      </c>
      <c r="F14" s="6">
        <v>0</v>
      </c>
      <c r="G14" s="6">
        <v>0</v>
      </c>
    </row>
    <row r="15" spans="1:7" x14ac:dyDescent="0.35">
      <c r="A15" s="4">
        <v>40316</v>
      </c>
      <c r="B15" s="5" t="s">
        <v>18</v>
      </c>
      <c r="C15" s="5" t="s">
        <v>20</v>
      </c>
      <c r="D15" s="6">
        <v>196.34960394675636</v>
      </c>
      <c r="E15" s="6">
        <v>3.9950000000000001</v>
      </c>
      <c r="F15" s="6">
        <v>0</v>
      </c>
      <c r="G15" s="6">
        <v>0</v>
      </c>
    </row>
    <row r="16" spans="1:7" x14ac:dyDescent="0.35">
      <c r="A16" s="4">
        <v>40323</v>
      </c>
      <c r="B16" s="5" t="s">
        <v>18</v>
      </c>
      <c r="C16" s="5" t="s">
        <v>20</v>
      </c>
      <c r="D16" s="6">
        <v>358.38055216776797</v>
      </c>
      <c r="E16" s="6">
        <v>3.9950000000000001</v>
      </c>
      <c r="F16" s="6">
        <v>0</v>
      </c>
      <c r="G16" s="6">
        <v>0</v>
      </c>
    </row>
    <row r="17" spans="1:7" x14ac:dyDescent="0.35">
      <c r="A17" s="4">
        <v>40330</v>
      </c>
      <c r="B17" s="5" t="s">
        <v>18</v>
      </c>
      <c r="C17" s="5" t="s">
        <v>20</v>
      </c>
      <c r="D17" s="6">
        <v>198.00953936017774</v>
      </c>
      <c r="E17" s="6">
        <v>3.9950000000000001</v>
      </c>
      <c r="F17" s="6">
        <v>0</v>
      </c>
      <c r="G17" s="6">
        <v>0</v>
      </c>
    </row>
    <row r="18" spans="1:7" x14ac:dyDescent="0.35">
      <c r="A18" s="4">
        <v>40337</v>
      </c>
      <c r="B18" s="5" t="s">
        <v>18</v>
      </c>
      <c r="C18" s="5" t="s">
        <v>20</v>
      </c>
      <c r="D18" s="6">
        <v>166.40779961215463</v>
      </c>
      <c r="E18" s="6">
        <v>4.24</v>
      </c>
      <c r="F18" s="6">
        <v>0</v>
      </c>
      <c r="G18" s="6">
        <v>0</v>
      </c>
    </row>
    <row r="19" spans="1:7" x14ac:dyDescent="0.35">
      <c r="A19" s="4">
        <v>40344</v>
      </c>
      <c r="B19" s="5" t="s">
        <v>18</v>
      </c>
      <c r="C19" s="5" t="s">
        <v>20</v>
      </c>
      <c r="D19" s="6">
        <v>299.87320850245294</v>
      </c>
      <c r="E19" s="6">
        <v>4.24</v>
      </c>
      <c r="F19" s="6">
        <v>1</v>
      </c>
      <c r="G19" s="6">
        <v>0</v>
      </c>
    </row>
    <row r="20" spans="1:7" x14ac:dyDescent="0.35">
      <c r="A20" s="4">
        <v>40351</v>
      </c>
      <c r="B20" s="5" t="s">
        <v>18</v>
      </c>
      <c r="C20" s="5" t="s">
        <v>20</v>
      </c>
      <c r="D20" s="6">
        <v>344.85569958245247</v>
      </c>
      <c r="E20" s="6">
        <v>4.24</v>
      </c>
      <c r="F20" s="6">
        <v>0</v>
      </c>
      <c r="G20" s="6">
        <v>1</v>
      </c>
    </row>
    <row r="21" spans="1:7" x14ac:dyDescent="0.35">
      <c r="A21" s="4">
        <v>40358</v>
      </c>
      <c r="B21" s="5" t="s">
        <v>18</v>
      </c>
      <c r="C21" s="5" t="s">
        <v>20</v>
      </c>
      <c r="D21" s="6">
        <v>340.26696321400709</v>
      </c>
      <c r="E21" s="6">
        <v>4.24</v>
      </c>
      <c r="F21" s="6">
        <v>0</v>
      </c>
      <c r="G21" s="6">
        <v>1</v>
      </c>
    </row>
    <row r="22" spans="1:7" x14ac:dyDescent="0.35">
      <c r="A22" s="4">
        <v>40365</v>
      </c>
      <c r="B22" s="5" t="s">
        <v>18</v>
      </c>
      <c r="C22" s="5" t="s">
        <v>20</v>
      </c>
      <c r="D22" s="6">
        <v>262.28117718093938</v>
      </c>
      <c r="E22" s="6">
        <v>3.7450000000000001</v>
      </c>
      <c r="F22" s="6">
        <v>0</v>
      </c>
      <c r="G22" s="6">
        <v>1</v>
      </c>
    </row>
    <row r="23" spans="1:7" x14ac:dyDescent="0.35">
      <c r="A23" s="4">
        <v>40372</v>
      </c>
      <c r="B23" s="5" t="s">
        <v>18</v>
      </c>
      <c r="C23" s="5" t="s">
        <v>20</v>
      </c>
      <c r="D23" s="6">
        <v>235.86848608428613</v>
      </c>
      <c r="E23" s="6">
        <v>3.7450000000000001</v>
      </c>
      <c r="F23" s="6">
        <v>0</v>
      </c>
      <c r="G23" s="6">
        <v>0</v>
      </c>
    </row>
    <row r="24" spans="1:7" x14ac:dyDescent="0.35">
      <c r="A24" s="4">
        <v>40302</v>
      </c>
      <c r="B24" s="5" t="s">
        <v>18</v>
      </c>
      <c r="C24" s="5" t="s">
        <v>21</v>
      </c>
      <c r="D24" s="6">
        <v>203.79754865341786</v>
      </c>
      <c r="E24" s="6">
        <v>4.2042857140000001</v>
      </c>
      <c r="F24" s="6">
        <v>0</v>
      </c>
      <c r="G24" s="6">
        <v>0</v>
      </c>
    </row>
    <row r="25" spans="1:7" x14ac:dyDescent="0.35">
      <c r="A25" s="4">
        <v>40309</v>
      </c>
      <c r="B25" s="5" t="s">
        <v>18</v>
      </c>
      <c r="C25" s="5" t="s">
        <v>21</v>
      </c>
      <c r="D25" s="6">
        <v>219.29149989342258</v>
      </c>
      <c r="E25" s="6">
        <v>4.8233333329999999</v>
      </c>
      <c r="F25" s="6">
        <v>0</v>
      </c>
      <c r="G25" s="6">
        <v>0</v>
      </c>
    </row>
    <row r="26" spans="1:7" x14ac:dyDescent="0.35">
      <c r="A26" s="4">
        <v>40316</v>
      </c>
      <c r="B26" s="5" t="s">
        <v>18</v>
      </c>
      <c r="C26" s="5" t="s">
        <v>21</v>
      </c>
      <c r="D26" s="6">
        <v>294.08243374242301</v>
      </c>
      <c r="E26" s="6">
        <v>4.12</v>
      </c>
      <c r="F26" s="6">
        <v>0</v>
      </c>
      <c r="G26" s="6">
        <v>0</v>
      </c>
    </row>
    <row r="27" spans="1:7" x14ac:dyDescent="0.35">
      <c r="A27" s="4">
        <v>40323</v>
      </c>
      <c r="B27" s="5" t="s">
        <v>18</v>
      </c>
      <c r="C27" s="5" t="s">
        <v>21</v>
      </c>
      <c r="D27" s="6">
        <v>337.72974904051551</v>
      </c>
      <c r="E27" s="6">
        <v>3.9242857139999998</v>
      </c>
      <c r="F27" s="6">
        <v>0</v>
      </c>
      <c r="G27" s="6">
        <v>0</v>
      </c>
    </row>
    <row r="28" spans="1:7" x14ac:dyDescent="0.35">
      <c r="A28" s="4">
        <v>40330</v>
      </c>
      <c r="B28" s="5" t="s">
        <v>18</v>
      </c>
      <c r="C28" s="5" t="s">
        <v>21</v>
      </c>
      <c r="D28" s="6">
        <v>198.84945852895032</v>
      </c>
      <c r="E28" s="6">
        <v>3.9242857139999998</v>
      </c>
      <c r="F28" s="6">
        <v>0</v>
      </c>
      <c r="G28" s="6">
        <v>0</v>
      </c>
    </row>
    <row r="29" spans="1:7" x14ac:dyDescent="0.35">
      <c r="A29" s="4">
        <v>40337</v>
      </c>
      <c r="B29" s="5" t="s">
        <v>18</v>
      </c>
      <c r="C29" s="5" t="s">
        <v>21</v>
      </c>
      <c r="D29" s="6">
        <v>224.22524285785963</v>
      </c>
      <c r="E29" s="6">
        <v>4.2042857140000001</v>
      </c>
      <c r="F29" s="6">
        <v>0</v>
      </c>
      <c r="G29" s="6">
        <v>0</v>
      </c>
    </row>
    <row r="30" spans="1:7" x14ac:dyDescent="0.35">
      <c r="A30" s="4">
        <v>40344</v>
      </c>
      <c r="B30" s="5" t="s">
        <v>18</v>
      </c>
      <c r="C30" s="5" t="s">
        <v>21</v>
      </c>
      <c r="D30" s="6">
        <v>258.85789097402039</v>
      </c>
      <c r="E30" s="6">
        <v>4.2042857140000001</v>
      </c>
      <c r="F30" s="6">
        <v>0</v>
      </c>
      <c r="G30" s="6">
        <v>0</v>
      </c>
    </row>
    <row r="31" spans="1:7" x14ac:dyDescent="0.35">
      <c r="A31" s="4">
        <v>40351</v>
      </c>
      <c r="B31" s="5" t="s">
        <v>18</v>
      </c>
      <c r="C31" s="5" t="s">
        <v>21</v>
      </c>
      <c r="D31" s="6">
        <v>259.40173476767922</v>
      </c>
      <c r="E31" s="6">
        <v>3.801111111</v>
      </c>
      <c r="F31" s="6">
        <v>0</v>
      </c>
      <c r="G31" s="6">
        <v>0</v>
      </c>
    </row>
    <row r="32" spans="1:7" x14ac:dyDescent="0.35">
      <c r="A32" s="4">
        <v>40358</v>
      </c>
      <c r="B32" s="5" t="s">
        <v>18</v>
      </c>
      <c r="C32" s="5" t="s">
        <v>21</v>
      </c>
      <c r="D32" s="6">
        <v>206.1745931678478</v>
      </c>
      <c r="E32" s="6">
        <v>3.9337499999999999</v>
      </c>
      <c r="F32" s="6">
        <v>0</v>
      </c>
      <c r="G32" s="6">
        <v>0</v>
      </c>
    </row>
    <row r="33" spans="1:7" x14ac:dyDescent="0.35">
      <c r="A33" s="4">
        <v>40365</v>
      </c>
      <c r="B33" s="5" t="s">
        <v>18</v>
      </c>
      <c r="C33" s="5" t="s">
        <v>21</v>
      </c>
      <c r="D33" s="6">
        <v>304.46835954757643</v>
      </c>
      <c r="E33" s="6">
        <v>3.3111111110000002</v>
      </c>
      <c r="F33" s="6">
        <v>0</v>
      </c>
      <c r="G33" s="6">
        <v>0</v>
      </c>
    </row>
    <row r="34" spans="1:7" x14ac:dyDescent="0.35">
      <c r="A34" s="4">
        <v>40372</v>
      </c>
      <c r="B34" s="5" t="s">
        <v>18</v>
      </c>
      <c r="C34" s="5" t="s">
        <v>21</v>
      </c>
      <c r="D34" s="6">
        <v>331.18181179812558</v>
      </c>
      <c r="E34" s="6">
        <v>3.1469999999999998</v>
      </c>
      <c r="F34" s="6">
        <v>0</v>
      </c>
      <c r="G34" s="6">
        <v>0</v>
      </c>
    </row>
    <row r="35" spans="1:7" x14ac:dyDescent="0.35">
      <c r="A35" s="4">
        <v>40302</v>
      </c>
      <c r="B35" s="5" t="s">
        <v>18</v>
      </c>
      <c r="C35" s="5" t="s">
        <v>22</v>
      </c>
      <c r="D35" s="6">
        <v>280.66506151742271</v>
      </c>
      <c r="E35" s="6">
        <v>4.1614285710000001</v>
      </c>
      <c r="F35" s="6">
        <v>0</v>
      </c>
      <c r="G35" s="6">
        <v>1</v>
      </c>
    </row>
    <row r="36" spans="1:7" x14ac:dyDescent="0.35">
      <c r="A36" s="4">
        <v>40309</v>
      </c>
      <c r="B36" s="5" t="s">
        <v>18</v>
      </c>
      <c r="C36" s="5" t="s">
        <v>22</v>
      </c>
      <c r="D36" s="6">
        <v>340.35566181391414</v>
      </c>
      <c r="E36" s="6">
        <v>4.1614285710000001</v>
      </c>
      <c r="F36" s="6">
        <v>0</v>
      </c>
      <c r="G36" s="6">
        <v>0</v>
      </c>
    </row>
    <row r="37" spans="1:7" x14ac:dyDescent="0.35">
      <c r="A37" s="4">
        <v>40316</v>
      </c>
      <c r="B37" s="5" t="s">
        <v>18</v>
      </c>
      <c r="C37" s="5" t="s">
        <v>22</v>
      </c>
      <c r="D37" s="6">
        <v>293.192482907672</v>
      </c>
      <c r="E37" s="6">
        <v>3.9449999999999998</v>
      </c>
      <c r="F37" s="6">
        <v>0</v>
      </c>
      <c r="G37" s="6">
        <v>0</v>
      </c>
    </row>
    <row r="38" spans="1:7" x14ac:dyDescent="0.35">
      <c r="A38" s="4">
        <v>40323</v>
      </c>
      <c r="B38" s="5" t="s">
        <v>18</v>
      </c>
      <c r="C38" s="5" t="s">
        <v>22</v>
      </c>
      <c r="D38" s="6">
        <v>247.64821289163172</v>
      </c>
      <c r="E38" s="6">
        <v>4.2371428570000003</v>
      </c>
      <c r="F38" s="6">
        <v>0</v>
      </c>
      <c r="G38" s="6">
        <v>0</v>
      </c>
    </row>
    <row r="39" spans="1:7" x14ac:dyDescent="0.35">
      <c r="A39" s="4">
        <v>40330</v>
      </c>
      <c r="B39" s="5" t="s">
        <v>18</v>
      </c>
      <c r="C39" s="5" t="s">
        <v>22</v>
      </c>
      <c r="D39" s="6">
        <v>236.22983595974381</v>
      </c>
      <c r="E39" s="6">
        <v>4.4562499999999998</v>
      </c>
      <c r="F39" s="6">
        <v>0</v>
      </c>
      <c r="G39" s="6">
        <v>0</v>
      </c>
    </row>
    <row r="40" spans="1:7" x14ac:dyDescent="0.35">
      <c r="A40" s="4">
        <v>40337</v>
      </c>
      <c r="B40" s="5" t="s">
        <v>18</v>
      </c>
      <c r="C40" s="5" t="s">
        <v>22</v>
      </c>
      <c r="D40" s="6">
        <v>272.23564345348746</v>
      </c>
      <c r="E40" s="6">
        <v>4.7328571430000004</v>
      </c>
      <c r="F40" s="6">
        <v>0</v>
      </c>
      <c r="G40" s="6">
        <v>0</v>
      </c>
    </row>
    <row r="41" spans="1:7" x14ac:dyDescent="0.35">
      <c r="A41" s="4">
        <v>40344</v>
      </c>
      <c r="B41" s="5" t="s">
        <v>18</v>
      </c>
      <c r="C41" s="5" t="s">
        <v>22</v>
      </c>
      <c r="D41" s="6">
        <v>183.67520776248719</v>
      </c>
      <c r="E41" s="6">
        <v>4.1614285710000001</v>
      </c>
      <c r="F41" s="6">
        <v>0</v>
      </c>
      <c r="G41" s="6">
        <v>0</v>
      </c>
    </row>
    <row r="42" spans="1:7" x14ac:dyDescent="0.35">
      <c r="A42" s="4">
        <v>40351</v>
      </c>
      <c r="B42" s="5" t="s">
        <v>18</v>
      </c>
      <c r="C42" s="5" t="s">
        <v>22</v>
      </c>
      <c r="D42" s="6">
        <v>252.50665912191596</v>
      </c>
      <c r="E42" s="6">
        <v>4.1900000000000004</v>
      </c>
      <c r="F42" s="6">
        <v>0</v>
      </c>
      <c r="G42" s="6">
        <v>0</v>
      </c>
    </row>
    <row r="43" spans="1:7" x14ac:dyDescent="0.35">
      <c r="A43" s="4">
        <v>40358</v>
      </c>
      <c r="B43" s="5" t="s">
        <v>18</v>
      </c>
      <c r="C43" s="5" t="s">
        <v>22</v>
      </c>
      <c r="D43" s="6">
        <v>289.86053137541177</v>
      </c>
      <c r="E43" s="6">
        <v>4.1614285710000001</v>
      </c>
      <c r="F43" s="6">
        <v>0</v>
      </c>
      <c r="G43" s="6">
        <v>0</v>
      </c>
    </row>
    <row r="44" spans="1:7" x14ac:dyDescent="0.35">
      <c r="A44" s="4">
        <v>40365</v>
      </c>
      <c r="B44" s="5" t="s">
        <v>18</v>
      </c>
      <c r="C44" s="5" t="s">
        <v>22</v>
      </c>
      <c r="D44" s="6">
        <v>200.91386435089427</v>
      </c>
      <c r="E44" s="6">
        <v>3.78</v>
      </c>
      <c r="F44" s="6">
        <v>0</v>
      </c>
      <c r="G44" s="6">
        <v>0</v>
      </c>
    </row>
    <row r="45" spans="1:7" x14ac:dyDescent="0.35">
      <c r="A45" s="4">
        <v>40372</v>
      </c>
      <c r="B45" s="5" t="s">
        <v>18</v>
      </c>
      <c r="C45" s="5" t="s">
        <v>22</v>
      </c>
      <c r="D45" s="6">
        <v>135.1673761865116</v>
      </c>
      <c r="E45" s="6">
        <v>3.78</v>
      </c>
      <c r="F45" s="6">
        <v>0</v>
      </c>
      <c r="G45" s="6">
        <v>0</v>
      </c>
    </row>
    <row r="46" spans="1:7" x14ac:dyDescent="0.35">
      <c r="A46" s="4">
        <v>40302</v>
      </c>
      <c r="B46" s="5" t="s">
        <v>18</v>
      </c>
      <c r="C46" s="5" t="s">
        <v>23</v>
      </c>
      <c r="D46" s="6">
        <v>89.823337547925831</v>
      </c>
      <c r="E46" s="6">
        <v>4.8566666669999998</v>
      </c>
      <c r="F46" s="6">
        <v>0</v>
      </c>
      <c r="G46" s="6">
        <v>0</v>
      </c>
    </row>
    <row r="47" spans="1:7" x14ac:dyDescent="0.35">
      <c r="A47" s="4">
        <v>40309</v>
      </c>
      <c r="B47" s="5" t="s">
        <v>18</v>
      </c>
      <c r="C47" s="5" t="s">
        <v>23</v>
      </c>
      <c r="D47" s="6">
        <v>171.57186238849636</v>
      </c>
      <c r="E47" s="6">
        <v>4.8566666669999998</v>
      </c>
      <c r="F47" s="6">
        <v>0</v>
      </c>
      <c r="G47" s="6">
        <v>0</v>
      </c>
    </row>
    <row r="48" spans="1:7" x14ac:dyDescent="0.35">
      <c r="A48" s="4">
        <v>40316</v>
      </c>
      <c r="B48" s="5" t="s">
        <v>18</v>
      </c>
      <c r="C48" s="5" t="s">
        <v>23</v>
      </c>
      <c r="D48" s="6">
        <v>197.55094390304976</v>
      </c>
      <c r="E48" s="6">
        <v>4.3499999999999996</v>
      </c>
      <c r="F48" s="6">
        <v>0</v>
      </c>
      <c r="G48" s="6">
        <v>0</v>
      </c>
    </row>
    <row r="49" spans="1:7" x14ac:dyDescent="0.35">
      <c r="A49" s="4">
        <v>40323</v>
      </c>
      <c r="B49" s="5" t="s">
        <v>18</v>
      </c>
      <c r="C49" s="5" t="s">
        <v>23</v>
      </c>
      <c r="D49" s="6">
        <v>268.89447791817884</v>
      </c>
      <c r="E49" s="6">
        <v>4.3499999999999996</v>
      </c>
      <c r="F49" s="6">
        <v>0</v>
      </c>
      <c r="G49" s="6">
        <v>0</v>
      </c>
    </row>
    <row r="50" spans="1:7" x14ac:dyDescent="0.35">
      <c r="A50" s="4">
        <v>40330</v>
      </c>
      <c r="B50" s="5" t="s">
        <v>18</v>
      </c>
      <c r="C50" s="5" t="s">
        <v>23</v>
      </c>
      <c r="D50" s="6">
        <v>173.2082566698104</v>
      </c>
      <c r="E50" s="6">
        <v>4.1449999999999996</v>
      </c>
      <c r="F50" s="6">
        <v>0</v>
      </c>
      <c r="G50" s="6">
        <v>0</v>
      </c>
    </row>
    <row r="51" spans="1:7" x14ac:dyDescent="0.35">
      <c r="A51" s="4">
        <v>40337</v>
      </c>
      <c r="B51" s="5" t="s">
        <v>18</v>
      </c>
      <c r="C51" s="5" t="s">
        <v>23</v>
      </c>
      <c r="D51" s="6">
        <v>299.9339069101668</v>
      </c>
      <c r="E51" s="6">
        <v>4.6399999999999997</v>
      </c>
      <c r="F51" s="6">
        <v>0</v>
      </c>
      <c r="G51" s="6">
        <v>0</v>
      </c>
    </row>
    <row r="52" spans="1:7" x14ac:dyDescent="0.35">
      <c r="A52" s="4">
        <v>40344</v>
      </c>
      <c r="B52" s="5" t="s">
        <v>18</v>
      </c>
      <c r="C52" s="5" t="s">
        <v>23</v>
      </c>
      <c r="D52" s="6">
        <v>244.48261981110159</v>
      </c>
      <c r="E52" s="6">
        <v>4.1900000000000004</v>
      </c>
      <c r="F52" s="6">
        <v>0</v>
      </c>
      <c r="G52" s="6">
        <v>0</v>
      </c>
    </row>
    <row r="53" spans="1:7" x14ac:dyDescent="0.35">
      <c r="A53" s="4">
        <v>40351</v>
      </c>
      <c r="B53" s="5" t="s">
        <v>18</v>
      </c>
      <c r="C53" s="5" t="s">
        <v>23</v>
      </c>
      <c r="D53" s="6">
        <v>440.97002195203333</v>
      </c>
      <c r="E53" s="6">
        <v>4.1900000000000004</v>
      </c>
      <c r="F53" s="6">
        <v>1</v>
      </c>
      <c r="G53" s="6">
        <v>0</v>
      </c>
    </row>
    <row r="54" spans="1:7" x14ac:dyDescent="0.35">
      <c r="A54" s="4">
        <v>40358</v>
      </c>
      <c r="B54" s="5" t="s">
        <v>18</v>
      </c>
      <c r="C54" s="5" t="s">
        <v>23</v>
      </c>
      <c r="D54" s="6">
        <v>269.93480159233297</v>
      </c>
      <c r="E54" s="6">
        <v>3.94</v>
      </c>
      <c r="F54" s="6">
        <v>0</v>
      </c>
      <c r="G54" s="6">
        <v>1</v>
      </c>
    </row>
    <row r="55" spans="1:7" x14ac:dyDescent="0.35">
      <c r="A55" s="4">
        <v>40365</v>
      </c>
      <c r="B55" s="5" t="s">
        <v>18</v>
      </c>
      <c r="C55" s="5" t="s">
        <v>23</v>
      </c>
      <c r="D55" s="6">
        <v>334.96321778716339</v>
      </c>
      <c r="E55" s="6">
        <v>4.1790000000000003</v>
      </c>
      <c r="F55" s="6">
        <v>0</v>
      </c>
      <c r="G55" s="6">
        <v>1</v>
      </c>
    </row>
    <row r="56" spans="1:7" x14ac:dyDescent="0.35">
      <c r="A56" s="4">
        <v>40372</v>
      </c>
      <c r="B56" s="5" t="s">
        <v>18</v>
      </c>
      <c r="C56" s="5" t="s">
        <v>23</v>
      </c>
      <c r="D56" s="6">
        <v>357.7484603303962</v>
      </c>
      <c r="E56" s="6">
        <v>4.1790000000000003</v>
      </c>
      <c r="F56" s="6">
        <v>0</v>
      </c>
      <c r="G56" s="6">
        <v>1</v>
      </c>
    </row>
    <row r="57" spans="1:7" x14ac:dyDescent="0.35">
      <c r="A57" s="4">
        <v>40302</v>
      </c>
      <c r="B57" s="5" t="s">
        <v>18</v>
      </c>
      <c r="C57" s="5" t="s">
        <v>24</v>
      </c>
      <c r="D57" s="6">
        <v>230.50294470959292</v>
      </c>
      <c r="E57" s="6">
        <v>5.29</v>
      </c>
      <c r="F57" s="6">
        <v>0</v>
      </c>
      <c r="G57" s="6">
        <v>1</v>
      </c>
    </row>
    <row r="58" spans="1:7" x14ac:dyDescent="0.35">
      <c r="A58" s="4">
        <v>40309</v>
      </c>
      <c r="B58" s="5" t="s">
        <v>18</v>
      </c>
      <c r="C58" s="5" t="s">
        <v>24</v>
      </c>
      <c r="D58" s="6">
        <v>363.78535420602554</v>
      </c>
      <c r="E58" s="6">
        <v>4.3899999999999997</v>
      </c>
      <c r="F58" s="6">
        <v>0</v>
      </c>
      <c r="G58" s="6">
        <v>0</v>
      </c>
    </row>
    <row r="59" spans="1:7" x14ac:dyDescent="0.35">
      <c r="A59" s="4">
        <v>40316</v>
      </c>
      <c r="B59" s="5" t="s">
        <v>18</v>
      </c>
      <c r="C59" s="5" t="s">
        <v>24</v>
      </c>
      <c r="D59" s="6">
        <v>268.40864887242094</v>
      </c>
      <c r="E59" s="6">
        <v>4.79</v>
      </c>
      <c r="F59" s="6">
        <v>0</v>
      </c>
      <c r="G59" s="6">
        <v>0</v>
      </c>
    </row>
    <row r="60" spans="1:7" x14ac:dyDescent="0.35">
      <c r="A60" s="4">
        <v>40323</v>
      </c>
      <c r="B60" s="5" t="s">
        <v>18</v>
      </c>
      <c r="C60" s="5" t="s">
        <v>24</v>
      </c>
      <c r="D60" s="6">
        <v>211.23872621363978</v>
      </c>
      <c r="E60" s="6">
        <v>4.3899999999999997</v>
      </c>
      <c r="F60" s="6">
        <v>0</v>
      </c>
      <c r="G60" s="6">
        <v>0</v>
      </c>
    </row>
    <row r="61" spans="1:7" x14ac:dyDescent="0.35">
      <c r="A61" s="4">
        <v>40330</v>
      </c>
      <c r="B61" s="5" t="s">
        <v>18</v>
      </c>
      <c r="C61" s="5" t="s">
        <v>24</v>
      </c>
      <c r="D61" s="6">
        <v>223.0831529572697</v>
      </c>
      <c r="E61" s="6">
        <v>4.79</v>
      </c>
      <c r="F61" s="6">
        <v>0</v>
      </c>
      <c r="G61" s="6">
        <v>0</v>
      </c>
    </row>
    <row r="62" spans="1:7" x14ac:dyDescent="0.35">
      <c r="A62" s="4">
        <v>40337</v>
      </c>
      <c r="B62" s="5" t="s">
        <v>18</v>
      </c>
      <c r="C62" s="5" t="s">
        <v>24</v>
      </c>
      <c r="D62" s="6">
        <v>351.97074735656679</v>
      </c>
      <c r="E62" s="6">
        <v>5.29</v>
      </c>
      <c r="F62" s="6">
        <v>0</v>
      </c>
      <c r="G62" s="6">
        <v>0</v>
      </c>
    </row>
    <row r="63" spans="1:7" x14ac:dyDescent="0.35">
      <c r="A63" s="4">
        <v>40344</v>
      </c>
      <c r="B63" s="5" t="s">
        <v>18</v>
      </c>
      <c r="C63" s="5" t="s">
        <v>24</v>
      </c>
      <c r="D63" s="6">
        <v>168.5650474293837</v>
      </c>
      <c r="E63" s="6">
        <v>5.83</v>
      </c>
      <c r="F63" s="6">
        <v>0</v>
      </c>
      <c r="G63" s="6">
        <v>0</v>
      </c>
    </row>
    <row r="64" spans="1:7" x14ac:dyDescent="0.35">
      <c r="A64" s="4">
        <v>40351</v>
      </c>
      <c r="B64" s="5" t="s">
        <v>18</v>
      </c>
      <c r="C64" s="5" t="s">
        <v>24</v>
      </c>
      <c r="D64" s="6">
        <v>241.95493277686541</v>
      </c>
      <c r="E64" s="6">
        <v>6.19</v>
      </c>
      <c r="F64" s="6">
        <v>0</v>
      </c>
      <c r="G64" s="6">
        <v>0</v>
      </c>
    </row>
    <row r="65" spans="1:7" x14ac:dyDescent="0.35">
      <c r="A65" s="4">
        <v>40358</v>
      </c>
      <c r="B65" s="5" t="s">
        <v>18</v>
      </c>
      <c r="C65" s="5" t="s">
        <v>24</v>
      </c>
      <c r="D65" s="6">
        <v>184.85808826771864</v>
      </c>
      <c r="E65" s="6">
        <v>5.59</v>
      </c>
      <c r="F65" s="6">
        <v>0</v>
      </c>
      <c r="G65" s="6">
        <v>0</v>
      </c>
    </row>
    <row r="66" spans="1:7" x14ac:dyDescent="0.35">
      <c r="A66" s="4">
        <v>40365</v>
      </c>
      <c r="B66" s="5" t="s">
        <v>18</v>
      </c>
      <c r="C66" s="5" t="s">
        <v>24</v>
      </c>
      <c r="D66" s="6">
        <v>200.07702230282163</v>
      </c>
      <c r="E66" s="6">
        <v>4.6224999999999996</v>
      </c>
      <c r="F66" s="6">
        <v>0</v>
      </c>
      <c r="G66" s="6">
        <v>0</v>
      </c>
    </row>
    <row r="67" spans="1:7" x14ac:dyDescent="0.35">
      <c r="A67" s="4">
        <v>40372</v>
      </c>
      <c r="B67" s="5" t="s">
        <v>18</v>
      </c>
      <c r="C67" s="5" t="s">
        <v>24</v>
      </c>
      <c r="D67" s="6">
        <v>181.75129023351653</v>
      </c>
      <c r="E67" s="6">
        <v>4.6224999999999996</v>
      </c>
      <c r="F67" s="6">
        <v>0</v>
      </c>
      <c r="G67" s="6">
        <v>0</v>
      </c>
    </row>
    <row r="68" spans="1:7" x14ac:dyDescent="0.35">
      <c r="A68" s="4">
        <v>40302</v>
      </c>
      <c r="B68" s="5" t="s">
        <v>18</v>
      </c>
      <c r="C68" s="5" t="s">
        <v>25</v>
      </c>
      <c r="D68" s="6">
        <v>154.70125058617577</v>
      </c>
      <c r="E68" s="6">
        <v>4.7328571430000004</v>
      </c>
      <c r="F68" s="6">
        <v>0</v>
      </c>
      <c r="G68" s="6">
        <v>0</v>
      </c>
    </row>
    <row r="69" spans="1:7" x14ac:dyDescent="0.35">
      <c r="A69" s="4">
        <v>40309</v>
      </c>
      <c r="B69" s="5" t="s">
        <v>18</v>
      </c>
      <c r="C69" s="5" t="s">
        <v>25</v>
      </c>
      <c r="D69" s="6">
        <v>120.08165652683778</v>
      </c>
      <c r="E69" s="6">
        <v>4.03</v>
      </c>
      <c r="F69" s="6">
        <v>0</v>
      </c>
      <c r="G69" s="6">
        <v>0</v>
      </c>
    </row>
    <row r="70" spans="1:7" x14ac:dyDescent="0.35">
      <c r="A70" s="4">
        <v>40316</v>
      </c>
      <c r="B70" s="5" t="s">
        <v>18</v>
      </c>
      <c r="C70" s="5" t="s">
        <v>25</v>
      </c>
      <c r="D70" s="6">
        <v>284.8292030196755</v>
      </c>
      <c r="E70" s="6">
        <v>3.6663636359999998</v>
      </c>
      <c r="F70" s="6">
        <v>0</v>
      </c>
      <c r="G70" s="6">
        <v>0</v>
      </c>
    </row>
    <row r="71" spans="1:7" x14ac:dyDescent="0.35">
      <c r="A71" s="4">
        <v>40323</v>
      </c>
      <c r="B71" s="5" t="s">
        <v>18</v>
      </c>
      <c r="C71" s="5" t="s">
        <v>25</v>
      </c>
      <c r="D71" s="6">
        <v>248.17471444662888</v>
      </c>
      <c r="E71" s="6">
        <v>3.6663636359999998</v>
      </c>
      <c r="F71" s="6">
        <v>0</v>
      </c>
      <c r="G71" s="6">
        <v>0</v>
      </c>
    </row>
    <row r="72" spans="1:7" x14ac:dyDescent="0.35">
      <c r="A72" s="4">
        <v>40330</v>
      </c>
      <c r="B72" s="5" t="s">
        <v>18</v>
      </c>
      <c r="C72" s="5" t="s">
        <v>25</v>
      </c>
      <c r="D72" s="6">
        <v>278.14696766500168</v>
      </c>
      <c r="E72" s="6">
        <v>3.794</v>
      </c>
      <c r="F72" s="6">
        <v>0</v>
      </c>
      <c r="G72" s="6">
        <v>0</v>
      </c>
    </row>
    <row r="73" spans="1:7" x14ac:dyDescent="0.35">
      <c r="A73" s="4">
        <v>40337</v>
      </c>
      <c r="B73" s="5" t="s">
        <v>18</v>
      </c>
      <c r="C73" s="5" t="s">
        <v>25</v>
      </c>
      <c r="D73" s="6">
        <v>275.66126852782827</v>
      </c>
      <c r="E73" s="6">
        <v>4.03</v>
      </c>
      <c r="F73" s="6">
        <v>0</v>
      </c>
      <c r="G73" s="6">
        <v>0</v>
      </c>
    </row>
    <row r="74" spans="1:7" x14ac:dyDescent="0.35">
      <c r="A74" s="4">
        <v>40344</v>
      </c>
      <c r="B74" s="5" t="s">
        <v>18</v>
      </c>
      <c r="C74" s="5" t="s">
        <v>25</v>
      </c>
      <c r="D74" s="6">
        <v>325.03973275525487</v>
      </c>
      <c r="E74" s="6">
        <v>3.63</v>
      </c>
      <c r="F74" s="6">
        <v>1</v>
      </c>
      <c r="G74" s="6">
        <v>0</v>
      </c>
    </row>
    <row r="75" spans="1:7" x14ac:dyDescent="0.35">
      <c r="A75" s="4">
        <v>40351</v>
      </c>
      <c r="B75" s="5" t="s">
        <v>18</v>
      </c>
      <c r="C75" s="5" t="s">
        <v>25</v>
      </c>
      <c r="D75" s="6">
        <v>336.94447229060336</v>
      </c>
      <c r="E75" s="6">
        <v>4.03</v>
      </c>
      <c r="F75" s="6">
        <v>0</v>
      </c>
      <c r="G75" s="6">
        <v>1</v>
      </c>
    </row>
    <row r="76" spans="1:7" x14ac:dyDescent="0.35">
      <c r="A76" s="4">
        <v>40358</v>
      </c>
      <c r="B76" s="5" t="s">
        <v>18</v>
      </c>
      <c r="C76" s="5" t="s">
        <v>25</v>
      </c>
      <c r="D76" s="6">
        <v>304.84372440863598</v>
      </c>
      <c r="E76" s="6">
        <v>4.2122222220000003</v>
      </c>
      <c r="F76" s="6">
        <v>0</v>
      </c>
      <c r="G76" s="6">
        <v>1</v>
      </c>
    </row>
    <row r="77" spans="1:7" x14ac:dyDescent="0.35">
      <c r="A77" s="4">
        <v>40365</v>
      </c>
      <c r="B77" s="5" t="s">
        <v>18</v>
      </c>
      <c r="C77" s="5" t="s">
        <v>25</v>
      </c>
      <c r="D77" s="6">
        <v>257.52693757002027</v>
      </c>
      <c r="E77" s="6">
        <v>4.0199999999999996</v>
      </c>
      <c r="F77" s="6">
        <v>0</v>
      </c>
      <c r="G77" s="6">
        <v>1</v>
      </c>
    </row>
    <row r="78" spans="1:7" x14ac:dyDescent="0.35">
      <c r="A78" s="4">
        <v>40372</v>
      </c>
      <c r="B78" s="5" t="s">
        <v>18</v>
      </c>
      <c r="C78" s="5" t="s">
        <v>25</v>
      </c>
      <c r="D78" s="6">
        <v>280.49607322898152</v>
      </c>
      <c r="E78" s="6">
        <v>4.0162500000000003</v>
      </c>
      <c r="F78" s="6">
        <v>0</v>
      </c>
      <c r="G78" s="6">
        <v>0</v>
      </c>
    </row>
    <row r="79" spans="1:7" x14ac:dyDescent="0.35">
      <c r="A79" s="4">
        <v>40302</v>
      </c>
      <c r="B79" s="5" t="s">
        <v>18</v>
      </c>
      <c r="C79" s="5" t="s">
        <v>26</v>
      </c>
      <c r="D79" s="6">
        <v>234.36817392164625</v>
      </c>
      <c r="E79" s="6">
        <v>4.2042857140000001</v>
      </c>
      <c r="F79" s="6">
        <v>0</v>
      </c>
      <c r="G79" s="6">
        <v>0</v>
      </c>
    </row>
    <row r="80" spans="1:7" x14ac:dyDescent="0.35">
      <c r="A80" s="4">
        <v>40309</v>
      </c>
      <c r="B80" s="5" t="s">
        <v>18</v>
      </c>
      <c r="C80" s="5" t="s">
        <v>26</v>
      </c>
      <c r="D80" s="6">
        <v>240.35825174778387</v>
      </c>
      <c r="E80" s="6">
        <v>4.181666667</v>
      </c>
      <c r="F80" s="6">
        <v>0</v>
      </c>
      <c r="G80" s="6">
        <v>0</v>
      </c>
    </row>
    <row r="81" spans="1:7" x14ac:dyDescent="0.35">
      <c r="A81" s="4">
        <v>40316</v>
      </c>
      <c r="B81" s="5" t="s">
        <v>18</v>
      </c>
      <c r="C81" s="5" t="s">
        <v>26</v>
      </c>
      <c r="D81" s="6">
        <v>212.82588288712984</v>
      </c>
      <c r="E81" s="6">
        <v>3.9242857139999998</v>
      </c>
      <c r="F81" s="6">
        <v>0</v>
      </c>
      <c r="G81" s="6">
        <v>0</v>
      </c>
    </row>
    <row r="82" spans="1:7" x14ac:dyDescent="0.35">
      <c r="A82" s="4">
        <v>40323</v>
      </c>
      <c r="B82" s="5" t="s">
        <v>18</v>
      </c>
      <c r="C82" s="5" t="s">
        <v>26</v>
      </c>
      <c r="D82" s="6">
        <v>213.59333551683733</v>
      </c>
      <c r="E82" s="6">
        <v>3.8842857139999998</v>
      </c>
      <c r="F82" s="6">
        <v>0</v>
      </c>
      <c r="G82" s="6">
        <v>0</v>
      </c>
    </row>
    <row r="83" spans="1:7" x14ac:dyDescent="0.35">
      <c r="A83" s="4">
        <v>40330</v>
      </c>
      <c r="B83" s="5" t="s">
        <v>18</v>
      </c>
      <c r="C83" s="5" t="s">
        <v>26</v>
      </c>
      <c r="D83" s="6">
        <v>202.78247809055952</v>
      </c>
      <c r="E83" s="6">
        <v>3.464</v>
      </c>
      <c r="F83" s="6">
        <v>0</v>
      </c>
      <c r="G83" s="6">
        <v>0</v>
      </c>
    </row>
    <row r="84" spans="1:7" x14ac:dyDescent="0.35">
      <c r="A84" s="4">
        <v>40337</v>
      </c>
      <c r="B84" s="5" t="s">
        <v>18</v>
      </c>
      <c r="C84" s="5" t="s">
        <v>26</v>
      </c>
      <c r="D84" s="6">
        <v>172.89299098579787</v>
      </c>
      <c r="E84" s="6">
        <v>3.66</v>
      </c>
      <c r="F84" s="6">
        <v>0</v>
      </c>
      <c r="G84" s="6">
        <v>0</v>
      </c>
    </row>
    <row r="85" spans="1:7" x14ac:dyDescent="0.35">
      <c r="A85" s="4">
        <v>40344</v>
      </c>
      <c r="B85" s="5" t="s">
        <v>18</v>
      </c>
      <c r="C85" s="5" t="s">
        <v>26</v>
      </c>
      <c r="D85" s="6">
        <v>270.36572840572046</v>
      </c>
      <c r="E85" s="6">
        <v>3.6233333330000002</v>
      </c>
      <c r="F85" s="6">
        <v>0</v>
      </c>
      <c r="G85" s="6">
        <v>0</v>
      </c>
    </row>
    <row r="86" spans="1:7" x14ac:dyDescent="0.35">
      <c r="A86" s="4">
        <v>40351</v>
      </c>
      <c r="B86" s="5" t="s">
        <v>18</v>
      </c>
      <c r="C86" s="5" t="s">
        <v>26</v>
      </c>
      <c r="D86" s="6">
        <v>280.23676981467042</v>
      </c>
      <c r="E86" s="6">
        <v>3.96</v>
      </c>
      <c r="F86" s="6">
        <v>0</v>
      </c>
      <c r="G86" s="6">
        <v>0</v>
      </c>
    </row>
    <row r="87" spans="1:7" x14ac:dyDescent="0.35">
      <c r="A87" s="4">
        <v>40358</v>
      </c>
      <c r="B87" s="5" t="s">
        <v>18</v>
      </c>
      <c r="C87" s="5" t="s">
        <v>26</v>
      </c>
      <c r="D87" s="6">
        <v>350.55099080856598</v>
      </c>
      <c r="E87" s="6">
        <v>3.629</v>
      </c>
      <c r="F87" s="6">
        <v>1</v>
      </c>
      <c r="G87" s="6">
        <v>0</v>
      </c>
    </row>
    <row r="88" spans="1:7" x14ac:dyDescent="0.35">
      <c r="A88" s="4">
        <v>40365</v>
      </c>
      <c r="B88" s="5" t="s">
        <v>18</v>
      </c>
      <c r="C88" s="5" t="s">
        <v>26</v>
      </c>
      <c r="D88" s="6">
        <v>351.30307609863956</v>
      </c>
      <c r="E88" s="6">
        <v>3.0049999999999999</v>
      </c>
      <c r="F88" s="6">
        <v>0</v>
      </c>
      <c r="G88" s="6">
        <v>1</v>
      </c>
    </row>
    <row r="89" spans="1:7" x14ac:dyDescent="0.35">
      <c r="A89" s="4">
        <v>40372</v>
      </c>
      <c r="B89" s="5" t="s">
        <v>18</v>
      </c>
      <c r="C89" s="5" t="s">
        <v>26</v>
      </c>
      <c r="D89" s="6">
        <v>313.2871856579099</v>
      </c>
      <c r="E89" s="6">
        <v>3.1419999999999999</v>
      </c>
      <c r="F89" s="6">
        <v>0</v>
      </c>
      <c r="G89" s="6">
        <v>1</v>
      </c>
    </row>
    <row r="90" spans="1:7" x14ac:dyDescent="0.35">
      <c r="A90" s="4">
        <v>40302</v>
      </c>
      <c r="B90" s="5" t="s">
        <v>18</v>
      </c>
      <c r="C90" s="5" t="s">
        <v>27</v>
      </c>
      <c r="D90" s="6">
        <v>206.85485160026474</v>
      </c>
      <c r="E90" s="6">
        <v>4.7328571430000004</v>
      </c>
      <c r="F90" s="6">
        <v>0</v>
      </c>
      <c r="G90" s="6">
        <v>0</v>
      </c>
    </row>
    <row r="91" spans="1:7" x14ac:dyDescent="0.35">
      <c r="A91" s="4">
        <v>40309</v>
      </c>
      <c r="B91" s="5" t="s">
        <v>18</v>
      </c>
      <c r="C91" s="5" t="s">
        <v>27</v>
      </c>
      <c r="D91" s="6">
        <v>142.74466259605006</v>
      </c>
      <c r="E91" s="6">
        <v>4.1614285710000001</v>
      </c>
      <c r="F91" s="6">
        <v>0</v>
      </c>
      <c r="G91" s="6">
        <v>0</v>
      </c>
    </row>
    <row r="92" spans="1:7" x14ac:dyDescent="0.35">
      <c r="A92" s="4">
        <v>40316</v>
      </c>
      <c r="B92" s="5" t="s">
        <v>18</v>
      </c>
      <c r="C92" s="5" t="s">
        <v>27</v>
      </c>
      <c r="D92" s="6">
        <v>227.90986270015858</v>
      </c>
      <c r="E92" s="6">
        <v>3.8814285709999998</v>
      </c>
      <c r="F92" s="6">
        <v>0</v>
      </c>
      <c r="G92" s="6">
        <v>0</v>
      </c>
    </row>
    <row r="93" spans="1:7" x14ac:dyDescent="0.35">
      <c r="A93" s="4">
        <v>40323</v>
      </c>
      <c r="B93" s="5" t="s">
        <v>18</v>
      </c>
      <c r="C93" s="5" t="s">
        <v>27</v>
      </c>
      <c r="D93" s="6">
        <v>223.9126389906113</v>
      </c>
      <c r="E93" s="6">
        <v>4.1449999999999996</v>
      </c>
      <c r="F93" s="6">
        <v>0</v>
      </c>
      <c r="G93" s="6">
        <v>0</v>
      </c>
    </row>
    <row r="94" spans="1:7" x14ac:dyDescent="0.35">
      <c r="A94" s="4">
        <v>40330</v>
      </c>
      <c r="B94" s="5" t="s">
        <v>18</v>
      </c>
      <c r="C94" s="5" t="s">
        <v>27</v>
      </c>
      <c r="D94" s="6">
        <v>220.86505026355866</v>
      </c>
      <c r="E94" s="6">
        <v>3.8814285709999998</v>
      </c>
      <c r="F94" s="6">
        <v>0</v>
      </c>
      <c r="G94" s="6">
        <v>0</v>
      </c>
    </row>
    <row r="95" spans="1:7" x14ac:dyDescent="0.35">
      <c r="A95" s="4">
        <v>40337</v>
      </c>
      <c r="B95" s="5" t="s">
        <v>18</v>
      </c>
      <c r="C95" s="5" t="s">
        <v>27</v>
      </c>
      <c r="D95" s="6">
        <v>229.21950133471654</v>
      </c>
      <c r="E95" s="6">
        <v>4.1900000000000004</v>
      </c>
      <c r="F95" s="6">
        <v>0</v>
      </c>
      <c r="G95" s="6">
        <v>0</v>
      </c>
    </row>
    <row r="96" spans="1:7" x14ac:dyDescent="0.35">
      <c r="A96" s="4">
        <v>40344</v>
      </c>
      <c r="B96" s="5" t="s">
        <v>18</v>
      </c>
      <c r="C96" s="5" t="s">
        <v>27</v>
      </c>
      <c r="D96" s="6">
        <v>224.88853710671569</v>
      </c>
      <c r="E96" s="6">
        <v>4.1614285710000001</v>
      </c>
      <c r="F96" s="6">
        <v>0</v>
      </c>
      <c r="G96" s="6">
        <v>0</v>
      </c>
    </row>
    <row r="97" spans="1:7" x14ac:dyDescent="0.35">
      <c r="A97" s="4">
        <v>40351</v>
      </c>
      <c r="B97" s="5" t="s">
        <v>18</v>
      </c>
      <c r="C97" s="5" t="s">
        <v>27</v>
      </c>
      <c r="D97" s="6">
        <v>241.56974188162042</v>
      </c>
      <c r="E97" s="6">
        <v>4.1614285710000001</v>
      </c>
      <c r="F97" s="6">
        <v>0</v>
      </c>
      <c r="G97" s="6">
        <v>0</v>
      </c>
    </row>
    <row r="98" spans="1:7" x14ac:dyDescent="0.35">
      <c r="A98" s="4">
        <v>40358</v>
      </c>
      <c r="B98" s="5" t="s">
        <v>18</v>
      </c>
      <c r="C98" s="5" t="s">
        <v>27</v>
      </c>
      <c r="D98" s="6">
        <v>230.10048123327263</v>
      </c>
      <c r="E98" s="6">
        <v>4.1614285710000001</v>
      </c>
      <c r="F98" s="6">
        <v>0</v>
      </c>
      <c r="G98" s="6">
        <v>0</v>
      </c>
    </row>
    <row r="99" spans="1:7" x14ac:dyDescent="0.35">
      <c r="A99" s="4">
        <v>40365</v>
      </c>
      <c r="B99" s="5" t="s">
        <v>18</v>
      </c>
      <c r="C99" s="5" t="s">
        <v>27</v>
      </c>
      <c r="D99" s="6">
        <v>308.24658556892086</v>
      </c>
      <c r="E99" s="6">
        <v>3.7450000000000001</v>
      </c>
      <c r="F99" s="6">
        <v>0</v>
      </c>
      <c r="G99" s="6">
        <v>0</v>
      </c>
    </row>
    <row r="100" spans="1:7" x14ac:dyDescent="0.35">
      <c r="A100" s="4">
        <v>40372</v>
      </c>
      <c r="B100" s="5" t="s">
        <v>18</v>
      </c>
      <c r="C100" s="5" t="s">
        <v>27</v>
      </c>
      <c r="D100" s="6">
        <v>326.65294605776489</v>
      </c>
      <c r="E100" s="6">
        <v>3.7450000000000001</v>
      </c>
      <c r="F100" s="6">
        <v>0</v>
      </c>
      <c r="G100" s="6">
        <v>0</v>
      </c>
    </row>
    <row r="101" spans="1:7" x14ac:dyDescent="0.35">
      <c r="A101" s="4">
        <v>40302</v>
      </c>
      <c r="B101" s="5" t="s">
        <v>18</v>
      </c>
      <c r="C101" s="5" t="s">
        <v>28</v>
      </c>
      <c r="D101" s="6">
        <v>120.51899294525484</v>
      </c>
      <c r="E101" s="6">
        <v>4.1614285710000001</v>
      </c>
      <c r="F101" s="6">
        <v>0</v>
      </c>
      <c r="G101" s="6">
        <v>0</v>
      </c>
    </row>
    <row r="102" spans="1:7" x14ac:dyDescent="0.35">
      <c r="A102" s="4">
        <v>40309</v>
      </c>
      <c r="B102" s="5" t="s">
        <v>18</v>
      </c>
      <c r="C102" s="5" t="s">
        <v>28</v>
      </c>
      <c r="D102" s="6">
        <v>199.31599103370235</v>
      </c>
      <c r="E102" s="6">
        <v>4.128571429</v>
      </c>
      <c r="F102" s="6">
        <v>0</v>
      </c>
      <c r="G102" s="6">
        <v>0</v>
      </c>
    </row>
    <row r="103" spans="1:7" x14ac:dyDescent="0.35">
      <c r="A103" s="4">
        <v>40316</v>
      </c>
      <c r="B103" s="5" t="s">
        <v>18</v>
      </c>
      <c r="C103" s="5" t="s">
        <v>28</v>
      </c>
      <c r="D103" s="6">
        <v>265.2078074172141</v>
      </c>
      <c r="E103" s="6">
        <v>3.8814285709999998</v>
      </c>
      <c r="F103" s="6">
        <v>0</v>
      </c>
      <c r="G103" s="6">
        <v>0</v>
      </c>
    </row>
    <row r="104" spans="1:7" x14ac:dyDescent="0.35">
      <c r="A104" s="4">
        <v>40323</v>
      </c>
      <c r="B104" s="5" t="s">
        <v>18</v>
      </c>
      <c r="C104" s="5" t="s">
        <v>28</v>
      </c>
      <c r="D104" s="6">
        <v>292.62008799438132</v>
      </c>
      <c r="E104" s="6">
        <v>3.8814285709999998</v>
      </c>
      <c r="F104" s="6">
        <v>0</v>
      </c>
      <c r="G104" s="6">
        <v>0</v>
      </c>
    </row>
    <row r="105" spans="1:7" x14ac:dyDescent="0.35">
      <c r="A105" s="4">
        <v>40330</v>
      </c>
      <c r="B105" s="5" t="s">
        <v>18</v>
      </c>
      <c r="C105" s="5" t="s">
        <v>28</v>
      </c>
      <c r="D105" s="6">
        <v>296.42927521325447</v>
      </c>
      <c r="E105" s="6">
        <v>3.8814285709999998</v>
      </c>
      <c r="F105" s="6">
        <v>0</v>
      </c>
      <c r="G105" s="6">
        <v>0</v>
      </c>
    </row>
    <row r="106" spans="1:7" x14ac:dyDescent="0.35">
      <c r="A106" s="4">
        <v>40337</v>
      </c>
      <c r="B106" s="5" t="s">
        <v>18</v>
      </c>
      <c r="C106" s="5" t="s">
        <v>28</v>
      </c>
      <c r="D106" s="6">
        <v>349.29649762786892</v>
      </c>
      <c r="E106" s="6">
        <v>4.125714286</v>
      </c>
      <c r="F106" s="6">
        <v>1</v>
      </c>
      <c r="G106" s="6">
        <v>0</v>
      </c>
    </row>
    <row r="107" spans="1:7" x14ac:dyDescent="0.35">
      <c r="A107" s="4">
        <v>40344</v>
      </c>
      <c r="B107" s="5" t="s">
        <v>18</v>
      </c>
      <c r="C107" s="5" t="s">
        <v>28</v>
      </c>
      <c r="D107" s="6">
        <v>284.12361474754738</v>
      </c>
      <c r="E107" s="6">
        <v>4.1614285710000001</v>
      </c>
      <c r="F107" s="6">
        <v>0</v>
      </c>
      <c r="G107" s="6">
        <v>1</v>
      </c>
    </row>
    <row r="108" spans="1:7" x14ac:dyDescent="0.35">
      <c r="A108" s="4">
        <v>40351</v>
      </c>
      <c r="B108" s="5" t="s">
        <v>18</v>
      </c>
      <c r="C108" s="5" t="s">
        <v>28</v>
      </c>
      <c r="D108" s="6">
        <v>302.02682443031557</v>
      </c>
      <c r="E108" s="6">
        <v>4.1614285710000001</v>
      </c>
      <c r="F108" s="6">
        <v>0</v>
      </c>
      <c r="G108" s="6">
        <v>1</v>
      </c>
    </row>
    <row r="109" spans="1:7" x14ac:dyDescent="0.35">
      <c r="A109" s="4">
        <v>40358</v>
      </c>
      <c r="B109" s="5" t="s">
        <v>18</v>
      </c>
      <c r="C109" s="5" t="s">
        <v>28</v>
      </c>
      <c r="D109" s="6">
        <v>262.65703595214245</v>
      </c>
      <c r="E109" s="6">
        <v>4.1614285710000001</v>
      </c>
      <c r="F109" s="6">
        <v>0</v>
      </c>
      <c r="G109" s="6">
        <v>1</v>
      </c>
    </row>
    <row r="110" spans="1:7" x14ac:dyDescent="0.35">
      <c r="A110" s="4">
        <v>40365</v>
      </c>
      <c r="B110" s="5" t="s">
        <v>18</v>
      </c>
      <c r="C110" s="5" t="s">
        <v>28</v>
      </c>
      <c r="D110" s="6">
        <v>377.139476472588</v>
      </c>
      <c r="E110" s="6">
        <v>3.826666667</v>
      </c>
      <c r="F110" s="6">
        <v>0</v>
      </c>
      <c r="G110" s="6">
        <v>0</v>
      </c>
    </row>
    <row r="111" spans="1:7" x14ac:dyDescent="0.35">
      <c r="A111" s="4">
        <v>40372</v>
      </c>
      <c r="B111" s="5" t="s">
        <v>18</v>
      </c>
      <c r="C111" s="5" t="s">
        <v>28</v>
      </c>
      <c r="D111" s="6">
        <v>327.86669151320319</v>
      </c>
      <c r="E111" s="6">
        <v>3.5185714290000001</v>
      </c>
      <c r="F111" s="6">
        <v>0</v>
      </c>
      <c r="G111" s="6">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01321-7E52-466C-AB87-2FA8B6D2F3CD}">
  <dimension ref="A1:I20"/>
  <sheetViews>
    <sheetView topLeftCell="A6" workbookViewId="0">
      <selection activeCell="C23" sqref="C23"/>
    </sheetView>
  </sheetViews>
  <sheetFormatPr defaultRowHeight="14.5" x14ac:dyDescent="0.35"/>
  <sheetData>
    <row r="1" spans="1:9" x14ac:dyDescent="0.35">
      <c r="A1" t="s">
        <v>34</v>
      </c>
    </row>
    <row r="2" spans="1:9" ht="15" thickBot="1" x14ac:dyDescent="0.4"/>
    <row r="3" spans="1:9" x14ac:dyDescent="0.35">
      <c r="A3" s="13" t="s">
        <v>35</v>
      </c>
      <c r="B3" s="13"/>
    </row>
    <row r="4" spans="1:9" x14ac:dyDescent="0.35">
      <c r="A4" s="10" t="s">
        <v>36</v>
      </c>
      <c r="B4" s="10">
        <v>0.62009813407996217</v>
      </c>
    </row>
    <row r="5" spans="1:9" x14ac:dyDescent="0.35">
      <c r="A5" s="10" t="s">
        <v>37</v>
      </c>
      <c r="B5" s="10">
        <v>0.38452169588945073</v>
      </c>
    </row>
    <row r="6" spans="1:9" x14ac:dyDescent="0.35">
      <c r="A6" s="10" t="s">
        <v>38</v>
      </c>
      <c r="B6" s="10">
        <v>0.36710249860330313</v>
      </c>
    </row>
    <row r="7" spans="1:9" x14ac:dyDescent="0.35">
      <c r="A7" s="10" t="s">
        <v>39</v>
      </c>
      <c r="B7" s="10">
        <v>100.23791463763035</v>
      </c>
    </row>
    <row r="8" spans="1:9" ht="15" thickBot="1" x14ac:dyDescent="0.4">
      <c r="A8" s="11" t="s">
        <v>40</v>
      </c>
      <c r="B8" s="11">
        <v>110</v>
      </c>
    </row>
    <row r="10" spans="1:9" ht="15" thickBot="1" x14ac:dyDescent="0.4">
      <c r="A10" t="s">
        <v>41</v>
      </c>
    </row>
    <row r="11" spans="1:9" x14ac:dyDescent="0.35">
      <c r="A11" s="12"/>
      <c r="B11" s="12" t="s">
        <v>46</v>
      </c>
      <c r="C11" s="12" t="s">
        <v>47</v>
      </c>
      <c r="D11" s="12" t="s">
        <v>48</v>
      </c>
      <c r="E11" s="12" t="s">
        <v>49</v>
      </c>
      <c r="F11" s="12" t="s">
        <v>50</v>
      </c>
    </row>
    <row r="12" spans="1:9" x14ac:dyDescent="0.35">
      <c r="A12" s="10" t="s">
        <v>42</v>
      </c>
      <c r="B12" s="10">
        <v>3</v>
      </c>
      <c r="C12" s="10">
        <v>665392.66912953183</v>
      </c>
      <c r="D12" s="10">
        <v>221797.55637651062</v>
      </c>
      <c r="E12" s="10">
        <v>22.074593310636445</v>
      </c>
      <c r="F12" s="10">
        <v>3.5049630707960613E-11</v>
      </c>
    </row>
    <row r="13" spans="1:9" x14ac:dyDescent="0.35">
      <c r="A13" s="10" t="s">
        <v>43</v>
      </c>
      <c r="B13" s="10">
        <v>106</v>
      </c>
      <c r="C13" s="10">
        <v>1065049.7902754922</v>
      </c>
      <c r="D13" s="10">
        <v>10047.639530900869</v>
      </c>
      <c r="E13" s="10"/>
      <c r="F13" s="10"/>
    </row>
    <row r="14" spans="1:9" ht="15" thickBot="1" x14ac:dyDescent="0.4">
      <c r="A14" s="11" t="s">
        <v>44</v>
      </c>
      <c r="B14" s="11">
        <v>109</v>
      </c>
      <c r="C14" s="11">
        <v>1730442.4594050241</v>
      </c>
      <c r="D14" s="11"/>
      <c r="E14" s="11"/>
      <c r="F14" s="11"/>
    </row>
    <row r="15" spans="1:9" ht="15" thickBot="1" x14ac:dyDescent="0.4"/>
    <row r="16" spans="1:9" x14ac:dyDescent="0.35">
      <c r="A16" s="12"/>
      <c r="B16" s="12" t="s">
        <v>51</v>
      </c>
      <c r="C16" s="12" t="s">
        <v>39</v>
      </c>
      <c r="D16" s="12" t="s">
        <v>52</v>
      </c>
      <c r="E16" s="12" t="s">
        <v>53</v>
      </c>
      <c r="F16" s="12" t="s">
        <v>54</v>
      </c>
      <c r="G16" s="12" t="s">
        <v>55</v>
      </c>
      <c r="H16" s="12" t="s">
        <v>56</v>
      </c>
      <c r="I16" s="12" t="s">
        <v>57</v>
      </c>
    </row>
    <row r="17" spans="1:9" x14ac:dyDescent="0.35">
      <c r="A17" s="10" t="s">
        <v>45</v>
      </c>
      <c r="B17" s="10">
        <v>592.32626552520878</v>
      </c>
      <c r="C17" s="10">
        <v>81.564378765962431</v>
      </c>
      <c r="D17" s="10">
        <v>7.2620704587820883</v>
      </c>
      <c r="E17" s="10">
        <v>6.6829777599014871E-11</v>
      </c>
      <c r="F17" s="10">
        <v>430.61695152620763</v>
      </c>
      <c r="G17" s="10">
        <v>754.03557952420988</v>
      </c>
      <c r="H17" s="10">
        <v>430.61695152620763</v>
      </c>
      <c r="I17" s="10">
        <v>754.03557952420988</v>
      </c>
    </row>
    <row r="18" spans="1:9" x14ac:dyDescent="0.35">
      <c r="A18" s="10" t="s">
        <v>4</v>
      </c>
      <c r="B18" s="10">
        <v>-76.987146519573386</v>
      </c>
      <c r="C18" s="10">
        <v>18.126577768768012</v>
      </c>
      <c r="D18" s="10">
        <v>-4.2471969889551788</v>
      </c>
      <c r="E18" s="10">
        <v>4.6615661556476064E-5</v>
      </c>
      <c r="F18" s="10">
        <v>-112.92484996911222</v>
      </c>
      <c r="G18" s="10">
        <v>-41.049443070034556</v>
      </c>
      <c r="H18" s="10">
        <v>-112.92484996911222</v>
      </c>
      <c r="I18" s="10">
        <v>-41.049443070034556</v>
      </c>
    </row>
    <row r="19" spans="1:9" x14ac:dyDescent="0.35">
      <c r="A19" s="10" t="s">
        <v>5</v>
      </c>
      <c r="B19" s="10">
        <v>130.66110008862779</v>
      </c>
      <c r="C19" s="10">
        <v>27.238081474097829</v>
      </c>
      <c r="D19" s="10">
        <v>4.7970008538553106</v>
      </c>
      <c r="E19" s="10">
        <v>5.2925262523763813E-6</v>
      </c>
      <c r="F19" s="10">
        <v>76.658954342335861</v>
      </c>
      <c r="G19" s="10">
        <v>184.66324583491973</v>
      </c>
      <c r="H19" s="10">
        <v>76.658954342335861</v>
      </c>
      <c r="I19" s="10">
        <v>184.66324583491973</v>
      </c>
    </row>
    <row r="20" spans="1:9" ht="15" thickBot="1" x14ac:dyDescent="0.4">
      <c r="A20" s="11" t="s">
        <v>6</v>
      </c>
      <c r="B20" s="11">
        <v>89.444803759081637</v>
      </c>
      <c r="C20" s="11">
        <v>20.26999328131798</v>
      </c>
      <c r="D20" s="11">
        <v>4.4126706169912371</v>
      </c>
      <c r="E20" s="11">
        <v>2.4628862193869999E-5</v>
      </c>
      <c r="F20" s="11">
        <v>49.257570583535546</v>
      </c>
      <c r="G20" s="11">
        <v>129.63203693462773</v>
      </c>
      <c r="H20" s="11">
        <v>49.257570583535546</v>
      </c>
      <c r="I20" s="11">
        <v>129.63203693462773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Q1</vt:lpstr>
      <vt:lpstr>Q2</vt:lpstr>
      <vt:lpstr>Q3</vt:lpstr>
      <vt:lpstr>Q4</vt:lpstr>
      <vt:lpstr>Q5</vt:lpstr>
      <vt:lpstr>Dictionary</vt:lpstr>
      <vt:lpstr>RM Data</vt:lpstr>
      <vt:lpstr>NE Data</vt:lpstr>
      <vt:lpstr>Regression - RM</vt:lpstr>
      <vt:lpstr>Regression - NE</vt:lpstr>
    </vt:vector>
  </TitlesOfParts>
  <Company>The University of Texas at Austin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Sonnier, Garrett P</dc:creator>
  <cp:lastModifiedBy>Parthiv Borgohain</cp:lastModifiedBy>
  <dcterms:created xsi:type="dcterms:W3CDTF">2019-11-18T20:30:20Z</dcterms:created>
  <dcterms:modified xsi:type="dcterms:W3CDTF">2022-11-18T20:52:03Z</dcterms:modified>
</cp:coreProperties>
</file>