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rthvi\OneDrive\Desktop\DATA ANALITICS\statistic\"/>
    </mc:Choice>
  </mc:AlternateContent>
  <xr:revisionPtr revIDLastSave="0" documentId="8_{2DE3155B-8AB4-4A71-B04C-DB1E77A045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i-square Tests" sheetId="1" r:id="rId1"/>
    <sheet name="ANOVA Tests" sheetId="2" r:id="rId2"/>
    <sheet name="T Test" sheetId="3" r:id="rId3"/>
    <sheet name="Variance Test" sheetId="5" r:id="rId4"/>
    <sheet name="Proportion 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G74" i="2" l="1"/>
  <c r="C74" i="2"/>
  <c r="K93" i="3"/>
  <c r="H90" i="3" l="1"/>
  <c r="H89" i="3"/>
  <c r="G90" i="3"/>
  <c r="G89" i="3"/>
  <c r="M34" i="5"/>
  <c r="J30" i="5"/>
  <c r="L31" i="5"/>
  <c r="L30" i="5"/>
  <c r="J31" i="5"/>
  <c r="F55" i="3" l="1"/>
  <c r="D121" i="4"/>
  <c r="F42" i="2"/>
  <c r="G23" i="2" l="1"/>
  <c r="C23" i="2"/>
  <c r="N24" i="4"/>
  <c r="N23" i="4"/>
  <c r="K24" i="4"/>
  <c r="K23" i="4"/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O23" i="4" l="1"/>
  <c r="O24" i="4"/>
  <c r="L24" i="4"/>
  <c r="L23" i="4"/>
  <c r="C52" i="3" l="1"/>
  <c r="B52" i="3"/>
  <c r="C51" i="3"/>
  <c r="B51" i="3"/>
  <c r="D90" i="1" l="1"/>
  <c r="C90" i="1"/>
  <c r="C86" i="1"/>
  <c r="F73" i="1"/>
  <c r="F81" i="1" s="1"/>
  <c r="F72" i="1"/>
  <c r="F80" i="1" s="1"/>
  <c r="F71" i="1"/>
  <c r="F79" i="1" s="1"/>
  <c r="E73" i="1"/>
  <c r="E81" i="1" s="1"/>
  <c r="E72" i="1"/>
  <c r="E80" i="1" s="1"/>
  <c r="E71" i="1"/>
  <c r="E79" i="1" s="1"/>
  <c r="E82" i="1" s="1"/>
  <c r="D73" i="1"/>
  <c r="D81" i="1" s="1"/>
  <c r="G81" i="1" s="1"/>
  <c r="D72" i="1"/>
  <c r="D80" i="1" s="1"/>
  <c r="D71" i="1"/>
  <c r="F68" i="1"/>
  <c r="E68" i="1"/>
  <c r="D68" i="1"/>
  <c r="G67" i="1"/>
  <c r="G66" i="1"/>
  <c r="G65" i="1"/>
  <c r="C59" i="1"/>
  <c r="D59" i="1"/>
  <c r="B59" i="1"/>
  <c r="E59" i="1" s="1"/>
  <c r="E57" i="1"/>
  <c r="E58" i="1"/>
  <c r="E56" i="1"/>
  <c r="D38" i="1"/>
  <c r="C38" i="1"/>
  <c r="C34" i="1"/>
  <c r="F22" i="1"/>
  <c r="F29" i="1" s="1"/>
  <c r="E22" i="1"/>
  <c r="E29" i="1" s="1"/>
  <c r="E21" i="1"/>
  <c r="E23" i="1" s="1"/>
  <c r="F21" i="1"/>
  <c r="F28" i="1" s="1"/>
  <c r="D22" i="1"/>
  <c r="G22" i="1" s="1"/>
  <c r="D21" i="1"/>
  <c r="D28" i="1" s="1"/>
  <c r="G71" i="1" l="1"/>
  <c r="F82" i="1"/>
  <c r="G80" i="1"/>
  <c r="F30" i="1"/>
  <c r="G73" i="1"/>
  <c r="D74" i="1"/>
  <c r="D79" i="1"/>
  <c r="D29" i="1"/>
  <c r="G29" i="1" s="1"/>
  <c r="E74" i="1"/>
  <c r="F74" i="1"/>
  <c r="G72" i="1"/>
  <c r="G74" i="1" s="1"/>
  <c r="F23" i="1"/>
  <c r="E28" i="1"/>
  <c r="E30" i="1" s="1"/>
  <c r="D23" i="1"/>
  <c r="G68" i="1"/>
  <c r="G28" i="1"/>
  <c r="G21" i="1"/>
  <c r="D82" i="1" l="1"/>
  <c r="G79" i="1"/>
  <c r="G82" i="1" s="1"/>
  <c r="G30" i="1"/>
  <c r="D30" i="1"/>
</calcChain>
</file>

<file path=xl/sharedStrings.xml><?xml version="1.0" encoding="utf-8"?>
<sst xmlns="http://schemas.openxmlformats.org/spreadsheetml/2006/main" count="320" uniqueCount="134">
  <si>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</si>
  <si>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</si>
  <si>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</si>
  <si>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</si>
  <si>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</si>
  <si>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Male</t>
  </si>
  <si>
    <t>Female</t>
  </si>
  <si>
    <t>Total</t>
  </si>
  <si>
    <t>Ho:</t>
  </si>
  <si>
    <t>Ha: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</si>
  <si>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</si>
  <si>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</si>
  <si>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</si>
  <si>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</si>
  <si>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</si>
  <si>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</si>
  <si>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</si>
  <si>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</si>
  <si>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</si>
  <si>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</si>
  <si>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</si>
  <si>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>Hence, the null hypothesis is rejected.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</si>
  <si>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</si>
  <si>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</si>
  <si>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</si>
  <si>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</si>
  <si>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</si>
  <si>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</si>
  <si>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</si>
  <si>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</si>
  <si>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</si>
  <si>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</si>
  <si>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Observed Values:</t>
  </si>
  <si>
    <t>Thus, Chi-square critical = 9.488</t>
  </si>
  <si>
    <t>Chi-square calculated = 18.3817</t>
  </si>
  <si>
    <t>As 18.3817 &gt; 9.488</t>
  </si>
  <si>
    <t xml:space="preserve">Hence, the null hypothesis is rejected. </t>
  </si>
  <si>
    <t>So there is a relation between gender and the preference for three different types of music genres.</t>
  </si>
  <si>
    <t>So there is a relationship between the educational background and job satisfaction levels among the working professionals.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</si>
  <si>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</si>
  <si>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</si>
  <si>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</si>
  <si>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</si>
  <si>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</si>
  <si>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</si>
  <si>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1. Problem Statement: Compare the average scores of two teaching methods (Method A and Method B) to see if there is a significant difference. Use datasets of 30 students for each method.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</si>
  <si>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</si>
  <si>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</si>
  <si>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</si>
  <si>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</si>
  <si>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</si>
  <si>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</si>
  <si>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</si>
  <si>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70/30</t>
  </si>
  <si>
    <t>80/20</t>
  </si>
  <si>
    <t>85/15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</si>
  <si>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</si>
  <si>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</si>
  <si>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</si>
  <si>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</si>
  <si>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There is no significant difference in the average scores of three teaching methods.</t>
  </si>
  <si>
    <t>There is a significant difference in the average scores of three teaching methods.</t>
  </si>
  <si>
    <t>Group B</t>
  </si>
  <si>
    <t>Average</t>
  </si>
  <si>
    <t>Variance</t>
  </si>
  <si>
    <t>Mean</t>
  </si>
  <si>
    <t>Observations</t>
  </si>
  <si>
    <t>df</t>
  </si>
  <si>
    <t>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</si>
  <si>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</si>
  <si>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</si>
  <si>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</si>
  <si>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</si>
  <si>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</si>
  <si>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</si>
  <si>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</si>
  <si>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</si>
  <si>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</si>
  <si>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</si>
  <si>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</si>
  <si>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</si>
  <si>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</si>
  <si>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</si>
  <si>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</si>
  <si>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</si>
  <si>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</si>
  <si>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</si>
  <si>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</si>
  <si>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</si>
  <si>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Product A</t>
  </si>
  <si>
    <t>Satisfied</t>
  </si>
  <si>
    <t>Not Satisfied</t>
  </si>
  <si>
    <t>Product 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</si>
  <si>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</si>
  <si>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</si>
  <si>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</si>
  <si>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</si>
  <si>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</si>
  <si>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</si>
  <si>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</si>
  <si>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μ1 = μ2</t>
  </si>
  <si>
    <t>μ1 != μ2</t>
  </si>
  <si>
    <t>There is no significant difference between the average scores of the two teaching methods.</t>
  </si>
  <si>
    <t>There is a significant difference between the average scores of the two teaching methods.</t>
  </si>
  <si>
    <t>Let Level of Confidence = 95%</t>
  </si>
  <si>
    <t>Here the p-value for the teaching methods is greater than the level of significance.</t>
  </si>
  <si>
    <t>Therefore, we accept the null hypothesis.</t>
  </si>
  <si>
    <t>Thus, there is no significant difference in the average scores of three teaching methods in improving the student performance.</t>
  </si>
  <si>
    <t>That is :- 2.8958E-06 &gt; 0.05.</t>
  </si>
  <si>
    <t>Level of Significance = 1 - Level of Confidence</t>
  </si>
  <si>
    <t>Here the p-value is greater than 0.05.</t>
  </si>
  <si>
    <t>That is p &gt; 0.05.</t>
  </si>
  <si>
    <t>Variance for Group A</t>
  </si>
  <si>
    <t>Average for Group A</t>
  </si>
  <si>
    <t>Textbook A</t>
  </si>
  <si>
    <t>Textbook B</t>
  </si>
  <si>
    <t>For the Satisfied Customers</t>
  </si>
  <si>
    <t>That is p &gt; 0.05</t>
  </si>
  <si>
    <t>Thus there is a no significant difference between the average scores for the two different teaching methods, Method A and Method B.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</si>
  <si>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</si>
  <si>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</si>
  <si>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</si>
  <si>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</si>
  <si>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</si>
  <si>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</si>
  <si>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</si>
  <si>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</si>
  <si>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</si>
  <si>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</si>
  <si>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Level of Significance = 1 - Level of Confidence =</t>
  </si>
  <si>
    <t>The impact of three types of fertilizers on the heights of plants after three months is equal.</t>
  </si>
  <si>
    <t>The impact of three types of fertilizers on the heights of plants after three months is not equal.</t>
  </si>
  <si>
    <t>That is :- 5.561E-06 &gt; 0.05.</t>
  </si>
  <si>
    <t>Thus, there is no difference in the impact on the growth of the plants after three months from using the different types of fertilizers.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</si>
</sst>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2" borderId="5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4" xfId="0" applyFont="1" applyFill="1" applyBorder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492156-B11F-4F3F-A07C-F9E4369B75BF}"/>
  </tableStyles>
  <colors>
    <mruColors>
      <color rgb="FF000099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597647</xdr:colOff>
      <xdr:row>0</xdr:row>
      <xdr:rowOff>112059</xdr:rowOff>
    </xdr:from>
    <xdr:to>
      <xdr:col>13</xdr:col>
      <xdr:colOff>49804</xdr:colOff>
      <xdr:row>2</xdr:row>
      <xdr:rowOff>186765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0295B9-9895-1B5C-0981-ECD6DE24FC93}"/>
            </a:ext>
          </a:extLst>
        </xdr:cNvPr>
        <xdr:cNvSpPr/>
      </xdr:nvSpPr>
      <xdr:spPr>
        <a:xfrm>
          <a:off x="2577353" y="112059"/>
          <a:ext cx="6381127" cy="4606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chi - square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1158597</xdr:colOff>
      <xdr:row>1</xdr:row>
      <xdr:rowOff>22280</xdr:rowOff>
    </xdr:from>
    <xdr:to>
      <xdr:col>8</xdr:col>
      <xdr:colOff>729693</xdr:colOff>
      <xdr:row>1</xdr:row>
      <xdr:rowOff>384341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7A4794-5ADF-22DD-D06F-12896670394E}"/>
            </a:ext>
          </a:extLst>
        </xdr:cNvPr>
        <xdr:cNvSpPr/>
      </xdr:nvSpPr>
      <xdr:spPr>
        <a:xfrm>
          <a:off x="3704167" y="217236"/>
          <a:ext cx="3314254" cy="3620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anova test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0</xdr:row>
      <xdr:rowOff>114300</xdr:rowOff>
    </xdr:from>
    <xdr:to>
      <xdr:col>11</xdr:col>
      <xdr:colOff>431800</xdr:colOff>
      <xdr:row>3</xdr:row>
      <xdr:rowOff>50800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707087-60DF-1F38-896B-87AFEFE9929A}"/>
            </a:ext>
          </a:extLst>
        </xdr:cNvPr>
        <xdr:cNvSpPr/>
      </xdr:nvSpPr>
      <xdr:spPr>
        <a:xfrm>
          <a:off x="1733550" y="114300"/>
          <a:ext cx="7245350" cy="5143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two sample test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82550</xdr:rowOff>
    </xdr:from>
    <xdr:to>
      <xdr:col>9</xdr:col>
      <xdr:colOff>679450</xdr:colOff>
      <xdr:row>1</xdr:row>
      <xdr:rowOff>381000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2F8CD3-A986-286B-D9BA-0B0A8062FB4D}"/>
            </a:ext>
          </a:extLst>
        </xdr:cNvPr>
        <xdr:cNvSpPr/>
      </xdr:nvSpPr>
      <xdr:spPr>
        <a:xfrm>
          <a:off x="1720850" y="82550"/>
          <a:ext cx="678815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two sample variance test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1606550</xdr:colOff>
      <xdr:row>0</xdr:row>
      <xdr:rowOff>127000</xdr:rowOff>
    </xdr:from>
    <xdr:to>
      <xdr:col>8</xdr:col>
      <xdr:colOff>330200</xdr:colOff>
      <xdr:row>1</xdr:row>
      <xdr:rowOff>622300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75D87-83C7-9F0B-D5A0-EB07586771E5}"/>
            </a:ext>
          </a:extLst>
        </xdr:cNvPr>
        <xdr:cNvSpPr/>
      </xdr:nvSpPr>
      <xdr:spPr>
        <a:xfrm>
          <a:off x="2216150" y="127000"/>
          <a:ext cx="6584950" cy="692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two sample propoartion</a:t>
          </a:r>
          <a:r>
            <a:rPr lang="en-I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test</a:t>
          </a:r>
          <a:endParaRPr lang="en-IN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10" zoomScale="102" workbookViewId="0">
      <selection activeCell="H12" sqref="H12"/>
    </sheetView>
  </sheetViews>
  <sheetFormatPr defaultRowHeight="14.5" x14ac:dyDescent="0.35"/>
  <cols>
    <col min="1" max="1" width="11.453125" customWidth="1"/>
    <col min="2" max="2" width="16.81640625" customWidth="1"/>
    <col min="3" max="3" width="11.81640625" bestFit="1" customWidth="1"/>
  </cols>
  <sheetData>
    <row r="1" spans="1:7" ht="15.5" x14ac:dyDescent="0.35">
      <c r="A1" s="1"/>
    </row>
    <row r="3" spans="1:7" ht="15.5" x14ac:dyDescent="0.35">
      <c r="A3" s="1"/>
    </row>
    <row r="5" spans="1:7" x14ac:dyDescent="0.35">
      <c r="A5" t="s">
        <v>0</v>
      </c>
    </row>
    <row r="7" spans="1:7" x14ac:dyDescent="0.35">
      <c r="A7" s="11" t="s">
        <v>1</v>
      </c>
      <c r="B7" s="11" t="s">
        <v>2</v>
      </c>
      <c r="C7" s="11" t="s">
        <v>3</v>
      </c>
      <c r="D7" s="11" t="s">
        <v>4</v>
      </c>
      <c r="E7" s="11" t="s">
        <v>7</v>
      </c>
    </row>
    <row r="8" spans="1:7" x14ac:dyDescent="0.35">
      <c r="A8" s="11" t="s">
        <v>5</v>
      </c>
      <c r="B8" s="11">
        <v>50</v>
      </c>
      <c r="C8" s="11">
        <v>30</v>
      </c>
      <c r="D8" s="11">
        <v>20</v>
      </c>
      <c r="E8" s="11">
        <v>100</v>
      </c>
    </row>
    <row r="9" spans="1:7" x14ac:dyDescent="0.35">
      <c r="A9" s="11" t="s">
        <v>6</v>
      </c>
      <c r="B9" s="11">
        <v>40</v>
      </c>
      <c r="C9" s="11">
        <v>45</v>
      </c>
      <c r="D9" s="11">
        <v>35</v>
      </c>
      <c r="E9" s="11">
        <v>120</v>
      </c>
    </row>
    <row r="10" spans="1:7" x14ac:dyDescent="0.35">
      <c r="A10" s="11" t="s">
        <v>7</v>
      </c>
      <c r="B10" s="11">
        <v>90</v>
      </c>
      <c r="C10" s="11">
        <v>75</v>
      </c>
      <c r="D10" s="11">
        <v>55</v>
      </c>
      <c r="E10" s="11">
        <v>220</v>
      </c>
    </row>
    <row r="12" spans="1:7" ht="16.5" x14ac:dyDescent="0.45">
      <c r="A12" s="2"/>
      <c r="F12" s="9"/>
    </row>
    <row r="13" spans="1:7" x14ac:dyDescent="0.35">
      <c r="A13" s="2"/>
    </row>
    <row r="15" spans="1:7" x14ac:dyDescent="0.35">
      <c r="A15" s="3" t="s">
        <v>32</v>
      </c>
      <c r="C15" s="11" t="s">
        <v>1</v>
      </c>
      <c r="D15" s="11" t="s">
        <v>2</v>
      </c>
      <c r="E15" s="11" t="s">
        <v>3</v>
      </c>
      <c r="F15" s="11" t="s">
        <v>4</v>
      </c>
      <c r="G15" s="11" t="s">
        <v>7</v>
      </c>
    </row>
    <row r="16" spans="1:7" x14ac:dyDescent="0.35">
      <c r="C16" s="11" t="s">
        <v>5</v>
      </c>
      <c r="D16" s="11">
        <v>50</v>
      </c>
      <c r="E16" s="11">
        <v>30</v>
      </c>
      <c r="F16" s="11">
        <v>20</v>
      </c>
      <c r="G16" s="11">
        <v>100</v>
      </c>
    </row>
    <row r="17" spans="1:7" x14ac:dyDescent="0.35">
      <c r="C17" s="11" t="s">
        <v>6</v>
      </c>
      <c r="D17" s="11">
        <v>40</v>
      </c>
      <c r="E17" s="11">
        <v>45</v>
      </c>
      <c r="F17" s="11">
        <v>35</v>
      </c>
      <c r="G17" s="11">
        <v>120</v>
      </c>
    </row>
    <row r="18" spans="1:7" x14ac:dyDescent="0.35">
      <c r="C18" s="11" t="s">
        <v>7</v>
      </c>
      <c r="D18" s="11">
        <v>90</v>
      </c>
      <c r="E18" s="11">
        <v>75</v>
      </c>
      <c r="F18" s="11">
        <v>55</v>
      </c>
      <c r="G18" s="11">
        <v>220</v>
      </c>
    </row>
    <row r="20" spans="1:7" x14ac:dyDescent="0.35">
      <c r="A20" t="s">
        <v>10</v>
      </c>
      <c r="C20" s="11" t="s">
        <v>1</v>
      </c>
      <c r="D20" s="11" t="s">
        <v>2</v>
      </c>
      <c r="E20" s="11" t="s">
        <v>3</v>
      </c>
      <c r="F20" s="11" t="s">
        <v>4</v>
      </c>
      <c r="G20" s="11" t="s">
        <v>7</v>
      </c>
    </row>
    <row r="21" spans="1:7" x14ac:dyDescent="0.35">
      <c r="C21" s="11" t="s">
        <v>5</v>
      </c>
      <c r="D21" s="11">
        <f>90*100/220</f>
        <v>40.909090909090907</v>
      </c>
      <c r="E21" s="11">
        <f>75*100/220</f>
        <v>34.090909090909093</v>
      </c>
      <c r="F21" s="11">
        <f>55*100/220</f>
        <v>25</v>
      </c>
      <c r="G21" s="11">
        <f>SUM(D21,E21,F21)</f>
        <v>100</v>
      </c>
    </row>
    <row r="22" spans="1:7" x14ac:dyDescent="0.35">
      <c r="C22" s="11" t="s">
        <v>6</v>
      </c>
      <c r="D22" s="11">
        <f>90*120/220</f>
        <v>49.090909090909093</v>
      </c>
      <c r="E22" s="11">
        <f>75*120/220</f>
        <v>40.909090909090907</v>
      </c>
      <c r="F22" s="11">
        <f>55*120/220</f>
        <v>30</v>
      </c>
      <c r="G22" s="11">
        <f>SUM(D22,E22,F22)</f>
        <v>120</v>
      </c>
    </row>
    <row r="23" spans="1:7" x14ac:dyDescent="0.35">
      <c r="C23" s="11" t="s">
        <v>7</v>
      </c>
      <c r="D23" s="11">
        <f>SUM(D21,D22)</f>
        <v>90</v>
      </c>
      <c r="E23" s="11">
        <f>SUM(E21,E22)</f>
        <v>75</v>
      </c>
      <c r="F23" s="11">
        <f>SUM(F21,F22)</f>
        <v>55</v>
      </c>
      <c r="G23" s="11">
        <v>220</v>
      </c>
    </row>
    <row r="25" spans="1:7" ht="16.5" x14ac:dyDescent="0.45">
      <c r="B25" t="s">
        <v>11</v>
      </c>
      <c r="C25" s="4" t="s">
        <v>12</v>
      </c>
    </row>
    <row r="27" spans="1:7" x14ac:dyDescent="0.35">
      <c r="A27" t="s">
        <v>13</v>
      </c>
      <c r="C27" s="11" t="s">
        <v>1</v>
      </c>
      <c r="D27" s="11" t="s">
        <v>2</v>
      </c>
      <c r="E27" s="11" t="s">
        <v>3</v>
      </c>
      <c r="F27" s="11" t="s">
        <v>4</v>
      </c>
      <c r="G27" s="11" t="s">
        <v>7</v>
      </c>
    </row>
    <row r="28" spans="1:7" x14ac:dyDescent="0.35">
      <c r="C28" s="11" t="s">
        <v>5</v>
      </c>
      <c r="D28" s="12">
        <f t="shared" ref="D28:F29" si="0">(D16-D21)^2/D21</f>
        <v>2.0202020202020217</v>
      </c>
      <c r="E28" s="12">
        <f t="shared" si="0"/>
        <v>0.49090909090909152</v>
      </c>
      <c r="F28" s="12">
        <f t="shared" si="0"/>
        <v>1</v>
      </c>
      <c r="G28" s="12">
        <f>SUM(D28,E28,F28)</f>
        <v>3.5111111111111133</v>
      </c>
    </row>
    <row r="29" spans="1:7" x14ac:dyDescent="0.35">
      <c r="C29" s="11" t="s">
        <v>6</v>
      </c>
      <c r="D29" s="12">
        <f t="shared" si="0"/>
        <v>1.6835016835016845</v>
      </c>
      <c r="E29" s="12">
        <f t="shared" si="0"/>
        <v>0.40909090909090967</v>
      </c>
      <c r="F29" s="12">
        <f t="shared" si="0"/>
        <v>0.83333333333333337</v>
      </c>
      <c r="G29" s="12">
        <f>SUM(D29,E29,F29)</f>
        <v>2.9259259259259278</v>
      </c>
    </row>
    <row r="30" spans="1:7" x14ac:dyDescent="0.35">
      <c r="C30" s="11" t="s">
        <v>7</v>
      </c>
      <c r="D30" s="12">
        <f>SUM(D28,D29)</f>
        <v>3.7037037037037059</v>
      </c>
      <c r="E30" s="12">
        <f t="shared" ref="E30:F30" si="1">SUM(E28,E29)</f>
        <v>0.90000000000000124</v>
      </c>
      <c r="F30" s="12">
        <f t="shared" si="1"/>
        <v>1.8333333333333335</v>
      </c>
      <c r="G30" s="12">
        <f>SUM(G28,G29)</f>
        <v>6.4370370370370411</v>
      </c>
    </row>
    <row r="32" spans="1:7" x14ac:dyDescent="0.35">
      <c r="B32" t="s">
        <v>14</v>
      </c>
    </row>
    <row r="33" spans="2:4" x14ac:dyDescent="0.35">
      <c r="B33" t="s">
        <v>15</v>
      </c>
      <c r="C33" t="s">
        <v>16</v>
      </c>
    </row>
    <row r="34" spans="2:4" x14ac:dyDescent="0.35">
      <c r="C34">
        <f>(2-1)*(3-1)</f>
        <v>2</v>
      </c>
    </row>
    <row r="36" spans="2:4" x14ac:dyDescent="0.35">
      <c r="B36" t="s">
        <v>17</v>
      </c>
    </row>
    <row r="37" spans="2:4" x14ac:dyDescent="0.35">
      <c r="B37" t="s">
        <v>18</v>
      </c>
    </row>
    <row r="38" spans="2:4" x14ac:dyDescent="0.35">
      <c r="C38" s="5">
        <f>1-95%</f>
        <v>5.0000000000000044E-2</v>
      </c>
      <c r="D38">
        <f>5%</f>
        <v>0.05</v>
      </c>
    </row>
    <row r="40" spans="2:4" x14ac:dyDescent="0.35">
      <c r="B40" t="s">
        <v>19</v>
      </c>
    </row>
    <row r="44" spans="2:4" x14ac:dyDescent="0.35">
      <c r="B44" t="s">
        <v>20</v>
      </c>
    </row>
    <row r="45" spans="2:4" x14ac:dyDescent="0.35">
      <c r="B45" t="s">
        <v>36</v>
      </c>
    </row>
    <row r="47" spans="2:4" x14ac:dyDescent="0.35">
      <c r="B47" t="s">
        <v>37</v>
      </c>
    </row>
    <row r="53" spans="1:7" x14ac:dyDescent="0.35">
      <c r="A53" t="s">
        <v>22</v>
      </c>
    </row>
    <row r="55" spans="1:7" x14ac:dyDescent="0.35">
      <c r="A55" s="11" t="s">
        <v>23</v>
      </c>
      <c r="B55" s="11" t="s">
        <v>24</v>
      </c>
      <c r="C55" s="11" t="s">
        <v>25</v>
      </c>
      <c r="D55" s="11" t="s">
        <v>26</v>
      </c>
      <c r="E55" s="11" t="s">
        <v>7</v>
      </c>
    </row>
    <row r="56" spans="1:7" x14ac:dyDescent="0.35">
      <c r="A56" s="11" t="s">
        <v>27</v>
      </c>
      <c r="B56" s="11">
        <v>20</v>
      </c>
      <c r="C56" s="11">
        <v>30</v>
      </c>
      <c r="D56" s="11">
        <v>10</v>
      </c>
      <c r="E56" s="11">
        <f>SUM(B56,C56,D56)</f>
        <v>60</v>
      </c>
    </row>
    <row r="57" spans="1:7" x14ac:dyDescent="0.35">
      <c r="A57" s="11" t="s">
        <v>28</v>
      </c>
      <c r="B57" s="11">
        <v>15</v>
      </c>
      <c r="C57" s="11">
        <v>25</v>
      </c>
      <c r="D57" s="11">
        <v>20</v>
      </c>
      <c r="E57" s="11">
        <f t="shared" ref="E57:E59" si="2">SUM(B57,C57,D57)</f>
        <v>60</v>
      </c>
    </row>
    <row r="58" spans="1:7" x14ac:dyDescent="0.35">
      <c r="A58" s="11" t="s">
        <v>29</v>
      </c>
      <c r="B58" s="11">
        <v>10</v>
      </c>
      <c r="C58" s="11">
        <v>15</v>
      </c>
      <c r="D58" s="11">
        <v>30</v>
      </c>
      <c r="E58" s="11">
        <f t="shared" si="2"/>
        <v>55</v>
      </c>
    </row>
    <row r="59" spans="1:7" x14ac:dyDescent="0.35">
      <c r="A59" s="11" t="s">
        <v>7</v>
      </c>
      <c r="B59" s="11">
        <f>SUM(B56,B57,B58)</f>
        <v>45</v>
      </c>
      <c r="C59" s="11">
        <f t="shared" ref="C59:D59" si="3">SUM(C56,C57,C58)</f>
        <v>70</v>
      </c>
      <c r="D59" s="11">
        <f t="shared" si="3"/>
        <v>60</v>
      </c>
      <c r="E59" s="11">
        <f t="shared" si="2"/>
        <v>175</v>
      </c>
    </row>
    <row r="61" spans="1:7" x14ac:dyDescent="0.35">
      <c r="A61" s="2" t="s">
        <v>8</v>
      </c>
      <c r="B61" t="s">
        <v>30</v>
      </c>
    </row>
    <row r="62" spans="1:7" x14ac:dyDescent="0.35">
      <c r="A62" s="2" t="s">
        <v>9</v>
      </c>
      <c r="B62" t="s">
        <v>31</v>
      </c>
    </row>
    <row r="64" spans="1:7" x14ac:dyDescent="0.35">
      <c r="A64" s="3" t="s">
        <v>32</v>
      </c>
      <c r="C64" s="11" t="s">
        <v>23</v>
      </c>
      <c r="D64" s="11" t="s">
        <v>24</v>
      </c>
      <c r="E64" s="11" t="s">
        <v>25</v>
      </c>
      <c r="F64" s="11" t="s">
        <v>26</v>
      </c>
      <c r="G64" s="11" t="s">
        <v>7</v>
      </c>
    </row>
    <row r="65" spans="1:7" x14ac:dyDescent="0.35">
      <c r="C65" s="11" t="s">
        <v>27</v>
      </c>
      <c r="D65" s="11">
        <v>20</v>
      </c>
      <c r="E65" s="11">
        <v>30</v>
      </c>
      <c r="F65" s="11">
        <v>10</v>
      </c>
      <c r="G65" s="11">
        <f>SUM(D65,E65,F65)</f>
        <v>60</v>
      </c>
    </row>
    <row r="66" spans="1:7" x14ac:dyDescent="0.35">
      <c r="C66" s="11" t="s">
        <v>28</v>
      </c>
      <c r="D66" s="11">
        <v>15</v>
      </c>
      <c r="E66" s="11">
        <v>25</v>
      </c>
      <c r="F66" s="11">
        <v>20</v>
      </c>
      <c r="G66" s="11">
        <f t="shared" ref="G66:G68" si="4">SUM(D66,E66,F66)</f>
        <v>60</v>
      </c>
    </row>
    <row r="67" spans="1:7" x14ac:dyDescent="0.35">
      <c r="C67" s="11" t="s">
        <v>29</v>
      </c>
      <c r="D67" s="11">
        <v>10</v>
      </c>
      <c r="E67" s="11">
        <v>15</v>
      </c>
      <c r="F67" s="11">
        <v>30</v>
      </c>
      <c r="G67" s="11">
        <f t="shared" si="4"/>
        <v>55</v>
      </c>
    </row>
    <row r="68" spans="1:7" x14ac:dyDescent="0.35">
      <c r="C68" s="11" t="s">
        <v>7</v>
      </c>
      <c r="D68" s="11">
        <f>SUM(D65,D66,D67)</f>
        <v>45</v>
      </c>
      <c r="E68" s="11">
        <f t="shared" ref="E68" si="5">SUM(E65,E66,E67)</f>
        <v>70</v>
      </c>
      <c r="F68" s="11">
        <f t="shared" ref="F68" si="6">SUM(F65,F66,F67)</f>
        <v>60</v>
      </c>
      <c r="G68" s="11">
        <f t="shared" si="4"/>
        <v>175</v>
      </c>
    </row>
    <row r="70" spans="1:7" x14ac:dyDescent="0.35">
      <c r="A70" t="s">
        <v>10</v>
      </c>
      <c r="C70" s="11" t="s">
        <v>23</v>
      </c>
      <c r="D70" s="11" t="s">
        <v>24</v>
      </c>
      <c r="E70" s="11" t="s">
        <v>25</v>
      </c>
      <c r="F70" s="11" t="s">
        <v>26</v>
      </c>
      <c r="G70" s="11" t="s">
        <v>7</v>
      </c>
    </row>
    <row r="71" spans="1:7" x14ac:dyDescent="0.35">
      <c r="C71" s="11" t="s">
        <v>27</v>
      </c>
      <c r="D71" s="12">
        <f>45*60/175</f>
        <v>15.428571428571429</v>
      </c>
      <c r="E71" s="12">
        <f>70*60/175</f>
        <v>24</v>
      </c>
      <c r="F71" s="12">
        <f>60*60/175</f>
        <v>20.571428571428573</v>
      </c>
      <c r="G71" s="12">
        <f>SUM(D71,E71,F71)</f>
        <v>60</v>
      </c>
    </row>
    <row r="72" spans="1:7" x14ac:dyDescent="0.35">
      <c r="C72" s="11" t="s">
        <v>28</v>
      </c>
      <c r="D72" s="12">
        <f>45*60/175</f>
        <v>15.428571428571429</v>
      </c>
      <c r="E72" s="12">
        <f>70*60/175</f>
        <v>24</v>
      </c>
      <c r="F72" s="12">
        <f>60*60/175</f>
        <v>20.571428571428573</v>
      </c>
      <c r="G72" s="12">
        <f>SUM(D72,E72,F72)</f>
        <v>60</v>
      </c>
    </row>
    <row r="73" spans="1:7" x14ac:dyDescent="0.35">
      <c r="C73" s="11" t="s">
        <v>29</v>
      </c>
      <c r="D73" s="12">
        <f>45*55/175</f>
        <v>14.142857142857142</v>
      </c>
      <c r="E73" s="12">
        <f>70*55/175</f>
        <v>22</v>
      </c>
      <c r="F73" s="12">
        <f>60*55/175</f>
        <v>18.857142857142858</v>
      </c>
      <c r="G73" s="12">
        <f>SUM(D73,E73,F73)</f>
        <v>55</v>
      </c>
    </row>
    <row r="74" spans="1:7" x14ac:dyDescent="0.35">
      <c r="C74" s="11" t="s">
        <v>7</v>
      </c>
      <c r="D74" s="12">
        <f>SUM(D71,D72,D73)</f>
        <v>45</v>
      </c>
      <c r="E74" s="12">
        <f>SUM(E71,E72,E73)</f>
        <v>70</v>
      </c>
      <c r="F74" s="12">
        <f>SUM(F71,F72,F73)</f>
        <v>60</v>
      </c>
      <c r="G74" s="12">
        <f>SUM(G71,G72,G73)</f>
        <v>175</v>
      </c>
    </row>
    <row r="76" spans="1:7" ht="16.5" x14ac:dyDescent="0.45">
      <c r="B76" t="s">
        <v>11</v>
      </c>
      <c r="C76" s="4" t="s">
        <v>12</v>
      </c>
    </row>
    <row r="78" spans="1:7" x14ac:dyDescent="0.35">
      <c r="A78" t="s">
        <v>13</v>
      </c>
      <c r="C78" s="11" t="s">
        <v>23</v>
      </c>
      <c r="D78" s="11" t="s">
        <v>24</v>
      </c>
      <c r="E78" s="11" t="s">
        <v>25</v>
      </c>
      <c r="F78" s="11" t="s">
        <v>26</v>
      </c>
      <c r="G78" s="11" t="s">
        <v>7</v>
      </c>
    </row>
    <row r="79" spans="1:7" x14ac:dyDescent="0.35">
      <c r="C79" s="11" t="s">
        <v>27</v>
      </c>
      <c r="D79" s="12">
        <f t="shared" ref="D79:F81" si="7">(D65-D71)^2/D71</f>
        <v>1.3544973544973544</v>
      </c>
      <c r="E79" s="12">
        <f t="shared" si="7"/>
        <v>1.5</v>
      </c>
      <c r="F79" s="12">
        <f t="shared" si="7"/>
        <v>5.4325396825396837</v>
      </c>
      <c r="G79" s="12">
        <f>SUM(D79,E79,F79)</f>
        <v>8.2870370370370381</v>
      </c>
    </row>
    <row r="80" spans="1:7" x14ac:dyDescent="0.35">
      <c r="C80" s="11" t="s">
        <v>28</v>
      </c>
      <c r="D80" s="12">
        <f t="shared" si="7"/>
        <v>1.1904761904761918E-2</v>
      </c>
      <c r="E80" s="12">
        <f t="shared" si="7"/>
        <v>4.1666666666666664E-2</v>
      </c>
      <c r="F80" s="12">
        <f t="shared" si="7"/>
        <v>1.5873015873015955E-2</v>
      </c>
      <c r="G80" s="12">
        <f t="shared" ref="G80:G81" si="8">SUM(D80,E80,F80)</f>
        <v>6.9444444444444531E-2</v>
      </c>
    </row>
    <row r="81" spans="2:7" x14ac:dyDescent="0.35">
      <c r="C81" s="11" t="s">
        <v>29</v>
      </c>
      <c r="D81" s="12">
        <f t="shared" si="7"/>
        <v>1.2135642135642133</v>
      </c>
      <c r="E81" s="12">
        <f t="shared" si="7"/>
        <v>2.2272727272727271</v>
      </c>
      <c r="F81" s="12">
        <f t="shared" si="7"/>
        <v>6.5844155844155834</v>
      </c>
      <c r="G81" s="12">
        <f t="shared" si="8"/>
        <v>10.025252525252524</v>
      </c>
    </row>
    <row r="82" spans="2:7" x14ac:dyDescent="0.35">
      <c r="C82" s="11" t="s">
        <v>7</v>
      </c>
      <c r="D82" s="12">
        <f>SUM(D79,D80,D81)</f>
        <v>2.5799663299663296</v>
      </c>
      <c r="E82" s="12">
        <f t="shared" ref="E82:G82" si="9">SUM(E79,E80,E81)</f>
        <v>3.7689393939393936</v>
      </c>
      <c r="F82" s="12">
        <f t="shared" si="9"/>
        <v>12.032828282828284</v>
      </c>
      <c r="G82" s="12">
        <f t="shared" si="9"/>
        <v>18.381734006734007</v>
      </c>
    </row>
    <row r="84" spans="2:7" x14ac:dyDescent="0.35">
      <c r="B84" t="s">
        <v>34</v>
      </c>
    </row>
    <row r="85" spans="2:7" x14ac:dyDescent="0.35">
      <c r="B85" t="s">
        <v>15</v>
      </c>
      <c r="C85" t="s">
        <v>16</v>
      </c>
    </row>
    <row r="86" spans="2:7" x14ac:dyDescent="0.35">
      <c r="C86">
        <f>(3-1)*(3-1)</f>
        <v>4</v>
      </c>
    </row>
    <row r="88" spans="2:7" x14ac:dyDescent="0.35">
      <c r="B88" t="s">
        <v>17</v>
      </c>
    </row>
    <row r="89" spans="2:7" x14ac:dyDescent="0.35">
      <c r="B89" t="s">
        <v>18</v>
      </c>
    </row>
    <row r="90" spans="2:7" x14ac:dyDescent="0.35">
      <c r="C90" s="5">
        <f>1-95%</f>
        <v>5.0000000000000044E-2</v>
      </c>
      <c r="D90">
        <f>5%</f>
        <v>0.05</v>
      </c>
    </row>
    <row r="92" spans="2:7" x14ac:dyDescent="0.35">
      <c r="B92" t="s">
        <v>33</v>
      </c>
    </row>
    <row r="95" spans="2:7" x14ac:dyDescent="0.35">
      <c r="B95" t="s">
        <v>35</v>
      </c>
    </row>
    <row r="96" spans="2:7" x14ac:dyDescent="0.35">
      <c r="B96" t="s">
        <v>21</v>
      </c>
    </row>
    <row r="98" spans="2:2" x14ac:dyDescent="0.35">
      <c r="B98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811-F893-438E-8C99-F0142CEC46A0}">
  <dimension ref="A1:Q98"/>
  <sheetViews>
    <sheetView zoomScale="114" workbookViewId="0">
      <selection activeCell="B76" sqref="B76:C76"/>
    </sheetView>
  </sheetViews>
  <sheetFormatPr defaultRowHeight="14.5" x14ac:dyDescent="0.35"/>
  <cols>
    <col min="3" max="3" width="10.36328125" bestFit="1" customWidth="1"/>
    <col min="5" max="5" width="17.7265625" bestFit="1" customWidth="1"/>
    <col min="6" max="6" width="11.81640625" bestFit="1" customWidth="1"/>
    <col min="7" max="7" width="12.26953125" bestFit="1" customWidth="1"/>
    <col min="8" max="9" width="11.81640625" bestFit="1" customWidth="1"/>
    <col min="10" max="10" width="10.81640625" bestFit="1" customWidth="1"/>
    <col min="11" max="11" width="11.81640625" customWidth="1"/>
    <col min="12" max="12" width="6.81640625" bestFit="1" customWidth="1"/>
  </cols>
  <sheetData>
    <row r="1" spans="1:15" ht="15.5" x14ac:dyDescent="0.35">
      <c r="A1" s="1"/>
    </row>
    <row r="2" spans="1:15" ht="50" customHeight="1" x14ac:dyDescent="0.35"/>
    <row r="3" spans="1:15" x14ac:dyDescent="0.35">
      <c r="A3" t="s">
        <v>39</v>
      </c>
    </row>
    <row r="5" spans="1:15" x14ac:dyDescent="0.35">
      <c r="A5" s="11" t="s">
        <v>40</v>
      </c>
      <c r="B5" s="11" t="s">
        <v>41</v>
      </c>
    </row>
    <row r="6" spans="1:15" x14ac:dyDescent="0.35">
      <c r="A6" s="11" t="s">
        <v>42</v>
      </c>
      <c r="B6" s="11">
        <v>80</v>
      </c>
    </row>
    <row r="7" spans="1:15" x14ac:dyDescent="0.35">
      <c r="A7" s="11" t="s">
        <v>43</v>
      </c>
      <c r="B7" s="11">
        <v>85</v>
      </c>
    </row>
    <row r="8" spans="1:15" x14ac:dyDescent="0.35">
      <c r="A8" s="11" t="s">
        <v>44</v>
      </c>
      <c r="B8" s="11">
        <v>78</v>
      </c>
    </row>
    <row r="9" spans="1:15" x14ac:dyDescent="0.35">
      <c r="A9" s="11" t="s">
        <v>42</v>
      </c>
      <c r="B9" s="11">
        <v>88</v>
      </c>
    </row>
    <row r="10" spans="1:15" x14ac:dyDescent="0.35">
      <c r="A10" s="11" t="s">
        <v>43</v>
      </c>
      <c r="B10" s="11">
        <v>90</v>
      </c>
    </row>
    <row r="11" spans="1:15" x14ac:dyDescent="0.35">
      <c r="A11" s="11" t="s">
        <v>44</v>
      </c>
      <c r="B11" s="11">
        <v>82</v>
      </c>
    </row>
    <row r="12" spans="1:15" x14ac:dyDescent="0.35">
      <c r="A12" s="2"/>
      <c r="B12" s="2"/>
      <c r="K12" s="8"/>
      <c r="L12" s="8"/>
      <c r="M12" s="8"/>
      <c r="N12" s="8"/>
      <c r="O12" s="8"/>
    </row>
    <row r="13" spans="1:15" x14ac:dyDescent="0.35">
      <c r="A13" s="3" t="s">
        <v>104</v>
      </c>
      <c r="B13" s="2"/>
    </row>
    <row r="15" spans="1:15" ht="16.5" x14ac:dyDescent="0.45">
      <c r="A15" s="2" t="s">
        <v>8</v>
      </c>
      <c r="B15" t="s">
        <v>60</v>
      </c>
      <c r="I15" s="9"/>
    </row>
    <row r="16" spans="1:15" x14ac:dyDescent="0.35">
      <c r="A16" s="2" t="s">
        <v>9</v>
      </c>
      <c r="B16" t="s">
        <v>61</v>
      </c>
    </row>
    <row r="18" spans="1:17" x14ac:dyDescent="0.35">
      <c r="B18" s="11" t="s">
        <v>40</v>
      </c>
      <c r="C18" s="11" t="s">
        <v>41</v>
      </c>
      <c r="F18" s="11" t="s">
        <v>40</v>
      </c>
      <c r="G18" s="11" t="s">
        <v>41</v>
      </c>
    </row>
    <row r="19" spans="1:17" x14ac:dyDescent="0.35">
      <c r="B19" s="11" t="s">
        <v>42</v>
      </c>
      <c r="C19" s="11">
        <v>80</v>
      </c>
      <c r="F19" s="11" t="s">
        <v>42</v>
      </c>
      <c r="G19" s="11">
        <v>88</v>
      </c>
    </row>
    <row r="20" spans="1:17" x14ac:dyDescent="0.35">
      <c r="B20" s="11" t="s">
        <v>43</v>
      </c>
      <c r="C20" s="11">
        <v>85</v>
      </c>
      <c r="F20" s="11" t="s">
        <v>43</v>
      </c>
      <c r="G20" s="11">
        <v>90</v>
      </c>
    </row>
    <row r="21" spans="1:17" x14ac:dyDescent="0.35">
      <c r="B21" s="11" t="s">
        <v>44</v>
      </c>
      <c r="C21" s="11">
        <v>78</v>
      </c>
      <c r="F21" s="11" t="s">
        <v>44</v>
      </c>
      <c r="G21" s="11">
        <v>82</v>
      </c>
    </row>
    <row r="22" spans="1:17" x14ac:dyDescent="0.35">
      <c r="B22" s="13"/>
      <c r="C22" s="13"/>
      <c r="F22" s="13"/>
      <c r="G22" s="13"/>
    </row>
    <row r="23" spans="1:17" x14ac:dyDescent="0.35">
      <c r="A23" s="11" t="s">
        <v>63</v>
      </c>
      <c r="B23" s="14"/>
      <c r="C23" s="11">
        <f>AVERAGE(C19:C21)</f>
        <v>81</v>
      </c>
      <c r="D23" s="2"/>
      <c r="E23" s="2"/>
      <c r="F23" s="14"/>
      <c r="G23" s="11">
        <f>AVERAGE(G19:G21)</f>
        <v>86.666666666666671</v>
      </c>
    </row>
    <row r="24" spans="1:17" x14ac:dyDescent="0.35">
      <c r="A24" s="2"/>
      <c r="B24" s="2"/>
      <c r="C24" s="2"/>
      <c r="D24" s="2"/>
      <c r="E24" s="2"/>
      <c r="F24" s="2"/>
      <c r="G24" s="2"/>
    </row>
    <row r="25" spans="1:17" x14ac:dyDescent="0.35">
      <c r="A25" s="2"/>
      <c r="B25" s="2"/>
      <c r="K25" s="8"/>
      <c r="L25" s="8"/>
      <c r="M25" s="8"/>
      <c r="N25" s="8"/>
      <c r="O25" s="8"/>
      <c r="P25" s="8"/>
      <c r="Q25" s="8"/>
    </row>
    <row r="26" spans="1:17" x14ac:dyDescent="0.35">
      <c r="A26" s="2"/>
      <c r="B26" s="11" t="s">
        <v>40</v>
      </c>
      <c r="C26" s="11" t="s">
        <v>41</v>
      </c>
      <c r="E26" t="s">
        <v>76</v>
      </c>
    </row>
    <row r="27" spans="1:17" x14ac:dyDescent="0.35">
      <c r="A27" s="2"/>
      <c r="B27" s="11" t="s">
        <v>42</v>
      </c>
      <c r="C27" s="11">
        <v>168</v>
      </c>
    </row>
    <row r="28" spans="1:17" ht="15" thickBot="1" x14ac:dyDescent="0.4">
      <c r="A28" s="2"/>
      <c r="B28" s="11" t="s">
        <v>43</v>
      </c>
      <c r="C28" s="11">
        <v>175</v>
      </c>
      <c r="E28" t="s">
        <v>77</v>
      </c>
    </row>
    <row r="29" spans="1:17" x14ac:dyDescent="0.35">
      <c r="B29" s="11" t="s">
        <v>44</v>
      </c>
      <c r="C29" s="11">
        <v>160</v>
      </c>
      <c r="E29" s="7" t="s">
        <v>78</v>
      </c>
      <c r="F29" s="7" t="s">
        <v>79</v>
      </c>
      <c r="G29" s="7" t="s">
        <v>80</v>
      </c>
      <c r="H29" s="7" t="s">
        <v>63</v>
      </c>
      <c r="I29" s="7" t="s">
        <v>64</v>
      </c>
    </row>
    <row r="30" spans="1:17" x14ac:dyDescent="0.35">
      <c r="E30" t="s">
        <v>40</v>
      </c>
      <c r="F30">
        <v>3</v>
      </c>
    </row>
    <row r="31" spans="1:17" ht="15" thickBot="1" x14ac:dyDescent="0.4">
      <c r="E31" s="6" t="s">
        <v>41</v>
      </c>
      <c r="F31" s="6">
        <v>3</v>
      </c>
      <c r="G31" s="6">
        <v>503</v>
      </c>
      <c r="H31" s="6">
        <v>167.66666666666666</v>
      </c>
      <c r="I31" s="6">
        <v>56.333333333333329</v>
      </c>
    </row>
    <row r="34" spans="2:11" ht="15" thickBot="1" x14ac:dyDescent="0.4">
      <c r="E34" t="s">
        <v>81</v>
      </c>
    </row>
    <row r="35" spans="2:11" x14ac:dyDescent="0.35">
      <c r="E35" s="7" t="s">
        <v>82</v>
      </c>
      <c r="F35" s="7" t="s">
        <v>83</v>
      </c>
      <c r="G35" s="7" t="s">
        <v>67</v>
      </c>
      <c r="H35" s="7" t="s">
        <v>84</v>
      </c>
      <c r="I35" s="7" t="s">
        <v>68</v>
      </c>
      <c r="J35" s="7" t="s">
        <v>85</v>
      </c>
      <c r="K35" s="7" t="s">
        <v>86</v>
      </c>
    </row>
    <row r="36" spans="2:11" x14ac:dyDescent="0.35">
      <c r="E36" t="s">
        <v>87</v>
      </c>
      <c r="F36">
        <v>41168.166666666672</v>
      </c>
      <c r="G36">
        <v>1</v>
      </c>
      <c r="H36">
        <v>41168.166666666672</v>
      </c>
      <c r="I36">
        <v>1436.0988372093027</v>
      </c>
      <c r="J36">
        <v>2.8958041798892138E-6</v>
      </c>
      <c r="K36">
        <v>7.708647422176786</v>
      </c>
    </row>
    <row r="37" spans="2:11" x14ac:dyDescent="0.35">
      <c r="E37" t="s">
        <v>88</v>
      </c>
      <c r="F37">
        <v>114.66666666666666</v>
      </c>
      <c r="G37">
        <v>4</v>
      </c>
      <c r="H37">
        <v>28.666666666666664</v>
      </c>
    </row>
    <row r="39" spans="2:11" ht="15" thickBot="1" x14ac:dyDescent="0.4">
      <c r="E39" s="6" t="s">
        <v>7</v>
      </c>
      <c r="F39" s="6">
        <v>41282.833333333336</v>
      </c>
      <c r="G39" s="6">
        <v>5</v>
      </c>
      <c r="H39" s="6"/>
      <c r="I39" s="6"/>
      <c r="J39" s="6"/>
      <c r="K39" s="6"/>
    </row>
    <row r="42" spans="2:11" x14ac:dyDescent="0.35">
      <c r="B42" t="s">
        <v>109</v>
      </c>
      <c r="F42" s="2">
        <f>1-0.95</f>
        <v>5.0000000000000044E-2</v>
      </c>
    </row>
    <row r="43" spans="2:11" x14ac:dyDescent="0.35">
      <c r="B43" s="2"/>
      <c r="C43" s="2"/>
    </row>
    <row r="44" spans="2:11" x14ac:dyDescent="0.35">
      <c r="B44" s="3" t="s">
        <v>105</v>
      </c>
      <c r="C44" s="2"/>
    </row>
    <row r="45" spans="2:11" x14ac:dyDescent="0.35">
      <c r="B45" s="3" t="s">
        <v>108</v>
      </c>
      <c r="C45" s="2"/>
    </row>
    <row r="46" spans="2:11" x14ac:dyDescent="0.35">
      <c r="B46" s="3" t="s">
        <v>106</v>
      </c>
      <c r="C46" s="2"/>
    </row>
    <row r="47" spans="2:11" x14ac:dyDescent="0.35">
      <c r="B47" s="2"/>
      <c r="C47" s="2"/>
      <c r="E47" s="8"/>
      <c r="F47" s="8"/>
      <c r="G47" s="8"/>
      <c r="H47" s="8"/>
      <c r="I47" s="8"/>
    </row>
    <row r="48" spans="2:11" x14ac:dyDescent="0.35">
      <c r="B48" t="s">
        <v>107</v>
      </c>
    </row>
    <row r="54" spans="1:11" x14ac:dyDescent="0.35">
      <c r="A54" t="s">
        <v>119</v>
      </c>
    </row>
    <row r="55" spans="1:11" x14ac:dyDescent="0.35">
      <c r="E55" s="8"/>
      <c r="F55" s="8"/>
      <c r="G55" s="8"/>
      <c r="H55" s="8"/>
      <c r="I55" s="8"/>
      <c r="J55" s="8"/>
      <c r="K55" s="8"/>
    </row>
    <row r="56" spans="1:11" x14ac:dyDescent="0.35">
      <c r="B56" s="16" t="s">
        <v>120</v>
      </c>
      <c r="C56" s="16" t="s">
        <v>121</v>
      </c>
    </row>
    <row r="57" spans="1:11" x14ac:dyDescent="0.35">
      <c r="B57" s="11" t="s">
        <v>122</v>
      </c>
      <c r="C57" s="11">
        <v>45</v>
      </c>
    </row>
    <row r="58" spans="1:11" x14ac:dyDescent="0.35">
      <c r="B58" s="11" t="s">
        <v>123</v>
      </c>
      <c r="C58" s="11">
        <v>50</v>
      </c>
    </row>
    <row r="59" spans="1:11" x14ac:dyDescent="0.35">
      <c r="B59" s="11" t="s">
        <v>124</v>
      </c>
      <c r="C59" s="11">
        <v>48</v>
      </c>
    </row>
    <row r="60" spans="1:11" x14ac:dyDescent="0.35">
      <c r="B60" s="11" t="s">
        <v>122</v>
      </c>
      <c r="C60" s="11">
        <v>47</v>
      </c>
    </row>
    <row r="61" spans="1:11" x14ac:dyDescent="0.35">
      <c r="B61" s="11" t="s">
        <v>123</v>
      </c>
      <c r="C61" s="11">
        <v>52</v>
      </c>
    </row>
    <row r="62" spans="1:11" x14ac:dyDescent="0.35">
      <c r="B62" s="11" t="s">
        <v>124</v>
      </c>
      <c r="C62" s="11">
        <v>50</v>
      </c>
    </row>
    <row r="64" spans="1:11" x14ac:dyDescent="0.35">
      <c r="A64" s="3" t="s">
        <v>104</v>
      </c>
    </row>
    <row r="66" spans="1:9" ht="16.5" x14ac:dyDescent="0.45">
      <c r="A66" s="2" t="s">
        <v>8</v>
      </c>
      <c r="B66" s="10" t="s">
        <v>130</v>
      </c>
      <c r="I66" s="9"/>
    </row>
    <row r="67" spans="1:9" x14ac:dyDescent="0.35">
      <c r="A67" s="2" t="s">
        <v>9</v>
      </c>
      <c r="B67" t="s">
        <v>131</v>
      </c>
    </row>
    <row r="69" spans="1:9" x14ac:dyDescent="0.35">
      <c r="B69" s="16" t="s">
        <v>120</v>
      </c>
      <c r="C69" s="16" t="s">
        <v>121</v>
      </c>
      <c r="D69" s="13"/>
      <c r="E69" s="13"/>
      <c r="F69" s="16" t="s">
        <v>120</v>
      </c>
      <c r="G69" s="16" t="s">
        <v>121</v>
      </c>
    </row>
    <row r="70" spans="1:9" x14ac:dyDescent="0.35">
      <c r="B70" s="11" t="s">
        <v>122</v>
      </c>
      <c r="C70" s="11">
        <v>45</v>
      </c>
      <c r="D70" s="13"/>
      <c r="E70" s="13"/>
      <c r="F70" s="11" t="s">
        <v>122</v>
      </c>
      <c r="G70" s="11">
        <v>47</v>
      </c>
    </row>
    <row r="71" spans="1:9" x14ac:dyDescent="0.35">
      <c r="B71" s="11" t="s">
        <v>123</v>
      </c>
      <c r="C71" s="11">
        <v>50</v>
      </c>
      <c r="D71" s="13"/>
      <c r="E71" s="13"/>
      <c r="F71" s="11" t="s">
        <v>123</v>
      </c>
      <c r="G71" s="11">
        <v>52</v>
      </c>
    </row>
    <row r="72" spans="1:9" x14ac:dyDescent="0.35">
      <c r="B72" s="11" t="s">
        <v>124</v>
      </c>
      <c r="C72" s="11">
        <v>48</v>
      </c>
      <c r="D72" s="13"/>
      <c r="E72" s="13"/>
      <c r="F72" s="11" t="s">
        <v>124</v>
      </c>
      <c r="G72" s="11">
        <v>50</v>
      </c>
    </row>
    <row r="73" spans="1:9" x14ac:dyDescent="0.35">
      <c r="B73" s="13"/>
      <c r="C73" s="13"/>
      <c r="D73" s="13"/>
      <c r="E73" s="13"/>
      <c r="F73" s="13"/>
      <c r="G73" s="13"/>
    </row>
    <row r="74" spans="1:9" x14ac:dyDescent="0.35">
      <c r="A74" s="17" t="s">
        <v>63</v>
      </c>
      <c r="B74" s="13"/>
      <c r="C74" s="11">
        <f>AVERAGE(C70:C72)</f>
        <v>47.666666666666664</v>
      </c>
      <c r="D74" s="13"/>
      <c r="E74" s="13"/>
      <c r="F74" s="13"/>
      <c r="G74" s="11">
        <f>AVERAGE(G70:G72)</f>
        <v>49.666666666666664</v>
      </c>
    </row>
    <row r="75" spans="1:9" x14ac:dyDescent="0.35">
      <c r="B75" s="13"/>
      <c r="C75" s="13"/>
      <c r="D75" s="13"/>
      <c r="E75" s="13"/>
      <c r="F75" s="13"/>
      <c r="G75" s="13"/>
    </row>
    <row r="76" spans="1:9" x14ac:dyDescent="0.35">
      <c r="B76" s="16" t="s">
        <v>120</v>
      </c>
      <c r="C76" s="16" t="s">
        <v>121</v>
      </c>
      <c r="D76" s="13"/>
      <c r="E76" s="13" t="s">
        <v>76</v>
      </c>
      <c r="F76" s="13"/>
      <c r="G76" s="13"/>
    </row>
    <row r="77" spans="1:9" x14ac:dyDescent="0.35">
      <c r="B77" s="11" t="s">
        <v>122</v>
      </c>
      <c r="C77" s="12">
        <v>92</v>
      </c>
      <c r="D77" s="13"/>
      <c r="E77" s="13"/>
      <c r="F77" s="13"/>
      <c r="G77" s="13"/>
    </row>
    <row r="78" spans="1:9" ht="15" thickBot="1" x14ac:dyDescent="0.4">
      <c r="B78" s="11" t="s">
        <v>123</v>
      </c>
      <c r="C78" s="12">
        <v>102</v>
      </c>
      <c r="D78" s="13"/>
      <c r="E78" s="13" t="s">
        <v>77</v>
      </c>
      <c r="F78" s="13"/>
      <c r="G78" s="13"/>
    </row>
    <row r="79" spans="1:9" x14ac:dyDescent="0.35">
      <c r="B79" s="11" t="s">
        <v>124</v>
      </c>
      <c r="C79" s="12">
        <v>98</v>
      </c>
      <c r="D79" s="13"/>
      <c r="E79" s="15" t="s">
        <v>78</v>
      </c>
      <c r="F79" s="15" t="s">
        <v>79</v>
      </c>
      <c r="G79" s="15" t="s">
        <v>80</v>
      </c>
      <c r="H79" s="7" t="s">
        <v>63</v>
      </c>
      <c r="I79" s="7" t="s">
        <v>64</v>
      </c>
    </row>
    <row r="80" spans="1:9" x14ac:dyDescent="0.35">
      <c r="B80" s="13"/>
      <c r="C80" s="13"/>
      <c r="D80" s="13"/>
      <c r="E80" s="13" t="s">
        <v>120</v>
      </c>
      <c r="F80" s="13">
        <v>3</v>
      </c>
      <c r="G80" s="13"/>
    </row>
    <row r="81" spans="2:11" ht="15" thickBot="1" x14ac:dyDescent="0.4">
      <c r="E81" s="6" t="s">
        <v>121</v>
      </c>
      <c r="F81" s="6">
        <v>3</v>
      </c>
      <c r="G81" s="6">
        <v>292</v>
      </c>
      <c r="H81" s="6">
        <v>97.333333333333329</v>
      </c>
      <c r="I81" s="6">
        <v>25.333333333333332</v>
      </c>
    </row>
    <row r="84" spans="2:11" ht="15" thickBot="1" x14ac:dyDescent="0.4">
      <c r="E84" t="s">
        <v>81</v>
      </c>
    </row>
    <row r="85" spans="2:11" x14ac:dyDescent="0.35">
      <c r="E85" s="7" t="s">
        <v>82</v>
      </c>
      <c r="F85" s="7" t="s">
        <v>83</v>
      </c>
      <c r="G85" s="7" t="s">
        <v>67</v>
      </c>
      <c r="H85" s="7" t="s">
        <v>84</v>
      </c>
      <c r="I85" s="7" t="s">
        <v>68</v>
      </c>
      <c r="J85" s="7" t="s">
        <v>85</v>
      </c>
      <c r="K85" s="7" t="s">
        <v>86</v>
      </c>
    </row>
    <row r="86" spans="2:11" x14ac:dyDescent="0.35">
      <c r="E86" t="s">
        <v>87</v>
      </c>
      <c r="F86">
        <v>13632.666666666666</v>
      </c>
      <c r="G86">
        <v>1</v>
      </c>
      <c r="H86">
        <v>13632.666666666666</v>
      </c>
      <c r="I86">
        <v>1035.3924050632911</v>
      </c>
      <c r="J86">
        <v>5.5609646716248131E-6</v>
      </c>
      <c r="K86">
        <v>7.708647422176786</v>
      </c>
    </row>
    <row r="87" spans="2:11" x14ac:dyDescent="0.35">
      <c r="E87" t="s">
        <v>88</v>
      </c>
      <c r="F87">
        <v>52.666666666666664</v>
      </c>
      <c r="G87">
        <v>4</v>
      </c>
      <c r="H87">
        <v>13.166666666666666</v>
      </c>
    </row>
    <row r="89" spans="2:11" ht="15" thickBot="1" x14ac:dyDescent="0.4">
      <c r="E89" s="6" t="s">
        <v>7</v>
      </c>
      <c r="F89" s="6">
        <v>13685.333333333332</v>
      </c>
      <c r="G89" s="6">
        <v>5</v>
      </c>
      <c r="H89" s="6"/>
      <c r="I89" s="6"/>
      <c r="J89" s="6"/>
      <c r="K89" s="6"/>
    </row>
    <row r="92" spans="2:11" x14ac:dyDescent="0.35">
      <c r="B92" t="s">
        <v>109</v>
      </c>
      <c r="F92" s="2">
        <f>1-0.95</f>
        <v>5.0000000000000044E-2</v>
      </c>
    </row>
    <row r="94" spans="2:11" x14ac:dyDescent="0.35">
      <c r="B94" s="3" t="s">
        <v>105</v>
      </c>
    </row>
    <row r="95" spans="2:11" x14ac:dyDescent="0.35">
      <c r="B95" s="3" t="s">
        <v>132</v>
      </c>
    </row>
    <row r="96" spans="2:11" x14ac:dyDescent="0.35">
      <c r="B96" s="3" t="s">
        <v>106</v>
      </c>
    </row>
    <row r="98" spans="2:2" x14ac:dyDescent="0.35">
      <c r="B98" s="3" t="s"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600E-15A2-4AD3-BD2D-275BDC7F724F}">
  <dimension ref="A1:K106"/>
  <sheetViews>
    <sheetView workbookViewId="0">
      <selection activeCell="F71" sqref="F71"/>
    </sheetView>
  </sheetViews>
  <sheetFormatPr defaultRowHeight="14.5" x14ac:dyDescent="0.35"/>
  <cols>
    <col min="2" max="2" width="9.08984375" bestFit="1" customWidth="1"/>
    <col min="3" max="3" width="9" bestFit="1" customWidth="1"/>
    <col min="6" max="6" width="28.26953125" bestFit="1" customWidth="1"/>
    <col min="7" max="8" width="11.81640625" bestFit="1" customWidth="1"/>
  </cols>
  <sheetData>
    <row r="1" spans="1:9" ht="15.5" x14ac:dyDescent="0.35">
      <c r="A1" s="1"/>
    </row>
    <row r="3" spans="1:9" ht="15.5" x14ac:dyDescent="0.35">
      <c r="A3" s="1"/>
    </row>
    <row r="5" spans="1:9" x14ac:dyDescent="0.35">
      <c r="A5" t="s">
        <v>45</v>
      </c>
    </row>
    <row r="7" spans="1:9" x14ac:dyDescent="0.35">
      <c r="B7" s="17" t="s">
        <v>56</v>
      </c>
      <c r="C7" s="17" t="s">
        <v>57</v>
      </c>
    </row>
    <row r="8" spans="1:9" x14ac:dyDescent="0.35">
      <c r="B8" s="11">
        <v>75</v>
      </c>
      <c r="C8" s="11">
        <v>82</v>
      </c>
    </row>
    <row r="9" spans="1:9" x14ac:dyDescent="0.35">
      <c r="B9" s="11">
        <v>80</v>
      </c>
      <c r="C9" s="11">
        <v>78</v>
      </c>
    </row>
    <row r="11" spans="1:9" x14ac:dyDescent="0.35">
      <c r="A11" t="s">
        <v>58</v>
      </c>
    </row>
    <row r="12" spans="1:9" x14ac:dyDescent="0.35">
      <c r="A12" t="s">
        <v>59</v>
      </c>
    </row>
    <row r="14" spans="1:9" x14ac:dyDescent="0.35">
      <c r="A14" t="s">
        <v>104</v>
      </c>
    </row>
    <row r="15" spans="1:9" x14ac:dyDescent="0.35">
      <c r="A15" s="2"/>
    </row>
    <row r="16" spans="1:9" ht="16.5" x14ac:dyDescent="0.45">
      <c r="A16" s="2" t="s">
        <v>8</v>
      </c>
      <c r="B16" t="s">
        <v>102</v>
      </c>
      <c r="I16" s="9" t="s">
        <v>100</v>
      </c>
    </row>
    <row r="17" spans="1:9" x14ac:dyDescent="0.35">
      <c r="A17" s="2" t="s">
        <v>9</v>
      </c>
      <c r="B17" t="s">
        <v>103</v>
      </c>
      <c r="I17" t="s">
        <v>101</v>
      </c>
    </row>
    <row r="19" spans="1:9" x14ac:dyDescent="0.35">
      <c r="B19" s="16" t="s">
        <v>56</v>
      </c>
      <c r="C19" s="16" t="s">
        <v>57</v>
      </c>
    </row>
    <row r="20" spans="1:9" x14ac:dyDescent="0.35">
      <c r="B20" s="11">
        <v>75</v>
      </c>
      <c r="C20" s="11">
        <v>82</v>
      </c>
    </row>
    <row r="21" spans="1:9" x14ac:dyDescent="0.35">
      <c r="B21" s="11">
        <v>80</v>
      </c>
      <c r="C21" s="11">
        <v>78</v>
      </c>
      <c r="F21" t="s">
        <v>69</v>
      </c>
    </row>
    <row r="22" spans="1:9" ht="15" thickBot="1" x14ac:dyDescent="0.4">
      <c r="B22" s="11">
        <v>91</v>
      </c>
      <c r="C22" s="11">
        <v>64</v>
      </c>
    </row>
    <row r="23" spans="1:9" x14ac:dyDescent="0.35">
      <c r="B23" s="11">
        <v>88</v>
      </c>
      <c r="C23" s="11">
        <v>77</v>
      </c>
      <c r="F23" s="7"/>
      <c r="G23" s="7" t="s">
        <v>56</v>
      </c>
      <c r="H23" s="7" t="s">
        <v>57</v>
      </c>
    </row>
    <row r="24" spans="1:9" x14ac:dyDescent="0.35">
      <c r="B24" s="11">
        <v>98</v>
      </c>
      <c r="C24" s="11">
        <v>17</v>
      </c>
      <c r="F24" t="s">
        <v>65</v>
      </c>
      <c r="G24">
        <v>58.7</v>
      </c>
      <c r="H24">
        <v>54.633333333333333</v>
      </c>
    </row>
    <row r="25" spans="1:9" x14ac:dyDescent="0.35">
      <c r="B25" s="11">
        <v>64</v>
      </c>
      <c r="C25" s="11">
        <v>62</v>
      </c>
      <c r="F25" t="s">
        <v>64</v>
      </c>
      <c r="G25">
        <v>527.59655172413807</v>
      </c>
      <c r="H25">
        <v>700.10229885057447</v>
      </c>
    </row>
    <row r="26" spans="1:9" x14ac:dyDescent="0.35">
      <c r="B26" s="11">
        <v>77</v>
      </c>
      <c r="C26" s="11">
        <v>59</v>
      </c>
      <c r="F26" t="s">
        <v>66</v>
      </c>
      <c r="G26">
        <v>30</v>
      </c>
      <c r="H26">
        <v>30</v>
      </c>
    </row>
    <row r="27" spans="1:9" x14ac:dyDescent="0.35">
      <c r="B27" s="11">
        <v>41</v>
      </c>
      <c r="C27" s="11">
        <v>50</v>
      </c>
      <c r="F27" t="s">
        <v>70</v>
      </c>
      <c r="G27">
        <v>0</v>
      </c>
    </row>
    <row r="28" spans="1:9" x14ac:dyDescent="0.35">
      <c r="B28" s="11">
        <v>30</v>
      </c>
      <c r="C28" s="11">
        <v>77</v>
      </c>
      <c r="F28" t="s">
        <v>67</v>
      </c>
      <c r="G28">
        <v>57</v>
      </c>
    </row>
    <row r="29" spans="1:9" x14ac:dyDescent="0.35">
      <c r="B29" s="11">
        <v>97</v>
      </c>
      <c r="C29" s="11">
        <v>44</v>
      </c>
      <c r="F29" t="s">
        <v>71</v>
      </c>
      <c r="G29">
        <v>0.63570156221571072</v>
      </c>
    </row>
    <row r="30" spans="1:9" x14ac:dyDescent="0.35">
      <c r="B30" s="11">
        <v>51</v>
      </c>
      <c r="C30" s="11">
        <v>96</v>
      </c>
      <c r="F30" t="s">
        <v>72</v>
      </c>
      <c r="G30">
        <v>0.26375755626175734</v>
      </c>
    </row>
    <row r="31" spans="1:9" x14ac:dyDescent="0.35">
      <c r="B31" s="11">
        <v>29</v>
      </c>
      <c r="C31" s="11">
        <v>19</v>
      </c>
      <c r="F31" t="s">
        <v>73</v>
      </c>
      <c r="G31">
        <v>1.6720288884609551</v>
      </c>
    </row>
    <row r="32" spans="1:9" x14ac:dyDescent="0.35">
      <c r="B32" s="11">
        <v>30</v>
      </c>
      <c r="C32" s="11">
        <v>56</v>
      </c>
      <c r="F32" t="s">
        <v>74</v>
      </c>
      <c r="G32">
        <v>0.52751511252351468</v>
      </c>
    </row>
    <row r="33" spans="2:8" ht="15" thickBot="1" x14ac:dyDescent="0.4">
      <c r="B33" s="11">
        <v>45</v>
      </c>
      <c r="C33" s="11">
        <v>41</v>
      </c>
      <c r="F33" s="6" t="s">
        <v>75</v>
      </c>
      <c r="G33" s="6">
        <v>2.0024654592910065</v>
      </c>
      <c r="H33" s="6"/>
    </row>
    <row r="34" spans="2:8" x14ac:dyDescent="0.35">
      <c r="B34" s="11">
        <v>80</v>
      </c>
      <c r="C34" s="11">
        <v>95</v>
      </c>
    </row>
    <row r="35" spans="2:8" x14ac:dyDescent="0.35">
      <c r="B35" s="11">
        <v>70</v>
      </c>
      <c r="C35" s="11">
        <v>26</v>
      </c>
    </row>
    <row r="36" spans="2:8" x14ac:dyDescent="0.35">
      <c r="B36" s="11">
        <v>48</v>
      </c>
      <c r="C36" s="11">
        <v>42</v>
      </c>
    </row>
    <row r="37" spans="2:8" x14ac:dyDescent="0.35">
      <c r="B37" s="11">
        <v>57</v>
      </c>
      <c r="C37" s="11">
        <v>67</v>
      </c>
    </row>
    <row r="38" spans="2:8" x14ac:dyDescent="0.35">
      <c r="B38" s="11">
        <v>65</v>
      </c>
      <c r="C38" s="11">
        <v>37</v>
      </c>
      <c r="F38" s="8"/>
      <c r="G38" s="8"/>
      <c r="H38" s="8"/>
    </row>
    <row r="39" spans="2:8" x14ac:dyDescent="0.35">
      <c r="B39" s="11">
        <v>33</v>
      </c>
      <c r="C39" s="11">
        <v>50</v>
      </c>
    </row>
    <row r="40" spans="2:8" x14ac:dyDescent="0.35">
      <c r="B40" s="11">
        <v>36</v>
      </c>
      <c r="C40" s="11">
        <v>12</v>
      </c>
    </row>
    <row r="41" spans="2:8" x14ac:dyDescent="0.35">
      <c r="B41" s="11">
        <v>37</v>
      </c>
      <c r="C41" s="11">
        <v>79</v>
      </c>
    </row>
    <row r="42" spans="2:8" x14ac:dyDescent="0.35">
      <c r="B42" s="11">
        <v>34</v>
      </c>
      <c r="C42" s="11">
        <v>40</v>
      </c>
    </row>
    <row r="43" spans="2:8" x14ac:dyDescent="0.35">
      <c r="B43" s="11">
        <v>49</v>
      </c>
      <c r="C43" s="11">
        <v>73</v>
      </c>
    </row>
    <row r="44" spans="2:8" x14ac:dyDescent="0.35">
      <c r="B44" s="11">
        <v>98</v>
      </c>
      <c r="C44" s="11">
        <v>68</v>
      </c>
    </row>
    <row r="45" spans="2:8" x14ac:dyDescent="0.35">
      <c r="B45" s="11">
        <v>45</v>
      </c>
      <c r="C45" s="11">
        <v>95</v>
      </c>
    </row>
    <row r="46" spans="2:8" x14ac:dyDescent="0.35">
      <c r="B46" s="11">
        <v>33</v>
      </c>
      <c r="C46" s="11">
        <v>26</v>
      </c>
    </row>
    <row r="47" spans="2:8" x14ac:dyDescent="0.35">
      <c r="B47" s="11">
        <v>38</v>
      </c>
      <c r="C47" s="11">
        <v>11</v>
      </c>
    </row>
    <row r="48" spans="2:8" x14ac:dyDescent="0.35">
      <c r="B48" s="11">
        <v>72</v>
      </c>
      <c r="C48" s="11">
        <v>83</v>
      </c>
    </row>
    <row r="49" spans="1:8" x14ac:dyDescent="0.35">
      <c r="B49" s="11">
        <v>70</v>
      </c>
      <c r="C49" s="11">
        <v>13</v>
      </c>
    </row>
    <row r="50" spans="1:8" x14ac:dyDescent="0.35">
      <c r="B50" s="14"/>
      <c r="C50" s="14"/>
    </row>
    <row r="51" spans="1:8" x14ac:dyDescent="0.35">
      <c r="A51" s="16" t="s">
        <v>63</v>
      </c>
      <c r="B51" s="11">
        <f>AVERAGE(B20:B49)</f>
        <v>58.7</v>
      </c>
      <c r="C51" s="11">
        <f>AVERAGE(C20:C49)</f>
        <v>54.633333333333333</v>
      </c>
    </row>
    <row r="52" spans="1:8" x14ac:dyDescent="0.35">
      <c r="A52" s="16" t="s">
        <v>64</v>
      </c>
      <c r="B52" s="11">
        <f>_xlfn.VAR.S(B20:B49)</f>
        <v>527.59655172413807</v>
      </c>
      <c r="C52" s="11">
        <f>_xlfn.VAR.S(C20:C49)</f>
        <v>700.10229885057447</v>
      </c>
    </row>
    <row r="53" spans="1:8" x14ac:dyDescent="0.35">
      <c r="H53" s="2"/>
    </row>
    <row r="55" spans="1:8" x14ac:dyDescent="0.35">
      <c r="A55" t="s">
        <v>129</v>
      </c>
      <c r="F55" s="3">
        <f>1-0.95</f>
        <v>5.0000000000000044E-2</v>
      </c>
    </row>
    <row r="57" spans="1:8" x14ac:dyDescent="0.35">
      <c r="A57" t="s">
        <v>110</v>
      </c>
    </row>
    <row r="58" spans="1:8" x14ac:dyDescent="0.35">
      <c r="A58" t="s">
        <v>111</v>
      </c>
    </row>
    <row r="59" spans="1:8" x14ac:dyDescent="0.35">
      <c r="A59" t="s">
        <v>106</v>
      </c>
    </row>
    <row r="61" spans="1:8" x14ac:dyDescent="0.35">
      <c r="A61" t="s">
        <v>118</v>
      </c>
    </row>
    <row r="62" spans="1:8" ht="2.5" customHeight="1" x14ac:dyDescent="0.35"/>
    <row r="63" spans="1:8" hidden="1" x14ac:dyDescent="0.35"/>
    <row r="64" spans="1:8" hidden="1" x14ac:dyDescent="0.35"/>
    <row r="65" spans="1:8" hidden="1" x14ac:dyDescent="0.35"/>
    <row r="66" spans="1:8" hidden="1" x14ac:dyDescent="0.35"/>
    <row r="67" spans="1:8" x14ac:dyDescent="0.35">
      <c r="A67" t="s">
        <v>125</v>
      </c>
    </row>
    <row r="69" spans="1:8" x14ac:dyDescent="0.35">
      <c r="B69" s="16" t="s">
        <v>126</v>
      </c>
      <c r="C69" s="16" t="s">
        <v>127</v>
      </c>
    </row>
    <row r="70" spans="1:8" x14ac:dyDescent="0.35">
      <c r="B70" s="16">
        <v>12.5</v>
      </c>
      <c r="C70" s="16">
        <v>14.2</v>
      </c>
    </row>
    <row r="71" spans="1:8" x14ac:dyDescent="0.35">
      <c r="B71" s="16">
        <v>11.8</v>
      </c>
      <c r="C71" s="16">
        <v>13.9</v>
      </c>
    </row>
    <row r="73" spans="1:8" x14ac:dyDescent="0.35">
      <c r="A73" t="s">
        <v>128</v>
      </c>
    </row>
    <row r="75" spans="1:8" x14ac:dyDescent="0.35">
      <c r="A75" s="3" t="s">
        <v>104</v>
      </c>
      <c r="D75" s="16" t="s">
        <v>126</v>
      </c>
      <c r="E75" s="16" t="s">
        <v>127</v>
      </c>
      <c r="F75" t="s">
        <v>69</v>
      </c>
    </row>
    <row r="76" spans="1:8" ht="15" thickBot="1" x14ac:dyDescent="0.4">
      <c r="D76" s="16">
        <v>12.5</v>
      </c>
      <c r="E76" s="16">
        <v>14.2</v>
      </c>
    </row>
    <row r="77" spans="1:8" x14ac:dyDescent="0.35">
      <c r="A77" s="2"/>
      <c r="D77" s="16">
        <v>11.8</v>
      </c>
      <c r="E77" s="16">
        <v>13.9</v>
      </c>
      <c r="F77" s="7"/>
      <c r="G77" s="7" t="s">
        <v>126</v>
      </c>
      <c r="H77" s="7" t="s">
        <v>127</v>
      </c>
    </row>
    <row r="78" spans="1:8" x14ac:dyDescent="0.35">
      <c r="A78" s="2"/>
      <c r="D78" s="18">
        <v>24.43</v>
      </c>
      <c r="E78" s="18">
        <v>8.7100000000000009</v>
      </c>
      <c r="F78" t="s">
        <v>65</v>
      </c>
      <c r="G78">
        <v>12.114399999999998</v>
      </c>
      <c r="H78">
        <v>13.3704</v>
      </c>
    </row>
    <row r="79" spans="1:8" x14ac:dyDescent="0.35">
      <c r="D79" s="18">
        <v>12.47</v>
      </c>
      <c r="E79" s="18">
        <v>22.9</v>
      </c>
      <c r="F79" t="s">
        <v>64</v>
      </c>
      <c r="G79">
        <v>51.750350666666691</v>
      </c>
      <c r="H79">
        <v>70.333787333333291</v>
      </c>
    </row>
    <row r="80" spans="1:8" x14ac:dyDescent="0.35">
      <c r="D80" s="18">
        <v>4.59</v>
      </c>
      <c r="E80" s="18">
        <v>3.86</v>
      </c>
      <c r="F80" t="s">
        <v>66</v>
      </c>
      <c r="G80">
        <v>25</v>
      </c>
      <c r="H80">
        <v>25</v>
      </c>
    </row>
    <row r="81" spans="4:11" x14ac:dyDescent="0.35">
      <c r="D81" s="18">
        <v>3.96</v>
      </c>
      <c r="E81" s="18">
        <v>18.59</v>
      </c>
      <c r="F81" t="s">
        <v>70</v>
      </c>
      <c r="G81">
        <v>0</v>
      </c>
    </row>
    <row r="82" spans="4:11" x14ac:dyDescent="0.35">
      <c r="D82" s="18">
        <v>18.690000000000001</v>
      </c>
      <c r="E82" s="18">
        <v>26.5</v>
      </c>
      <c r="F82" t="s">
        <v>67</v>
      </c>
      <c r="G82">
        <v>47</v>
      </c>
    </row>
    <row r="83" spans="4:11" x14ac:dyDescent="0.35">
      <c r="D83" s="18">
        <v>23.08</v>
      </c>
      <c r="E83" s="18">
        <v>13.52</v>
      </c>
      <c r="F83" t="s">
        <v>71</v>
      </c>
      <c r="G83">
        <v>-0.5683685296178671</v>
      </c>
    </row>
    <row r="84" spans="4:11" x14ac:dyDescent="0.35">
      <c r="D84" s="18">
        <v>8.3699999999999992</v>
      </c>
      <c r="E84" s="18">
        <v>2.33</v>
      </c>
      <c r="F84" t="s">
        <v>72</v>
      </c>
      <c r="G84">
        <v>0.28624524808732815</v>
      </c>
    </row>
    <row r="85" spans="4:11" x14ac:dyDescent="0.35">
      <c r="D85" s="18">
        <v>18.54</v>
      </c>
      <c r="E85" s="18">
        <v>5.84</v>
      </c>
      <c r="F85" t="s">
        <v>73</v>
      </c>
      <c r="G85">
        <v>1.6779267216418625</v>
      </c>
    </row>
    <row r="86" spans="4:11" x14ac:dyDescent="0.35">
      <c r="D86" s="18">
        <v>7.79</v>
      </c>
      <c r="E86" s="18">
        <v>2.91</v>
      </c>
      <c r="F86" t="s">
        <v>74</v>
      </c>
      <c r="G86">
        <v>0.5724904961746563</v>
      </c>
    </row>
    <row r="87" spans="4:11" ht="15" thickBot="1" x14ac:dyDescent="0.4">
      <c r="D87" s="18">
        <v>6.35</v>
      </c>
      <c r="E87" s="18">
        <v>6.05</v>
      </c>
      <c r="F87" s="6" t="s">
        <v>75</v>
      </c>
      <c r="G87" s="6">
        <v>2.0117405137297668</v>
      </c>
      <c r="H87" s="6"/>
    </row>
    <row r="88" spans="4:11" x14ac:dyDescent="0.35">
      <c r="D88" s="18">
        <v>2.98</v>
      </c>
      <c r="E88" s="18">
        <v>29.19</v>
      </c>
    </row>
    <row r="89" spans="4:11" x14ac:dyDescent="0.35">
      <c r="D89" s="18">
        <v>2.92</v>
      </c>
      <c r="E89" s="18">
        <v>18.84</v>
      </c>
      <c r="F89" s="16" t="s">
        <v>63</v>
      </c>
      <c r="G89" s="16">
        <f>AVERAGE(D76:D100)</f>
        <v>12.114399999999998</v>
      </c>
      <c r="H89" s="16">
        <f>AVERAGE(E76:E100)</f>
        <v>13.3704</v>
      </c>
    </row>
    <row r="90" spans="4:11" x14ac:dyDescent="0.35">
      <c r="D90" s="18">
        <v>12.4</v>
      </c>
      <c r="E90" s="18">
        <v>6.34</v>
      </c>
      <c r="F90" s="16" t="s">
        <v>64</v>
      </c>
      <c r="G90" s="16">
        <f>_xlfn.VAR.S(D76:D100)</f>
        <v>51.750350666666691</v>
      </c>
      <c r="H90" s="16">
        <f>_xlfn.VAR.S(E76:E100)</f>
        <v>70.333787333333291</v>
      </c>
    </row>
    <row r="91" spans="4:11" x14ac:dyDescent="0.35">
      <c r="D91" s="18">
        <v>23.95</v>
      </c>
      <c r="E91" s="18">
        <v>2.62</v>
      </c>
      <c r="G91" s="2"/>
      <c r="H91" s="2"/>
    </row>
    <row r="92" spans="4:11" x14ac:dyDescent="0.35">
      <c r="D92" s="18">
        <v>3.93</v>
      </c>
      <c r="E92" s="18">
        <v>22.59</v>
      </c>
    </row>
    <row r="93" spans="4:11" x14ac:dyDescent="0.35">
      <c r="D93" s="18">
        <v>19.46</v>
      </c>
      <c r="E93" s="18">
        <v>9.9499999999999993</v>
      </c>
      <c r="F93" t="s">
        <v>129</v>
      </c>
      <c r="K93" s="3">
        <f>1-0.95</f>
        <v>5.0000000000000044E-2</v>
      </c>
    </row>
    <row r="94" spans="4:11" x14ac:dyDescent="0.35">
      <c r="D94" s="18">
        <v>5.22</v>
      </c>
      <c r="E94" s="18">
        <v>22.13</v>
      </c>
    </row>
    <row r="95" spans="4:11" x14ac:dyDescent="0.35">
      <c r="D95" s="18">
        <v>18.059999999999999</v>
      </c>
      <c r="E95" s="18">
        <v>2.36</v>
      </c>
      <c r="F95" t="s">
        <v>110</v>
      </c>
    </row>
    <row r="96" spans="4:11" x14ac:dyDescent="0.35">
      <c r="D96" s="18">
        <v>6.73</v>
      </c>
      <c r="E96" s="18">
        <v>8.3699999999999992</v>
      </c>
      <c r="F96" t="s">
        <v>111</v>
      </c>
    </row>
    <row r="97" spans="2:6" x14ac:dyDescent="0.35">
      <c r="D97" s="18">
        <v>13.43</v>
      </c>
      <c r="E97" s="18">
        <v>23.36</v>
      </c>
      <c r="F97" t="s">
        <v>106</v>
      </c>
    </row>
    <row r="98" spans="2:6" x14ac:dyDescent="0.35">
      <c r="D98" s="18">
        <v>21.46</v>
      </c>
      <c r="E98" s="18">
        <v>19.260000000000002</v>
      </c>
    </row>
    <row r="99" spans="2:6" x14ac:dyDescent="0.35">
      <c r="D99" s="18">
        <v>15.17</v>
      </c>
      <c r="E99" s="18">
        <v>19.350000000000001</v>
      </c>
    </row>
    <row r="100" spans="2:6" x14ac:dyDescent="0.35">
      <c r="D100" s="18">
        <v>4.58</v>
      </c>
      <c r="E100" s="18">
        <v>10.59</v>
      </c>
    </row>
    <row r="106" spans="2:6" x14ac:dyDescent="0.35">
      <c r="B106" s="19"/>
      <c r="C106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8EA3-3A90-4DAC-BE93-BD95D07BF622}">
  <dimension ref="A1:P59"/>
  <sheetViews>
    <sheetView topLeftCell="A22" workbookViewId="0">
      <selection activeCell="L24" sqref="L24"/>
    </sheetView>
  </sheetViews>
  <sheetFormatPr defaultRowHeight="14.5" x14ac:dyDescent="0.35"/>
  <cols>
    <col min="1" max="1" width="10.1796875" customWidth="1"/>
    <col min="2" max="2" width="10" customWidth="1"/>
    <col min="3" max="6" width="10" bestFit="1" customWidth="1"/>
    <col min="7" max="7" width="13.26953125" customWidth="1"/>
    <col min="8" max="11" width="11.81640625" bestFit="1" customWidth="1"/>
    <col min="14" max="14" width="8.36328125" customWidth="1"/>
    <col min="15" max="15" width="8.90625" customWidth="1"/>
    <col min="16" max="16" width="9.7265625" bestFit="1" customWidth="1"/>
  </cols>
  <sheetData>
    <row r="1" spans="1:7" ht="15.5" x14ac:dyDescent="0.35">
      <c r="A1" s="1"/>
    </row>
    <row r="2" spans="1:7" ht="37" customHeight="1" x14ac:dyDescent="0.35"/>
    <row r="3" spans="1:7" x14ac:dyDescent="0.35">
      <c r="A3" t="s">
        <v>46</v>
      </c>
    </row>
    <row r="5" spans="1:7" x14ac:dyDescent="0.35">
      <c r="B5" s="11" t="s">
        <v>47</v>
      </c>
      <c r="C5" s="11" t="s">
        <v>48</v>
      </c>
      <c r="E5" s="12" t="s">
        <v>47</v>
      </c>
      <c r="G5" s="12" t="s">
        <v>48</v>
      </c>
    </row>
    <row r="6" spans="1:7" x14ac:dyDescent="0.35">
      <c r="A6" s="2"/>
      <c r="B6" s="11">
        <v>65</v>
      </c>
      <c r="C6" s="11">
        <v>72</v>
      </c>
      <c r="E6" s="11">
        <v>65</v>
      </c>
      <c r="F6" s="2"/>
      <c r="G6" s="11">
        <v>72</v>
      </c>
    </row>
    <row r="7" spans="1:7" x14ac:dyDescent="0.35">
      <c r="A7" s="2"/>
      <c r="B7" s="11">
        <v>70</v>
      </c>
      <c r="C7" s="11">
        <v>68</v>
      </c>
      <c r="E7" s="11">
        <v>70</v>
      </c>
      <c r="F7" s="2"/>
      <c r="G7" s="11">
        <v>68</v>
      </c>
    </row>
    <row r="8" spans="1:7" x14ac:dyDescent="0.35">
      <c r="E8" s="11">
        <v>20</v>
      </c>
      <c r="F8" s="2"/>
      <c r="G8" s="11">
        <v>15</v>
      </c>
    </row>
    <row r="9" spans="1:7" x14ac:dyDescent="0.35">
      <c r="E9" s="11">
        <v>6</v>
      </c>
      <c r="F9" s="2"/>
      <c r="G9" s="11">
        <v>26</v>
      </c>
    </row>
    <row r="10" spans="1:7" x14ac:dyDescent="0.35">
      <c r="E10" s="11">
        <v>73</v>
      </c>
      <c r="F10" s="2"/>
      <c r="G10" s="11">
        <v>15</v>
      </c>
    </row>
    <row r="11" spans="1:7" x14ac:dyDescent="0.35">
      <c r="E11" s="11">
        <v>44</v>
      </c>
      <c r="F11" s="2"/>
      <c r="G11" s="11">
        <v>17</v>
      </c>
    </row>
    <row r="12" spans="1:7" x14ac:dyDescent="0.35">
      <c r="E12" s="11">
        <v>83</v>
      </c>
      <c r="F12" s="2"/>
      <c r="G12" s="11">
        <v>59</v>
      </c>
    </row>
    <row r="13" spans="1:7" x14ac:dyDescent="0.35">
      <c r="E13" s="11">
        <v>33</v>
      </c>
      <c r="F13" s="2"/>
      <c r="G13" s="11">
        <v>79</v>
      </c>
    </row>
    <row r="14" spans="1:7" x14ac:dyDescent="0.35">
      <c r="A14" s="2"/>
      <c r="E14" s="11">
        <v>52</v>
      </c>
      <c r="F14" s="2"/>
      <c r="G14" s="11">
        <v>24</v>
      </c>
    </row>
    <row r="15" spans="1:7" x14ac:dyDescent="0.35">
      <c r="A15" s="2"/>
      <c r="E15" s="11">
        <v>9</v>
      </c>
      <c r="F15" s="2"/>
      <c r="G15" s="11">
        <v>28</v>
      </c>
    </row>
    <row r="16" spans="1:7" x14ac:dyDescent="0.35">
      <c r="E16" s="11">
        <v>9</v>
      </c>
      <c r="F16" s="2"/>
      <c r="G16" s="11">
        <v>34</v>
      </c>
    </row>
    <row r="17" spans="5:16" x14ac:dyDescent="0.35">
      <c r="E17" s="11">
        <v>57</v>
      </c>
      <c r="F17" s="2"/>
      <c r="G17" s="11">
        <v>77</v>
      </c>
      <c r="N17" s="8"/>
      <c r="O17" s="8"/>
      <c r="P17" s="8"/>
    </row>
    <row r="18" spans="5:16" x14ac:dyDescent="0.35">
      <c r="E18" s="11">
        <v>88</v>
      </c>
      <c r="F18" s="2"/>
      <c r="G18" s="11">
        <v>39</v>
      </c>
    </row>
    <row r="19" spans="5:16" ht="15" thickBot="1" x14ac:dyDescent="0.4">
      <c r="E19" s="11">
        <v>5</v>
      </c>
      <c r="F19" s="2"/>
      <c r="G19" s="11">
        <v>33</v>
      </c>
    </row>
    <row r="20" spans="5:16" x14ac:dyDescent="0.35">
      <c r="E20" s="11">
        <v>24</v>
      </c>
      <c r="F20" s="2"/>
      <c r="G20" s="11">
        <v>28</v>
      </c>
      <c r="H20" s="7" t="s">
        <v>114</v>
      </c>
      <c r="I20" s="7" t="s">
        <v>115</v>
      </c>
    </row>
    <row r="21" spans="5:16" x14ac:dyDescent="0.35">
      <c r="E21" s="11">
        <v>30</v>
      </c>
      <c r="F21" s="2"/>
      <c r="G21" s="11">
        <v>80</v>
      </c>
      <c r="H21">
        <v>43.85</v>
      </c>
      <c r="I21">
        <v>45.3</v>
      </c>
      <c r="J21" s="8"/>
      <c r="K21" s="8"/>
    </row>
    <row r="22" spans="5:16" x14ac:dyDescent="0.35">
      <c r="E22" s="11">
        <v>36</v>
      </c>
      <c r="F22" s="2"/>
      <c r="G22" s="11">
        <v>48</v>
      </c>
      <c r="H22">
        <v>785.25897435897446</v>
      </c>
      <c r="I22">
        <v>726.47179487179471</v>
      </c>
    </row>
    <row r="23" spans="5:16" x14ac:dyDescent="0.35">
      <c r="E23" s="11">
        <v>11</v>
      </c>
      <c r="F23" s="2"/>
      <c r="G23" s="11">
        <v>20</v>
      </c>
      <c r="H23">
        <v>40</v>
      </c>
      <c r="I23">
        <v>40</v>
      </c>
    </row>
    <row r="24" spans="5:16" x14ac:dyDescent="0.35">
      <c r="E24" s="11">
        <v>59</v>
      </c>
      <c r="F24" s="2"/>
      <c r="G24" s="11">
        <v>4</v>
      </c>
      <c r="H24">
        <v>39</v>
      </c>
      <c r="I24">
        <v>39</v>
      </c>
    </row>
    <row r="25" spans="5:16" x14ac:dyDescent="0.35">
      <c r="E25" s="11">
        <v>93</v>
      </c>
      <c r="F25" s="2"/>
      <c r="G25" s="11">
        <v>12</v>
      </c>
      <c r="H25">
        <v>1.0809214891784675</v>
      </c>
    </row>
    <row r="26" spans="5:16" x14ac:dyDescent="0.35">
      <c r="E26" s="11">
        <v>58</v>
      </c>
      <c r="F26" s="2"/>
      <c r="G26" s="11">
        <v>51</v>
      </c>
      <c r="H26">
        <v>0.40462595468213136</v>
      </c>
    </row>
    <row r="27" spans="5:16" ht="15" thickBot="1" x14ac:dyDescent="0.4">
      <c r="E27" s="11">
        <v>90</v>
      </c>
      <c r="F27" s="2"/>
      <c r="G27" s="11">
        <v>35</v>
      </c>
      <c r="H27" s="6">
        <v>1.7044650670974228</v>
      </c>
      <c r="I27" s="6"/>
    </row>
    <row r="28" spans="5:16" x14ac:dyDescent="0.35">
      <c r="E28" s="11">
        <v>29</v>
      </c>
      <c r="F28" s="2"/>
      <c r="G28" s="11">
        <v>83</v>
      </c>
    </row>
    <row r="29" spans="5:16" x14ac:dyDescent="0.35">
      <c r="E29" s="11">
        <v>8</v>
      </c>
      <c r="F29" s="2"/>
      <c r="G29" s="11">
        <v>50</v>
      </c>
    </row>
    <row r="30" spans="5:16" x14ac:dyDescent="0.35">
      <c r="E30" s="11">
        <v>21</v>
      </c>
      <c r="F30" s="2"/>
      <c r="G30" s="11">
        <v>52</v>
      </c>
      <c r="H30" s="19" t="s">
        <v>113</v>
      </c>
      <c r="I30" s="20"/>
      <c r="J30" s="21">
        <f>AVERAGE(E6:E45)</f>
        <v>43.85</v>
      </c>
      <c r="K30" s="19" t="s">
        <v>62</v>
      </c>
      <c r="L30" s="16">
        <f>AVERAGE(G6:G45)</f>
        <v>45.3</v>
      </c>
      <c r="N30" s="2"/>
    </row>
    <row r="31" spans="5:16" x14ac:dyDescent="0.35">
      <c r="E31" s="11">
        <v>52</v>
      </c>
      <c r="F31" s="2"/>
      <c r="G31" s="11">
        <v>9</v>
      </c>
      <c r="H31" s="22" t="s">
        <v>112</v>
      </c>
      <c r="I31" s="19"/>
      <c r="J31" s="23">
        <f>_xlfn.VAR.S(E6:E45)</f>
        <v>785.25897435897446</v>
      </c>
      <c r="K31" s="19" t="s">
        <v>62</v>
      </c>
      <c r="L31" s="17">
        <f>_xlfn.VAR.S(G6:G45)</f>
        <v>726.47179487179471</v>
      </c>
    </row>
    <row r="32" spans="5:16" x14ac:dyDescent="0.35">
      <c r="E32" s="11">
        <v>76</v>
      </c>
      <c r="F32" s="2"/>
      <c r="G32" s="11">
        <v>82</v>
      </c>
    </row>
    <row r="33" spans="5:13" x14ac:dyDescent="0.35">
      <c r="E33" s="11">
        <v>40</v>
      </c>
      <c r="F33" s="2"/>
      <c r="G33" s="11">
        <v>97</v>
      </c>
    </row>
    <row r="34" spans="5:13" x14ac:dyDescent="0.35">
      <c r="E34" s="11">
        <v>99</v>
      </c>
      <c r="F34" s="2"/>
      <c r="G34" s="11">
        <v>87</v>
      </c>
      <c r="I34" t="s">
        <v>109</v>
      </c>
      <c r="M34" s="2">
        <f>1-0.95</f>
        <v>5.0000000000000044E-2</v>
      </c>
    </row>
    <row r="35" spans="5:13" x14ac:dyDescent="0.35">
      <c r="E35" s="11">
        <v>56</v>
      </c>
      <c r="F35" s="2"/>
      <c r="G35" s="11">
        <v>66</v>
      </c>
      <c r="I35" s="2"/>
      <c r="J35" s="2"/>
    </row>
    <row r="36" spans="5:13" x14ac:dyDescent="0.35">
      <c r="E36" s="11">
        <v>53</v>
      </c>
      <c r="F36" s="2"/>
      <c r="G36" s="11">
        <v>52</v>
      </c>
      <c r="I36" s="3" t="s">
        <v>105</v>
      </c>
      <c r="J36" s="2"/>
    </row>
    <row r="37" spans="5:13" x14ac:dyDescent="0.35">
      <c r="E37" s="11">
        <v>50</v>
      </c>
      <c r="F37" s="2"/>
      <c r="G37" s="11">
        <v>26</v>
      </c>
      <c r="I37" t="s">
        <v>117</v>
      </c>
    </row>
    <row r="38" spans="5:13" x14ac:dyDescent="0.35">
      <c r="E38" s="11">
        <v>13</v>
      </c>
      <c r="F38" s="2"/>
      <c r="G38" s="11">
        <v>56</v>
      </c>
      <c r="I38" t="s">
        <v>106</v>
      </c>
    </row>
    <row r="39" spans="5:13" x14ac:dyDescent="0.35">
      <c r="E39" s="11">
        <v>72</v>
      </c>
      <c r="F39" s="2"/>
      <c r="G39" s="11">
        <v>15</v>
      </c>
    </row>
    <row r="40" spans="5:13" x14ac:dyDescent="0.35">
      <c r="E40" s="11">
        <v>29</v>
      </c>
      <c r="F40" s="2"/>
      <c r="G40" s="11">
        <v>85</v>
      </c>
    </row>
    <row r="41" spans="5:13" x14ac:dyDescent="0.35">
      <c r="E41" s="11">
        <v>52</v>
      </c>
      <c r="F41" s="2"/>
      <c r="G41" s="11">
        <v>6</v>
      </c>
    </row>
    <row r="42" spans="5:13" x14ac:dyDescent="0.35">
      <c r="E42" s="11">
        <v>58</v>
      </c>
      <c r="F42" s="2"/>
      <c r="G42" s="11">
        <v>37</v>
      </c>
    </row>
    <row r="43" spans="5:13" x14ac:dyDescent="0.35">
      <c r="E43" s="11">
        <v>13</v>
      </c>
      <c r="F43" s="2"/>
      <c r="G43" s="11">
        <v>39</v>
      </c>
    </row>
    <row r="44" spans="5:13" x14ac:dyDescent="0.35">
      <c r="E44" s="11">
        <v>2</v>
      </c>
      <c r="F44" s="2"/>
      <c r="G44" s="11">
        <v>83</v>
      </c>
    </row>
    <row r="45" spans="5:13" x14ac:dyDescent="0.35">
      <c r="E45" s="11">
        <v>16</v>
      </c>
      <c r="F45" s="2"/>
      <c r="G45" s="11">
        <v>23</v>
      </c>
    </row>
    <row r="46" spans="5:13" x14ac:dyDescent="0.35">
      <c r="F46" s="2"/>
      <c r="G46" s="2"/>
    </row>
    <row r="47" spans="5:13" x14ac:dyDescent="0.35">
      <c r="F47" s="2"/>
      <c r="G47" s="2"/>
    </row>
    <row r="48" spans="5:13" x14ac:dyDescent="0.35">
      <c r="F48" s="2"/>
      <c r="G48" s="2"/>
    </row>
    <row r="49" spans="3:7" x14ac:dyDescent="0.35">
      <c r="F49" s="2"/>
      <c r="G49" s="2"/>
    </row>
    <row r="50" spans="3:7" x14ac:dyDescent="0.35">
      <c r="F50" s="2"/>
      <c r="G50" s="2"/>
    </row>
    <row r="51" spans="3:7" x14ac:dyDescent="0.35">
      <c r="F51" s="2"/>
      <c r="G51" s="2"/>
    </row>
    <row r="52" spans="3:7" x14ac:dyDescent="0.35">
      <c r="F52" s="2"/>
      <c r="G52" s="2"/>
    </row>
    <row r="53" spans="3:7" x14ac:dyDescent="0.35">
      <c r="F53" s="2"/>
      <c r="G53" s="2"/>
    </row>
    <row r="54" spans="3:7" x14ac:dyDescent="0.35">
      <c r="F54" s="2"/>
      <c r="G54" s="2"/>
    </row>
    <row r="55" spans="3:7" x14ac:dyDescent="0.35">
      <c r="F55" s="2"/>
      <c r="G55" s="2"/>
    </row>
    <row r="56" spans="3:7" x14ac:dyDescent="0.35">
      <c r="F56" s="2"/>
      <c r="G56" s="2"/>
    </row>
    <row r="57" spans="3:7" x14ac:dyDescent="0.35">
      <c r="F57" s="2"/>
      <c r="G57" s="2"/>
    </row>
    <row r="58" spans="3:7" x14ac:dyDescent="0.35">
      <c r="C58" s="2"/>
      <c r="D58" s="2"/>
      <c r="E58" s="2"/>
      <c r="F58" s="2"/>
      <c r="G58" s="2"/>
    </row>
    <row r="59" spans="3:7" x14ac:dyDescent="0.35">
      <c r="C59" s="2"/>
      <c r="D59" s="2"/>
      <c r="E59" s="2"/>
      <c r="F59" s="2"/>
      <c r="G5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FEEB-F943-46E6-8EFD-8B31C59B4D8F}">
  <dimension ref="A1:O125"/>
  <sheetViews>
    <sheetView topLeftCell="C16" workbookViewId="0">
      <selection activeCell="J29" sqref="J29"/>
    </sheetView>
  </sheetViews>
  <sheetFormatPr defaultRowHeight="14.5" x14ac:dyDescent="0.35"/>
  <cols>
    <col min="2" max="2" width="29.36328125" bestFit="1" customWidth="1"/>
    <col min="3" max="3" width="29.26953125" bestFit="1" customWidth="1"/>
    <col min="4" max="4" width="10.81640625" bestFit="1" customWidth="1"/>
    <col min="5" max="5" width="11.26953125" bestFit="1" customWidth="1"/>
    <col min="7" max="7" width="11.81640625" bestFit="1" customWidth="1"/>
    <col min="8" max="8" width="11.26953125" bestFit="1" customWidth="1"/>
    <col min="10" max="10" width="26.81640625" bestFit="1" customWidth="1"/>
    <col min="11" max="11" width="11.81640625" bestFit="1" customWidth="1"/>
    <col min="12" max="12" width="10.81640625" bestFit="1" customWidth="1"/>
  </cols>
  <sheetData>
    <row r="1" spans="1:12" ht="15.5" x14ac:dyDescent="0.35">
      <c r="A1" s="1"/>
    </row>
    <row r="2" spans="1:12" ht="59" customHeight="1" x14ac:dyDescent="0.35"/>
    <row r="3" spans="1:12" x14ac:dyDescent="0.35">
      <c r="A3" t="s">
        <v>49</v>
      </c>
    </row>
    <row r="5" spans="1:12" x14ac:dyDescent="0.35">
      <c r="B5" s="17" t="s">
        <v>50</v>
      </c>
      <c r="C5" s="17" t="s">
        <v>51</v>
      </c>
      <c r="D5" t="s">
        <v>104</v>
      </c>
    </row>
    <row r="6" spans="1:12" x14ac:dyDescent="0.35">
      <c r="B6" s="11" t="s">
        <v>52</v>
      </c>
      <c r="C6" s="11" t="s">
        <v>54</v>
      </c>
    </row>
    <row r="7" spans="1:12" x14ac:dyDescent="0.35">
      <c r="B7" s="11" t="s">
        <v>53</v>
      </c>
      <c r="C7" s="11" t="s">
        <v>55</v>
      </c>
    </row>
    <row r="8" spans="1:12" x14ac:dyDescent="0.35">
      <c r="D8" s="16" t="s">
        <v>89</v>
      </c>
      <c r="E8" s="16"/>
      <c r="F8" s="24"/>
      <c r="G8" s="16" t="s">
        <v>92</v>
      </c>
      <c r="H8" s="16"/>
    </row>
    <row r="9" spans="1:12" x14ac:dyDescent="0.35">
      <c r="D9" s="16" t="s">
        <v>90</v>
      </c>
      <c r="E9" s="16" t="s">
        <v>91</v>
      </c>
      <c r="F9" s="24"/>
      <c r="G9" s="16" t="s">
        <v>90</v>
      </c>
      <c r="H9" s="16" t="s">
        <v>91</v>
      </c>
    </row>
    <row r="10" spans="1:12" x14ac:dyDescent="0.35">
      <c r="D10" s="16">
        <v>75</v>
      </c>
      <c r="E10" s="16">
        <v>25</v>
      </c>
      <c r="F10" s="24"/>
      <c r="G10" s="16">
        <v>80</v>
      </c>
      <c r="H10" s="16">
        <v>20</v>
      </c>
      <c r="J10" t="s">
        <v>93</v>
      </c>
    </row>
    <row r="11" spans="1:12" ht="15" thickBot="1" x14ac:dyDescent="0.4">
      <c r="D11" s="16">
        <v>70</v>
      </c>
      <c r="E11" s="16">
        <v>30</v>
      </c>
      <c r="F11" s="24"/>
      <c r="G11" s="16">
        <v>85</v>
      </c>
      <c r="H11" s="16">
        <v>15</v>
      </c>
      <c r="J11" t="s">
        <v>116</v>
      </c>
    </row>
    <row r="12" spans="1:12" x14ac:dyDescent="0.35">
      <c r="D12" s="16">
        <v>50</v>
      </c>
      <c r="E12" s="16">
        <f t="shared" ref="E12:E74" si="0">100-D12</f>
        <v>50</v>
      </c>
      <c r="F12" s="24"/>
      <c r="G12" s="16">
        <v>95</v>
      </c>
      <c r="H12" s="16">
        <f t="shared" ref="H12:H74" si="1">100-G12</f>
        <v>5</v>
      </c>
      <c r="J12" s="7"/>
      <c r="K12" s="7" t="s">
        <v>89</v>
      </c>
      <c r="L12" s="7" t="s">
        <v>92</v>
      </c>
    </row>
    <row r="13" spans="1:12" x14ac:dyDescent="0.35">
      <c r="D13" s="16">
        <v>69</v>
      </c>
      <c r="E13" s="16">
        <f t="shared" si="0"/>
        <v>31</v>
      </c>
      <c r="F13" s="24"/>
      <c r="G13" s="16">
        <v>65</v>
      </c>
      <c r="H13" s="16">
        <f t="shared" si="1"/>
        <v>35</v>
      </c>
      <c r="J13" t="s">
        <v>65</v>
      </c>
      <c r="K13">
        <v>54.63</v>
      </c>
      <c r="L13">
        <v>50.43</v>
      </c>
    </row>
    <row r="14" spans="1:12" x14ac:dyDescent="0.35">
      <c r="A14" s="2"/>
      <c r="D14" s="16">
        <v>91</v>
      </c>
      <c r="E14" s="16">
        <f t="shared" si="0"/>
        <v>9</v>
      </c>
      <c r="F14" s="24"/>
      <c r="G14" s="16">
        <v>80</v>
      </c>
      <c r="H14" s="16">
        <f t="shared" si="1"/>
        <v>20</v>
      </c>
      <c r="J14" t="s">
        <v>94</v>
      </c>
      <c r="K14">
        <v>806.65969700000005</v>
      </c>
      <c r="L14">
        <v>992.93444399999998</v>
      </c>
    </row>
    <row r="15" spans="1:12" x14ac:dyDescent="0.35">
      <c r="A15" s="2"/>
      <c r="D15" s="16">
        <v>35</v>
      </c>
      <c r="E15" s="16">
        <f t="shared" si="0"/>
        <v>65</v>
      </c>
      <c r="F15" s="24"/>
      <c r="G15" s="16">
        <v>60</v>
      </c>
      <c r="H15" s="16">
        <f t="shared" si="1"/>
        <v>40</v>
      </c>
      <c r="J15" t="s">
        <v>66</v>
      </c>
      <c r="K15">
        <v>100</v>
      </c>
      <c r="L15">
        <v>100</v>
      </c>
    </row>
    <row r="16" spans="1:12" x14ac:dyDescent="0.35">
      <c r="D16" s="16">
        <v>75</v>
      </c>
      <c r="E16" s="16">
        <f t="shared" si="0"/>
        <v>25</v>
      </c>
      <c r="F16" s="24"/>
      <c r="G16" s="16">
        <v>85</v>
      </c>
      <c r="H16" s="16">
        <f t="shared" si="1"/>
        <v>15</v>
      </c>
      <c r="J16" t="s">
        <v>70</v>
      </c>
      <c r="K16">
        <v>0</v>
      </c>
    </row>
    <row r="17" spans="4:15" x14ac:dyDescent="0.35">
      <c r="D17" s="16">
        <v>45</v>
      </c>
      <c r="E17" s="16">
        <f t="shared" si="0"/>
        <v>55</v>
      </c>
      <c r="F17" s="24"/>
      <c r="G17" s="16">
        <v>66</v>
      </c>
      <c r="H17" s="16">
        <f t="shared" si="1"/>
        <v>34</v>
      </c>
      <c r="J17" t="s">
        <v>95</v>
      </c>
      <c r="K17">
        <v>0.99006111806907848</v>
      </c>
    </row>
    <row r="18" spans="4:15" x14ac:dyDescent="0.35">
      <c r="D18" s="16">
        <v>58</v>
      </c>
      <c r="E18" s="16">
        <f t="shared" si="0"/>
        <v>42</v>
      </c>
      <c r="F18" s="24"/>
      <c r="G18" s="16">
        <v>12</v>
      </c>
      <c r="H18" s="16">
        <f t="shared" si="1"/>
        <v>88</v>
      </c>
      <c r="J18" t="s">
        <v>96</v>
      </c>
      <c r="K18">
        <v>0.16107212329636789</v>
      </c>
    </row>
    <row r="19" spans="4:15" x14ac:dyDescent="0.35">
      <c r="D19" s="16">
        <v>34</v>
      </c>
      <c r="E19" s="16">
        <f t="shared" si="0"/>
        <v>66</v>
      </c>
      <c r="F19" s="24"/>
      <c r="G19" s="16">
        <v>100</v>
      </c>
      <c r="H19" s="16">
        <f t="shared" si="1"/>
        <v>0</v>
      </c>
      <c r="J19" t="s">
        <v>97</v>
      </c>
      <c r="K19">
        <v>1.6448536269514715</v>
      </c>
    </row>
    <row r="20" spans="4:15" x14ac:dyDescent="0.35">
      <c r="D20" s="16">
        <v>19</v>
      </c>
      <c r="E20" s="16">
        <f t="shared" si="0"/>
        <v>81</v>
      </c>
      <c r="F20" s="24"/>
      <c r="G20" s="16">
        <v>84</v>
      </c>
      <c r="H20" s="16">
        <f t="shared" si="1"/>
        <v>16</v>
      </c>
      <c r="J20" t="s">
        <v>98</v>
      </c>
      <c r="K20">
        <v>0.32214424659273577</v>
      </c>
    </row>
    <row r="21" spans="4:15" ht="15" thickBot="1" x14ac:dyDescent="0.4">
      <c r="D21" s="16">
        <v>52</v>
      </c>
      <c r="E21" s="16">
        <f t="shared" si="0"/>
        <v>48</v>
      </c>
      <c r="F21" s="24"/>
      <c r="G21" s="16">
        <v>64</v>
      </c>
      <c r="H21" s="16">
        <f t="shared" si="1"/>
        <v>36</v>
      </c>
      <c r="J21" s="6" t="s">
        <v>99</v>
      </c>
      <c r="K21" s="6">
        <v>1.9599639845400536</v>
      </c>
      <c r="L21" s="6"/>
    </row>
    <row r="22" spans="4:15" x14ac:dyDescent="0.35">
      <c r="D22" s="16">
        <v>5</v>
      </c>
      <c r="E22" s="16">
        <f t="shared" si="0"/>
        <v>95</v>
      </c>
      <c r="F22" s="24"/>
      <c r="G22" s="16">
        <v>62</v>
      </c>
      <c r="H22" s="16">
        <f t="shared" si="1"/>
        <v>38</v>
      </c>
    </row>
    <row r="23" spans="4:15" x14ac:dyDescent="0.35">
      <c r="D23" s="16">
        <v>97</v>
      </c>
      <c r="E23" s="16">
        <f t="shared" si="0"/>
        <v>3</v>
      </c>
      <c r="F23" s="24"/>
      <c r="G23" s="16">
        <v>50</v>
      </c>
      <c r="H23" s="16">
        <f t="shared" si="1"/>
        <v>50</v>
      </c>
      <c r="J23" s="16" t="s">
        <v>63</v>
      </c>
      <c r="K23" s="16">
        <f>AVERAGE(D10:D109)</f>
        <v>54.63</v>
      </c>
      <c r="L23" s="16">
        <f>AVERAGE(E10:E109)</f>
        <v>45.37</v>
      </c>
      <c r="M23" s="24"/>
      <c r="N23" s="16">
        <f>AVERAGE(G10:G109)</f>
        <v>50.43</v>
      </c>
      <c r="O23" s="16">
        <f>AVERAGE(H10:H109)</f>
        <v>49.57</v>
      </c>
    </row>
    <row r="24" spans="4:15" x14ac:dyDescent="0.35">
      <c r="D24" s="16">
        <v>38</v>
      </c>
      <c r="E24" s="16">
        <f t="shared" si="0"/>
        <v>62</v>
      </c>
      <c r="F24" s="24"/>
      <c r="G24" s="16">
        <v>82</v>
      </c>
      <c r="H24" s="16">
        <f t="shared" si="1"/>
        <v>18</v>
      </c>
      <c r="J24" s="16" t="s">
        <v>64</v>
      </c>
      <c r="K24" s="16">
        <f>_xlfn.VAR.S(D10:D109)</f>
        <v>806.65969696969694</v>
      </c>
      <c r="L24" s="16">
        <f>_xlfn.VAR.S(E10:E109)</f>
        <v>806.65969696969694</v>
      </c>
      <c r="M24" s="24"/>
      <c r="N24" s="16">
        <f>_xlfn.VAR.S(G10:G109)</f>
        <v>992.93444444444458</v>
      </c>
      <c r="O24" s="16">
        <f>_xlfn.VAR.S(H10:H109)</f>
        <v>992.93444444444458</v>
      </c>
    </row>
    <row r="25" spans="4:15" x14ac:dyDescent="0.35">
      <c r="D25" s="16">
        <v>91</v>
      </c>
      <c r="E25" s="16">
        <f t="shared" si="0"/>
        <v>9</v>
      </c>
      <c r="F25" s="24"/>
      <c r="G25" s="16">
        <v>5</v>
      </c>
      <c r="H25" s="16">
        <f t="shared" si="1"/>
        <v>95</v>
      </c>
    </row>
    <row r="26" spans="4:15" x14ac:dyDescent="0.35">
      <c r="D26" s="16">
        <v>28</v>
      </c>
      <c r="E26" s="16">
        <f t="shared" si="0"/>
        <v>72</v>
      </c>
      <c r="F26" s="24"/>
      <c r="G26" s="16">
        <v>4</v>
      </c>
      <c r="H26" s="16">
        <f t="shared" si="1"/>
        <v>96</v>
      </c>
    </row>
    <row r="27" spans="4:15" x14ac:dyDescent="0.35">
      <c r="D27" s="16">
        <v>79</v>
      </c>
      <c r="E27" s="16">
        <f t="shared" si="0"/>
        <v>21</v>
      </c>
      <c r="F27" s="24"/>
      <c r="G27" s="16">
        <v>78</v>
      </c>
      <c r="H27" s="16">
        <f t="shared" si="1"/>
        <v>22</v>
      </c>
    </row>
    <row r="28" spans="4:15" x14ac:dyDescent="0.35">
      <c r="D28" s="16">
        <v>14</v>
      </c>
      <c r="E28" s="16">
        <f t="shared" si="0"/>
        <v>86</v>
      </c>
      <c r="F28" s="24"/>
      <c r="G28" s="16">
        <v>97</v>
      </c>
      <c r="H28" s="16">
        <f t="shared" si="1"/>
        <v>3</v>
      </c>
    </row>
    <row r="29" spans="4:15" x14ac:dyDescent="0.35">
      <c r="D29" s="16">
        <v>100</v>
      </c>
      <c r="E29" s="16">
        <f t="shared" si="0"/>
        <v>0</v>
      </c>
      <c r="F29" s="24"/>
      <c r="G29" s="16">
        <v>85</v>
      </c>
      <c r="H29" s="16">
        <f t="shared" si="1"/>
        <v>15</v>
      </c>
    </row>
    <row r="30" spans="4:15" x14ac:dyDescent="0.35">
      <c r="D30" s="16">
        <v>90</v>
      </c>
      <c r="E30" s="16">
        <f t="shared" si="0"/>
        <v>10</v>
      </c>
      <c r="F30" s="24"/>
      <c r="G30" s="16">
        <v>7</v>
      </c>
      <c r="H30" s="16">
        <f t="shared" si="1"/>
        <v>93</v>
      </c>
    </row>
    <row r="31" spans="4:15" x14ac:dyDescent="0.35">
      <c r="D31" s="16">
        <v>9</v>
      </c>
      <c r="E31" s="16">
        <f t="shared" si="0"/>
        <v>91</v>
      </c>
      <c r="F31" s="24"/>
      <c r="G31" s="16">
        <v>29</v>
      </c>
      <c r="H31" s="16">
        <f t="shared" si="1"/>
        <v>71</v>
      </c>
    </row>
    <row r="32" spans="4:15" x14ac:dyDescent="0.35">
      <c r="D32" s="16">
        <v>27</v>
      </c>
      <c r="E32" s="16">
        <f t="shared" si="0"/>
        <v>73</v>
      </c>
      <c r="F32" s="24"/>
      <c r="G32" s="16">
        <v>85</v>
      </c>
      <c r="H32" s="16">
        <f t="shared" si="1"/>
        <v>15</v>
      </c>
    </row>
    <row r="33" spans="4:8" x14ac:dyDescent="0.35">
      <c r="D33" s="16">
        <v>73</v>
      </c>
      <c r="E33" s="16">
        <f t="shared" si="0"/>
        <v>27</v>
      </c>
      <c r="F33" s="24"/>
      <c r="G33" s="16">
        <v>12</v>
      </c>
      <c r="H33" s="16">
        <f t="shared" si="1"/>
        <v>88</v>
      </c>
    </row>
    <row r="34" spans="4:8" x14ac:dyDescent="0.35">
      <c r="D34" s="16">
        <v>98</v>
      </c>
      <c r="E34" s="16">
        <f t="shared" si="0"/>
        <v>2</v>
      </c>
      <c r="F34" s="24"/>
      <c r="G34" s="16">
        <v>7</v>
      </c>
      <c r="H34" s="16">
        <f t="shared" si="1"/>
        <v>93</v>
      </c>
    </row>
    <row r="35" spans="4:8" x14ac:dyDescent="0.35">
      <c r="D35" s="16">
        <v>82</v>
      </c>
      <c r="E35" s="16">
        <f t="shared" si="0"/>
        <v>18</v>
      </c>
      <c r="F35" s="24"/>
      <c r="G35" s="16">
        <v>75</v>
      </c>
      <c r="H35" s="16">
        <f t="shared" si="1"/>
        <v>25</v>
      </c>
    </row>
    <row r="36" spans="4:8" x14ac:dyDescent="0.35">
      <c r="D36" s="16">
        <v>63</v>
      </c>
      <c r="E36" s="16">
        <f t="shared" si="0"/>
        <v>37</v>
      </c>
      <c r="F36" s="24"/>
      <c r="G36" s="16">
        <v>25</v>
      </c>
      <c r="H36" s="16">
        <f t="shared" si="1"/>
        <v>75</v>
      </c>
    </row>
    <row r="37" spans="4:8" x14ac:dyDescent="0.35">
      <c r="D37" s="16">
        <v>78</v>
      </c>
      <c r="E37" s="16">
        <f t="shared" si="0"/>
        <v>22</v>
      </c>
      <c r="F37" s="24"/>
      <c r="G37" s="16">
        <v>85</v>
      </c>
      <c r="H37" s="16">
        <f t="shared" si="1"/>
        <v>15</v>
      </c>
    </row>
    <row r="38" spans="4:8" x14ac:dyDescent="0.35">
      <c r="D38" s="16">
        <v>83</v>
      </c>
      <c r="E38" s="16">
        <f t="shared" si="0"/>
        <v>17</v>
      </c>
      <c r="F38" s="24"/>
      <c r="G38" s="16">
        <v>86</v>
      </c>
      <c r="H38" s="16">
        <f t="shared" si="1"/>
        <v>14</v>
      </c>
    </row>
    <row r="39" spans="4:8" x14ac:dyDescent="0.35">
      <c r="D39" s="16">
        <v>0</v>
      </c>
      <c r="E39" s="16">
        <f t="shared" si="0"/>
        <v>100</v>
      </c>
      <c r="F39" s="24"/>
      <c r="G39" s="16">
        <v>37</v>
      </c>
      <c r="H39" s="16">
        <f t="shared" si="1"/>
        <v>63</v>
      </c>
    </row>
    <row r="40" spans="4:8" x14ac:dyDescent="0.35">
      <c r="D40" s="16">
        <v>73</v>
      </c>
      <c r="E40" s="16">
        <f t="shared" si="0"/>
        <v>27</v>
      </c>
      <c r="F40" s="24"/>
      <c r="G40" s="16">
        <v>34</v>
      </c>
      <c r="H40" s="16">
        <f t="shared" si="1"/>
        <v>66</v>
      </c>
    </row>
    <row r="41" spans="4:8" x14ac:dyDescent="0.35">
      <c r="D41" s="16">
        <v>42</v>
      </c>
      <c r="E41" s="16">
        <f t="shared" si="0"/>
        <v>58</v>
      </c>
      <c r="F41" s="24"/>
      <c r="G41" s="16">
        <v>64</v>
      </c>
      <c r="H41" s="16">
        <f t="shared" si="1"/>
        <v>36</v>
      </c>
    </row>
    <row r="42" spans="4:8" x14ac:dyDescent="0.35">
      <c r="D42" s="16">
        <v>84</v>
      </c>
      <c r="E42" s="16">
        <f t="shared" si="0"/>
        <v>16</v>
      </c>
      <c r="F42" s="24"/>
      <c r="G42" s="16">
        <v>9</v>
      </c>
      <c r="H42" s="16">
        <f t="shared" si="1"/>
        <v>91</v>
      </c>
    </row>
    <row r="43" spans="4:8" x14ac:dyDescent="0.35">
      <c r="D43" s="16">
        <v>99</v>
      </c>
      <c r="E43" s="16">
        <f t="shared" si="0"/>
        <v>1</v>
      </c>
      <c r="F43" s="24"/>
      <c r="G43" s="16">
        <v>7</v>
      </c>
      <c r="H43" s="16">
        <f t="shared" si="1"/>
        <v>93</v>
      </c>
    </row>
    <row r="44" spans="4:8" x14ac:dyDescent="0.35">
      <c r="D44" s="16">
        <v>95</v>
      </c>
      <c r="E44" s="16">
        <f t="shared" si="0"/>
        <v>5</v>
      </c>
      <c r="F44" s="24"/>
      <c r="G44" s="16">
        <v>72</v>
      </c>
      <c r="H44" s="16">
        <f t="shared" si="1"/>
        <v>28</v>
      </c>
    </row>
    <row r="45" spans="4:8" x14ac:dyDescent="0.35">
      <c r="D45" s="16">
        <v>50</v>
      </c>
      <c r="E45" s="16">
        <f t="shared" si="0"/>
        <v>50</v>
      </c>
      <c r="F45" s="24"/>
      <c r="G45" s="16">
        <v>41</v>
      </c>
      <c r="H45" s="16">
        <f t="shared" si="1"/>
        <v>59</v>
      </c>
    </row>
    <row r="46" spans="4:8" x14ac:dyDescent="0.35">
      <c r="D46" s="16">
        <v>63</v>
      </c>
      <c r="E46" s="16">
        <f t="shared" si="0"/>
        <v>37</v>
      </c>
      <c r="F46" s="24"/>
      <c r="G46" s="16">
        <v>63</v>
      </c>
      <c r="H46" s="16">
        <f t="shared" si="1"/>
        <v>37</v>
      </c>
    </row>
    <row r="47" spans="4:8" x14ac:dyDescent="0.35">
      <c r="D47" s="16">
        <v>49</v>
      </c>
      <c r="E47" s="16">
        <f t="shared" si="0"/>
        <v>51</v>
      </c>
      <c r="F47" s="24"/>
      <c r="G47" s="16">
        <v>29</v>
      </c>
      <c r="H47" s="16">
        <f t="shared" si="1"/>
        <v>71</v>
      </c>
    </row>
    <row r="48" spans="4:8" x14ac:dyDescent="0.35">
      <c r="D48" s="16">
        <v>65</v>
      </c>
      <c r="E48" s="16">
        <f t="shared" si="0"/>
        <v>35</v>
      </c>
      <c r="F48" s="24"/>
      <c r="G48" s="16">
        <v>39</v>
      </c>
      <c r="H48" s="16">
        <f t="shared" si="1"/>
        <v>61</v>
      </c>
    </row>
    <row r="49" spans="4:8" x14ac:dyDescent="0.35">
      <c r="D49" s="16">
        <v>20</v>
      </c>
      <c r="E49" s="16">
        <f t="shared" si="0"/>
        <v>80</v>
      </c>
      <c r="F49" s="24"/>
      <c r="G49" s="16">
        <v>33</v>
      </c>
      <c r="H49" s="16">
        <f t="shared" si="1"/>
        <v>67</v>
      </c>
    </row>
    <row r="50" spans="4:8" x14ac:dyDescent="0.35">
      <c r="D50" s="16">
        <v>17</v>
      </c>
      <c r="E50" s="16">
        <f t="shared" si="0"/>
        <v>83</v>
      </c>
      <c r="F50" s="24"/>
      <c r="G50" s="16">
        <v>76</v>
      </c>
      <c r="H50" s="16">
        <f t="shared" si="1"/>
        <v>24</v>
      </c>
    </row>
    <row r="51" spans="4:8" x14ac:dyDescent="0.35">
      <c r="D51" s="16">
        <v>67</v>
      </c>
      <c r="E51" s="16">
        <f t="shared" si="0"/>
        <v>33</v>
      </c>
      <c r="F51" s="24"/>
      <c r="G51" s="16">
        <v>77</v>
      </c>
      <c r="H51" s="16">
        <f t="shared" si="1"/>
        <v>23</v>
      </c>
    </row>
    <row r="52" spans="4:8" x14ac:dyDescent="0.35">
      <c r="D52" s="16">
        <v>62</v>
      </c>
      <c r="E52" s="16">
        <f t="shared" si="0"/>
        <v>38</v>
      </c>
      <c r="F52" s="24"/>
      <c r="G52" s="16">
        <v>13</v>
      </c>
      <c r="H52" s="16">
        <f t="shared" si="1"/>
        <v>87</v>
      </c>
    </row>
    <row r="53" spans="4:8" x14ac:dyDescent="0.35">
      <c r="D53" s="16">
        <v>3</v>
      </c>
      <c r="E53" s="16">
        <f t="shared" si="0"/>
        <v>97</v>
      </c>
      <c r="F53" s="24"/>
      <c r="G53" s="16">
        <v>35</v>
      </c>
      <c r="H53" s="16">
        <f t="shared" si="1"/>
        <v>65</v>
      </c>
    </row>
    <row r="54" spans="4:8" x14ac:dyDescent="0.35">
      <c r="D54" s="16">
        <v>16</v>
      </c>
      <c r="E54" s="16">
        <f t="shared" si="0"/>
        <v>84</v>
      </c>
      <c r="F54" s="24"/>
      <c r="G54" s="16">
        <v>35</v>
      </c>
      <c r="H54" s="16">
        <f t="shared" si="1"/>
        <v>65</v>
      </c>
    </row>
    <row r="55" spans="4:8" x14ac:dyDescent="0.35">
      <c r="D55" s="16">
        <v>92</v>
      </c>
      <c r="E55" s="16">
        <f t="shared" si="0"/>
        <v>8</v>
      </c>
      <c r="F55" s="24"/>
      <c r="G55" s="16">
        <v>75</v>
      </c>
      <c r="H55" s="16">
        <f t="shared" si="1"/>
        <v>25</v>
      </c>
    </row>
    <row r="56" spans="4:8" x14ac:dyDescent="0.35">
      <c r="D56" s="16">
        <v>57</v>
      </c>
      <c r="E56" s="16">
        <f t="shared" si="0"/>
        <v>43</v>
      </c>
      <c r="F56" s="24"/>
      <c r="G56" s="16">
        <v>82</v>
      </c>
      <c r="H56" s="16">
        <f t="shared" si="1"/>
        <v>18</v>
      </c>
    </row>
    <row r="57" spans="4:8" x14ac:dyDescent="0.35">
      <c r="D57" s="16">
        <v>83</v>
      </c>
      <c r="E57" s="16">
        <f t="shared" si="0"/>
        <v>17</v>
      </c>
      <c r="F57" s="24"/>
      <c r="G57" s="16">
        <v>50</v>
      </c>
      <c r="H57" s="16">
        <f t="shared" si="1"/>
        <v>50</v>
      </c>
    </row>
    <row r="58" spans="4:8" x14ac:dyDescent="0.35">
      <c r="D58" s="16">
        <v>74</v>
      </c>
      <c r="E58" s="16">
        <f t="shared" si="0"/>
        <v>26</v>
      </c>
      <c r="F58" s="24"/>
      <c r="G58" s="16">
        <v>24</v>
      </c>
      <c r="H58" s="16">
        <f t="shared" si="1"/>
        <v>76</v>
      </c>
    </row>
    <row r="59" spans="4:8" x14ac:dyDescent="0.35">
      <c r="D59" s="16">
        <v>80</v>
      </c>
      <c r="E59" s="16">
        <f t="shared" si="0"/>
        <v>20</v>
      </c>
      <c r="F59" s="24"/>
      <c r="G59" s="16">
        <v>2</v>
      </c>
      <c r="H59" s="16">
        <f t="shared" si="1"/>
        <v>98</v>
      </c>
    </row>
    <row r="60" spans="4:8" x14ac:dyDescent="0.35">
      <c r="D60" s="16">
        <v>76</v>
      </c>
      <c r="E60" s="16">
        <f t="shared" si="0"/>
        <v>24</v>
      </c>
      <c r="F60" s="24"/>
      <c r="G60" s="16">
        <v>8</v>
      </c>
      <c r="H60" s="16">
        <f t="shared" si="1"/>
        <v>92</v>
      </c>
    </row>
    <row r="61" spans="4:8" x14ac:dyDescent="0.35">
      <c r="D61" s="16">
        <v>46</v>
      </c>
      <c r="E61" s="16">
        <f t="shared" si="0"/>
        <v>54</v>
      </c>
      <c r="F61" s="24"/>
      <c r="G61" s="16">
        <v>17</v>
      </c>
      <c r="H61" s="16">
        <f t="shared" si="1"/>
        <v>83</v>
      </c>
    </row>
    <row r="62" spans="4:8" x14ac:dyDescent="0.35">
      <c r="D62" s="16">
        <v>76</v>
      </c>
      <c r="E62" s="16">
        <f t="shared" si="0"/>
        <v>24</v>
      </c>
      <c r="F62" s="24"/>
      <c r="G62" s="16">
        <v>10</v>
      </c>
      <c r="H62" s="16">
        <f t="shared" si="1"/>
        <v>90</v>
      </c>
    </row>
    <row r="63" spans="4:8" x14ac:dyDescent="0.35">
      <c r="D63" s="16">
        <v>56</v>
      </c>
      <c r="E63" s="16">
        <f t="shared" si="0"/>
        <v>44</v>
      </c>
      <c r="F63" s="24"/>
      <c r="G63" s="16">
        <v>1</v>
      </c>
      <c r="H63" s="16">
        <f t="shared" si="1"/>
        <v>99</v>
      </c>
    </row>
    <row r="64" spans="4:8" x14ac:dyDescent="0.35">
      <c r="D64" s="16">
        <v>65</v>
      </c>
      <c r="E64" s="16">
        <f t="shared" si="0"/>
        <v>35</v>
      </c>
      <c r="F64" s="24"/>
      <c r="G64" s="16">
        <v>60</v>
      </c>
      <c r="H64" s="16">
        <f t="shared" si="1"/>
        <v>40</v>
      </c>
    </row>
    <row r="65" spans="4:8" x14ac:dyDescent="0.35">
      <c r="D65" s="16">
        <v>51</v>
      </c>
      <c r="E65" s="16">
        <f t="shared" si="0"/>
        <v>49</v>
      </c>
      <c r="F65" s="24"/>
      <c r="G65" s="16">
        <v>24</v>
      </c>
      <c r="H65" s="16">
        <f t="shared" si="1"/>
        <v>76</v>
      </c>
    </row>
    <row r="66" spans="4:8" x14ac:dyDescent="0.35">
      <c r="D66" s="16">
        <v>6</v>
      </c>
      <c r="E66" s="16">
        <f t="shared" si="0"/>
        <v>94</v>
      </c>
      <c r="F66" s="24"/>
      <c r="G66" s="16">
        <v>94</v>
      </c>
      <c r="H66" s="16">
        <f t="shared" si="1"/>
        <v>6</v>
      </c>
    </row>
    <row r="67" spans="4:8" x14ac:dyDescent="0.35">
      <c r="D67" s="16">
        <v>96</v>
      </c>
      <c r="E67" s="16">
        <f t="shared" si="0"/>
        <v>4</v>
      </c>
      <c r="F67" s="24"/>
      <c r="G67" s="16">
        <v>76</v>
      </c>
      <c r="H67" s="16">
        <f t="shared" si="1"/>
        <v>24</v>
      </c>
    </row>
    <row r="68" spans="4:8" x14ac:dyDescent="0.35">
      <c r="D68" s="16">
        <v>58</v>
      </c>
      <c r="E68" s="16">
        <f t="shared" si="0"/>
        <v>42</v>
      </c>
      <c r="F68" s="24"/>
      <c r="G68" s="16">
        <v>86</v>
      </c>
      <c r="H68" s="16">
        <f t="shared" si="1"/>
        <v>14</v>
      </c>
    </row>
    <row r="69" spans="4:8" x14ac:dyDescent="0.35">
      <c r="D69" s="16">
        <v>13</v>
      </c>
      <c r="E69" s="16">
        <f t="shared" si="0"/>
        <v>87</v>
      </c>
      <c r="F69" s="24"/>
      <c r="G69" s="16">
        <v>73</v>
      </c>
      <c r="H69" s="16">
        <f t="shared" si="1"/>
        <v>27</v>
      </c>
    </row>
    <row r="70" spans="4:8" x14ac:dyDescent="0.35">
      <c r="D70" s="16">
        <v>98</v>
      </c>
      <c r="E70" s="16">
        <f t="shared" si="0"/>
        <v>2</v>
      </c>
      <c r="F70" s="24"/>
      <c r="G70" s="16">
        <v>35</v>
      </c>
      <c r="H70" s="16">
        <f t="shared" si="1"/>
        <v>65</v>
      </c>
    </row>
    <row r="71" spans="4:8" x14ac:dyDescent="0.35">
      <c r="D71" s="16">
        <v>13</v>
      </c>
      <c r="E71" s="16">
        <f t="shared" si="0"/>
        <v>87</v>
      </c>
      <c r="F71" s="24"/>
      <c r="G71" s="16">
        <v>25</v>
      </c>
      <c r="H71" s="16">
        <f t="shared" si="1"/>
        <v>75</v>
      </c>
    </row>
    <row r="72" spans="4:8" x14ac:dyDescent="0.35">
      <c r="D72" s="16">
        <v>71</v>
      </c>
      <c r="E72" s="16">
        <f t="shared" si="0"/>
        <v>29</v>
      </c>
      <c r="F72" s="24"/>
      <c r="G72" s="16">
        <v>4</v>
      </c>
      <c r="H72" s="16">
        <f t="shared" si="1"/>
        <v>96</v>
      </c>
    </row>
    <row r="73" spans="4:8" x14ac:dyDescent="0.35">
      <c r="D73" s="16">
        <v>77</v>
      </c>
      <c r="E73" s="16">
        <f t="shared" si="0"/>
        <v>23</v>
      </c>
      <c r="F73" s="24"/>
      <c r="G73" s="16">
        <v>8</v>
      </c>
      <c r="H73" s="16">
        <f t="shared" si="1"/>
        <v>92</v>
      </c>
    </row>
    <row r="74" spans="4:8" x14ac:dyDescent="0.35">
      <c r="D74" s="16">
        <v>24</v>
      </c>
      <c r="E74" s="16">
        <f t="shared" si="0"/>
        <v>76</v>
      </c>
      <c r="F74" s="24"/>
      <c r="G74" s="16">
        <v>78</v>
      </c>
      <c r="H74" s="16">
        <f t="shared" si="1"/>
        <v>22</v>
      </c>
    </row>
    <row r="75" spans="4:8" x14ac:dyDescent="0.35">
      <c r="D75" s="16">
        <v>43</v>
      </c>
      <c r="E75" s="16">
        <f t="shared" ref="E75:E109" si="2">100-D75</f>
        <v>57</v>
      </c>
      <c r="F75" s="24"/>
      <c r="G75" s="16">
        <v>68</v>
      </c>
      <c r="H75" s="16">
        <f t="shared" ref="H75:H109" si="3">100-G75</f>
        <v>32</v>
      </c>
    </row>
    <row r="76" spans="4:8" x14ac:dyDescent="0.35">
      <c r="D76" s="16">
        <v>72</v>
      </c>
      <c r="E76" s="16">
        <f t="shared" si="2"/>
        <v>28</v>
      </c>
      <c r="F76" s="24"/>
      <c r="G76" s="16">
        <v>29</v>
      </c>
      <c r="H76" s="16">
        <f t="shared" si="3"/>
        <v>71</v>
      </c>
    </row>
    <row r="77" spans="4:8" x14ac:dyDescent="0.35">
      <c r="D77" s="16">
        <v>71</v>
      </c>
      <c r="E77" s="16">
        <f t="shared" si="2"/>
        <v>29</v>
      </c>
      <c r="F77" s="24"/>
      <c r="G77" s="16">
        <v>0</v>
      </c>
      <c r="H77" s="16">
        <f t="shared" si="3"/>
        <v>100</v>
      </c>
    </row>
    <row r="78" spans="4:8" x14ac:dyDescent="0.35">
      <c r="D78" s="16">
        <v>57</v>
      </c>
      <c r="E78" s="16">
        <f t="shared" si="2"/>
        <v>43</v>
      </c>
      <c r="F78" s="24"/>
      <c r="G78" s="16">
        <v>63</v>
      </c>
      <c r="H78" s="16">
        <f t="shared" si="3"/>
        <v>37</v>
      </c>
    </row>
    <row r="79" spans="4:8" x14ac:dyDescent="0.35">
      <c r="D79" s="16">
        <v>10</v>
      </c>
      <c r="E79" s="16">
        <f t="shared" si="2"/>
        <v>90</v>
      </c>
      <c r="F79" s="24"/>
      <c r="G79" s="16">
        <v>73</v>
      </c>
      <c r="H79" s="16">
        <f t="shared" si="3"/>
        <v>27</v>
      </c>
    </row>
    <row r="80" spans="4:8" x14ac:dyDescent="0.35">
      <c r="D80" s="16">
        <v>58</v>
      </c>
      <c r="E80" s="16">
        <f t="shared" si="2"/>
        <v>42</v>
      </c>
      <c r="F80" s="24"/>
      <c r="G80" s="16">
        <v>77</v>
      </c>
      <c r="H80" s="16">
        <f t="shared" si="3"/>
        <v>23</v>
      </c>
    </row>
    <row r="81" spans="4:8" x14ac:dyDescent="0.35">
      <c r="D81" s="16">
        <v>28</v>
      </c>
      <c r="E81" s="16">
        <f t="shared" si="2"/>
        <v>72</v>
      </c>
      <c r="F81" s="24"/>
      <c r="G81" s="16">
        <v>32</v>
      </c>
      <c r="H81" s="16">
        <f t="shared" si="3"/>
        <v>68</v>
      </c>
    </row>
    <row r="82" spans="4:8" x14ac:dyDescent="0.35">
      <c r="D82" s="16">
        <v>71</v>
      </c>
      <c r="E82" s="16">
        <f t="shared" si="2"/>
        <v>29</v>
      </c>
      <c r="F82" s="24"/>
      <c r="G82" s="16">
        <v>12</v>
      </c>
      <c r="H82" s="16">
        <f t="shared" si="3"/>
        <v>88</v>
      </c>
    </row>
    <row r="83" spans="4:8" x14ac:dyDescent="0.35">
      <c r="D83" s="16">
        <v>50</v>
      </c>
      <c r="E83" s="16">
        <f t="shared" si="2"/>
        <v>50</v>
      </c>
      <c r="F83" s="24"/>
      <c r="G83" s="16">
        <v>83</v>
      </c>
      <c r="H83" s="16">
        <f t="shared" si="3"/>
        <v>17</v>
      </c>
    </row>
    <row r="84" spans="4:8" x14ac:dyDescent="0.35">
      <c r="D84" s="16">
        <v>35</v>
      </c>
      <c r="E84" s="16">
        <f t="shared" si="2"/>
        <v>65</v>
      </c>
      <c r="F84" s="24"/>
      <c r="G84" s="16">
        <v>9</v>
      </c>
      <c r="H84" s="16">
        <f t="shared" si="3"/>
        <v>91</v>
      </c>
    </row>
    <row r="85" spans="4:8" x14ac:dyDescent="0.35">
      <c r="D85" s="16">
        <v>43</v>
      </c>
      <c r="E85" s="16">
        <f t="shared" si="2"/>
        <v>57</v>
      </c>
      <c r="F85" s="24"/>
      <c r="G85" s="16">
        <v>33</v>
      </c>
      <c r="H85" s="16">
        <f t="shared" si="3"/>
        <v>67</v>
      </c>
    </row>
    <row r="86" spans="4:8" x14ac:dyDescent="0.35">
      <c r="D86" s="16">
        <v>31</v>
      </c>
      <c r="E86" s="16">
        <f t="shared" si="2"/>
        <v>69</v>
      </c>
      <c r="F86" s="24"/>
      <c r="G86" s="16">
        <v>5</v>
      </c>
      <c r="H86" s="16">
        <f t="shared" si="3"/>
        <v>95</v>
      </c>
    </row>
    <row r="87" spans="4:8" x14ac:dyDescent="0.35">
      <c r="D87" s="16">
        <v>5</v>
      </c>
      <c r="E87" s="16">
        <f t="shared" si="2"/>
        <v>95</v>
      </c>
      <c r="F87" s="24"/>
      <c r="G87" s="16">
        <v>98</v>
      </c>
      <c r="H87" s="16">
        <f t="shared" si="3"/>
        <v>2</v>
      </c>
    </row>
    <row r="88" spans="4:8" x14ac:dyDescent="0.35">
      <c r="D88" s="16">
        <v>54</v>
      </c>
      <c r="E88" s="16">
        <f t="shared" si="2"/>
        <v>46</v>
      </c>
      <c r="F88" s="24"/>
      <c r="G88" s="16">
        <v>33</v>
      </c>
      <c r="H88" s="16">
        <f t="shared" si="3"/>
        <v>67</v>
      </c>
    </row>
    <row r="89" spans="4:8" x14ac:dyDescent="0.35">
      <c r="D89" s="16">
        <v>1</v>
      </c>
      <c r="E89" s="16">
        <f t="shared" si="2"/>
        <v>99</v>
      </c>
      <c r="F89" s="24"/>
      <c r="G89" s="16">
        <v>29</v>
      </c>
      <c r="H89" s="16">
        <f t="shared" si="3"/>
        <v>71</v>
      </c>
    </row>
    <row r="90" spans="4:8" x14ac:dyDescent="0.35">
      <c r="D90" s="16">
        <v>77</v>
      </c>
      <c r="E90" s="16">
        <f t="shared" si="2"/>
        <v>23</v>
      </c>
      <c r="F90" s="24"/>
      <c r="G90" s="16">
        <v>89</v>
      </c>
      <c r="H90" s="16">
        <f t="shared" si="3"/>
        <v>11</v>
      </c>
    </row>
    <row r="91" spans="4:8" x14ac:dyDescent="0.35">
      <c r="D91" s="16">
        <v>99</v>
      </c>
      <c r="E91" s="16">
        <f t="shared" si="2"/>
        <v>1</v>
      </c>
      <c r="F91" s="24"/>
      <c r="G91" s="16">
        <v>82</v>
      </c>
      <c r="H91" s="16">
        <f t="shared" si="3"/>
        <v>18</v>
      </c>
    </row>
    <row r="92" spans="4:8" x14ac:dyDescent="0.35">
      <c r="D92" s="16">
        <v>81</v>
      </c>
      <c r="E92" s="16">
        <f t="shared" si="2"/>
        <v>19</v>
      </c>
      <c r="F92" s="24"/>
      <c r="G92" s="16">
        <v>66</v>
      </c>
      <c r="H92" s="16">
        <f t="shared" si="3"/>
        <v>34</v>
      </c>
    </row>
    <row r="93" spans="4:8" x14ac:dyDescent="0.35">
      <c r="D93" s="16">
        <v>22</v>
      </c>
      <c r="E93" s="16">
        <f t="shared" si="2"/>
        <v>78</v>
      </c>
      <c r="F93" s="24"/>
      <c r="G93" s="16">
        <v>90</v>
      </c>
      <c r="H93" s="16">
        <f t="shared" si="3"/>
        <v>10</v>
      </c>
    </row>
    <row r="94" spans="4:8" x14ac:dyDescent="0.35">
      <c r="D94" s="16">
        <v>39</v>
      </c>
      <c r="E94" s="16">
        <f t="shared" si="2"/>
        <v>61</v>
      </c>
      <c r="F94" s="24"/>
      <c r="G94" s="16">
        <v>13</v>
      </c>
      <c r="H94" s="16">
        <f t="shared" si="3"/>
        <v>87</v>
      </c>
    </row>
    <row r="95" spans="4:8" x14ac:dyDescent="0.35">
      <c r="D95" s="16">
        <v>17</v>
      </c>
      <c r="E95" s="16">
        <f t="shared" si="2"/>
        <v>83</v>
      </c>
      <c r="F95" s="24"/>
      <c r="G95" s="16">
        <v>53</v>
      </c>
      <c r="H95" s="16">
        <f t="shared" si="3"/>
        <v>47</v>
      </c>
    </row>
    <row r="96" spans="4:8" x14ac:dyDescent="0.35">
      <c r="D96" s="16">
        <v>89</v>
      </c>
      <c r="E96" s="16">
        <f t="shared" si="2"/>
        <v>11</v>
      </c>
      <c r="F96" s="24"/>
      <c r="G96" s="16">
        <v>5</v>
      </c>
      <c r="H96" s="16">
        <f t="shared" si="3"/>
        <v>95</v>
      </c>
    </row>
    <row r="97" spans="4:8" x14ac:dyDescent="0.35">
      <c r="D97" s="16">
        <v>53</v>
      </c>
      <c r="E97" s="16">
        <f t="shared" si="2"/>
        <v>47</v>
      </c>
      <c r="F97" s="24"/>
      <c r="G97" s="16">
        <v>43</v>
      </c>
      <c r="H97" s="16">
        <f t="shared" si="3"/>
        <v>57</v>
      </c>
    </row>
    <row r="98" spans="4:8" x14ac:dyDescent="0.35">
      <c r="D98" s="16">
        <v>14</v>
      </c>
      <c r="E98" s="16">
        <f t="shared" si="2"/>
        <v>86</v>
      </c>
      <c r="F98" s="24"/>
      <c r="G98" s="16">
        <v>84</v>
      </c>
      <c r="H98" s="16">
        <f t="shared" si="3"/>
        <v>16</v>
      </c>
    </row>
    <row r="99" spans="4:8" x14ac:dyDescent="0.35">
      <c r="D99" s="16">
        <v>44</v>
      </c>
      <c r="E99" s="16">
        <f t="shared" si="2"/>
        <v>56</v>
      </c>
      <c r="F99" s="24"/>
      <c r="G99" s="16">
        <v>85</v>
      </c>
      <c r="H99" s="16">
        <f t="shared" si="3"/>
        <v>15</v>
      </c>
    </row>
    <row r="100" spans="4:8" x14ac:dyDescent="0.35">
      <c r="D100" s="16">
        <v>71</v>
      </c>
      <c r="E100" s="16">
        <f t="shared" si="2"/>
        <v>29</v>
      </c>
      <c r="F100" s="24"/>
      <c r="G100" s="16">
        <v>40</v>
      </c>
      <c r="H100" s="16">
        <f t="shared" si="3"/>
        <v>60</v>
      </c>
    </row>
    <row r="101" spans="4:8" x14ac:dyDescent="0.35">
      <c r="D101" s="16">
        <v>91</v>
      </c>
      <c r="E101" s="16">
        <f t="shared" si="2"/>
        <v>9</v>
      </c>
      <c r="F101" s="24"/>
      <c r="G101" s="16">
        <v>6</v>
      </c>
      <c r="H101" s="16">
        <f t="shared" si="3"/>
        <v>94</v>
      </c>
    </row>
    <row r="102" spans="4:8" x14ac:dyDescent="0.35">
      <c r="D102" s="16">
        <v>57</v>
      </c>
      <c r="E102" s="16">
        <f t="shared" si="2"/>
        <v>43</v>
      </c>
      <c r="F102" s="24"/>
      <c r="G102" s="16">
        <v>85</v>
      </c>
      <c r="H102" s="16">
        <f t="shared" si="3"/>
        <v>15</v>
      </c>
    </row>
    <row r="103" spans="4:8" x14ac:dyDescent="0.35">
      <c r="D103" s="16">
        <v>72</v>
      </c>
      <c r="E103" s="16">
        <f t="shared" si="2"/>
        <v>28</v>
      </c>
      <c r="F103" s="24"/>
      <c r="G103" s="16">
        <v>22</v>
      </c>
      <c r="H103" s="16">
        <f t="shared" si="3"/>
        <v>78</v>
      </c>
    </row>
    <row r="104" spans="4:8" x14ac:dyDescent="0.35">
      <c r="D104" s="16">
        <v>49</v>
      </c>
      <c r="E104" s="16">
        <f t="shared" si="2"/>
        <v>51</v>
      </c>
      <c r="F104" s="24"/>
      <c r="G104" s="16">
        <v>76</v>
      </c>
      <c r="H104" s="16">
        <f t="shared" si="3"/>
        <v>24</v>
      </c>
    </row>
    <row r="105" spans="4:8" x14ac:dyDescent="0.35">
      <c r="D105" s="16">
        <v>20</v>
      </c>
      <c r="E105" s="16">
        <f t="shared" si="2"/>
        <v>80</v>
      </c>
      <c r="F105" s="24"/>
      <c r="G105" s="16">
        <v>87</v>
      </c>
      <c r="H105" s="16">
        <f t="shared" si="3"/>
        <v>13</v>
      </c>
    </row>
    <row r="106" spans="4:8" x14ac:dyDescent="0.35">
      <c r="D106" s="16">
        <v>5</v>
      </c>
      <c r="E106" s="16">
        <f t="shared" si="2"/>
        <v>95</v>
      </c>
      <c r="F106" s="24"/>
      <c r="G106" s="16">
        <v>76</v>
      </c>
      <c r="H106" s="16">
        <f t="shared" si="3"/>
        <v>24</v>
      </c>
    </row>
    <row r="107" spans="4:8" x14ac:dyDescent="0.35">
      <c r="D107" s="16">
        <v>65</v>
      </c>
      <c r="E107" s="16">
        <f t="shared" si="2"/>
        <v>35</v>
      </c>
      <c r="F107" s="24"/>
      <c r="G107" s="16">
        <v>86</v>
      </c>
      <c r="H107" s="16">
        <f t="shared" si="3"/>
        <v>14</v>
      </c>
    </row>
    <row r="108" spans="4:8" x14ac:dyDescent="0.35">
      <c r="D108" s="16">
        <v>50</v>
      </c>
      <c r="E108" s="16">
        <f t="shared" si="2"/>
        <v>50</v>
      </c>
      <c r="F108" s="24"/>
      <c r="G108" s="16">
        <v>59</v>
      </c>
      <c r="H108" s="16">
        <f t="shared" si="3"/>
        <v>41</v>
      </c>
    </row>
    <row r="109" spans="4:8" x14ac:dyDescent="0.35">
      <c r="D109" s="16">
        <v>74</v>
      </c>
      <c r="E109" s="16">
        <f t="shared" si="2"/>
        <v>26</v>
      </c>
      <c r="F109" s="24"/>
      <c r="G109" s="16">
        <v>6</v>
      </c>
      <c r="H109" s="16">
        <f t="shared" si="3"/>
        <v>94</v>
      </c>
    </row>
    <row r="116" spans="2:8" x14ac:dyDescent="0.35">
      <c r="D116" s="24"/>
      <c r="E116" s="24"/>
      <c r="F116" s="24"/>
      <c r="G116" s="24"/>
      <c r="H116" s="24"/>
    </row>
    <row r="121" spans="2:8" x14ac:dyDescent="0.35">
      <c r="B121" t="s">
        <v>109</v>
      </c>
      <c r="D121" s="2">
        <f>1-0.95</f>
        <v>5.0000000000000044E-2</v>
      </c>
    </row>
    <row r="123" spans="2:8" x14ac:dyDescent="0.35">
      <c r="B123" t="s">
        <v>110</v>
      </c>
    </row>
    <row r="124" spans="2:8" x14ac:dyDescent="0.35">
      <c r="B124" t="s">
        <v>111</v>
      </c>
    </row>
    <row r="125" spans="2:8" x14ac:dyDescent="0.35">
      <c r="B125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Chi-square Tests</vt:lpstr>
      <vt:lpstr>ANOVA Tests</vt:lpstr>
      <vt:lpstr>T 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</dc:creator>
  <cp:lastModifiedBy>Parthvi Paneliya</cp:lastModifiedBy>
  <dcterms:created xsi:type="dcterms:W3CDTF">2015-06-05T18:17:20Z</dcterms:created>
  <dcterms:modified xsi:type="dcterms:W3CDTF">2024-04-27T05:18:42Z</dcterms:modified>
</cp:coreProperties>
</file>