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arthvi\OneDrive\Desktop\DATA ANALITICS\"/>
    </mc:Choice>
  </mc:AlternateContent>
  <xr:revisionPtr revIDLastSave="0" documentId="13_ncr:1_{4849DDDA-C0D7-4C1C-B48B-77DA63DEA555}" xr6:coauthVersionLast="47" xr6:coauthVersionMax="47" xr10:uidLastSave="{00000000-0000-0000-0000-000000000000}"/>
  <bookViews>
    <workbookView xWindow="-110" yWindow="-110" windowWidth="19420" windowHeight="10300" xr2:uid="{97E74226-13A8-48D1-BC0B-D31E592C64AF}"/>
  </bookViews>
  <sheets>
    <sheet name="Sheet1" sheetId="1" r:id="rId1"/>
  </sheets>
  <definedNames>
    <definedName name="_xlchart.v1.0" hidden="1">Sheet1!$A$284</definedName>
    <definedName name="_xlchart.v1.1" hidden="1">Sheet1!$B$283:$H$283</definedName>
    <definedName name="_xlchart.v1.2" hidden="1">Sheet1!$B$284:$H$284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53" i="1" l="1"/>
  <c r="E922" i="1"/>
  <c r="E924" i="1" s="1"/>
  <c r="E910" i="1"/>
  <c r="F890" i="1"/>
  <c r="F891" i="1" s="1"/>
  <c r="F892" i="1" s="1"/>
  <c r="F893" i="1" s="1"/>
  <c r="D882" i="1"/>
  <c r="D873" i="1"/>
  <c r="G858" i="1"/>
  <c r="G859" i="1" s="1"/>
  <c r="G857" i="1"/>
  <c r="D845" i="1"/>
  <c r="D844" i="1"/>
  <c r="E847" i="1" s="1"/>
  <c r="F779" i="1"/>
  <c r="E764" i="1"/>
  <c r="G755" i="1"/>
  <c r="H744" i="1"/>
  <c r="G733" i="1"/>
  <c r="F723" i="1"/>
  <c r="B712" i="1" l="1"/>
  <c r="B701" i="1"/>
  <c r="B692" i="1"/>
  <c r="B682" i="1"/>
  <c r="A682" i="1"/>
  <c r="B659" i="1"/>
  <c r="A659" i="1"/>
  <c r="B635" i="1"/>
  <c r="A635" i="1"/>
  <c r="B610" i="1"/>
  <c r="A610" i="1"/>
  <c r="B584" i="1"/>
  <c r="A584" i="1"/>
  <c r="B568" i="1"/>
  <c r="B566" i="1"/>
  <c r="B564" i="1"/>
  <c r="A568" i="1"/>
  <c r="A566" i="1"/>
  <c r="A564" i="1"/>
  <c r="B535" i="1"/>
  <c r="B533" i="1"/>
  <c r="B531" i="1"/>
  <c r="A535" i="1"/>
  <c r="A533" i="1"/>
  <c r="A531" i="1"/>
  <c r="B509" i="1"/>
  <c r="B507" i="1"/>
  <c r="B505" i="1"/>
  <c r="A509" i="1"/>
  <c r="A507" i="1"/>
  <c r="A505" i="1"/>
  <c r="B479" i="1"/>
  <c r="B477" i="1"/>
  <c r="B475" i="1"/>
  <c r="A479" i="1"/>
  <c r="A477" i="1"/>
  <c r="A475" i="1"/>
  <c r="B448" i="1"/>
  <c r="B446" i="1"/>
  <c r="B444" i="1"/>
  <c r="B442" i="1"/>
  <c r="A446" i="1"/>
  <c r="A444" i="1"/>
  <c r="A442" i="1"/>
  <c r="A417" i="1"/>
  <c r="A416" i="1"/>
  <c r="A415" i="1"/>
  <c r="A413" i="1"/>
  <c r="A383" i="1"/>
  <c r="A345" i="1"/>
  <c r="A324" i="1"/>
  <c r="C276" i="1"/>
  <c r="C274" i="1"/>
  <c r="C275" i="1"/>
  <c r="G256" i="1"/>
  <c r="F256" i="1"/>
  <c r="E256" i="1"/>
  <c r="D256" i="1"/>
  <c r="C256" i="1"/>
  <c r="B285" i="1" l="1"/>
  <c r="A276" i="1"/>
  <c r="A274" i="1"/>
  <c r="B257" i="1"/>
  <c r="B256" i="1"/>
  <c r="B255" i="1"/>
  <c r="A257" i="1"/>
  <c r="A255" i="1"/>
  <c r="B230" i="1"/>
  <c r="B229" i="1"/>
  <c r="B228" i="1"/>
  <c r="A230" i="1"/>
  <c r="A228" i="1"/>
  <c r="B213" i="1"/>
  <c r="B212" i="1"/>
  <c r="B211" i="1"/>
  <c r="A213" i="1"/>
  <c r="A211" i="1"/>
  <c r="C181" i="1"/>
  <c r="B185" i="1"/>
  <c r="B183" i="1"/>
  <c r="B182" i="1"/>
  <c r="B181" i="1"/>
  <c r="A185" i="1"/>
  <c r="A183" i="1"/>
  <c r="A181" i="1"/>
  <c r="C160" i="1"/>
  <c r="B164" i="1"/>
  <c r="B162" i="1"/>
  <c r="B161" i="1"/>
  <c r="B160" i="1"/>
  <c r="A164" i="1"/>
  <c r="A162" i="1"/>
  <c r="A160" i="1"/>
  <c r="B151" i="1"/>
  <c r="B149" i="1"/>
  <c r="A151" i="1"/>
  <c r="A150" i="1"/>
  <c r="A149" i="1"/>
  <c r="B110" i="1"/>
  <c r="B108" i="1"/>
  <c r="B106" i="1"/>
  <c r="B105" i="1"/>
  <c r="B104" i="1"/>
  <c r="B92" i="1"/>
  <c r="B90" i="1"/>
  <c r="B88" i="1"/>
  <c r="B87" i="1"/>
  <c r="B86" i="1"/>
  <c r="C12" i="1"/>
  <c r="B26" i="1"/>
  <c r="C14" i="1"/>
  <c r="B28" i="1"/>
  <c r="D61" i="1"/>
  <c r="D57" i="1"/>
  <c r="C10" i="1"/>
  <c r="B24" i="1"/>
  <c r="D59" i="1"/>
  <c r="A44" i="1"/>
  <c r="D55" i="1"/>
  <c r="A14" i="1"/>
</calcChain>
</file>

<file path=xl/sharedStrings.xml><?xml version="1.0" encoding="utf-8"?>
<sst xmlns="http://schemas.openxmlformats.org/spreadsheetml/2006/main" count="259" uniqueCount="143">
  <si>
    <t>X</t>
  </si>
  <si>
    <t>MEAN</t>
  </si>
  <si>
    <t>MEDIAN</t>
  </si>
  <si>
    <t>MODE</t>
  </si>
  <si>
    <t>TOTAL</t>
  </si>
  <si>
    <t xml:space="preserve">MODE </t>
  </si>
  <si>
    <t>Column1</t>
  </si>
  <si>
    <t>Column2</t>
  </si>
  <si>
    <t>RANGE</t>
  </si>
  <si>
    <t>VARIANCE</t>
  </si>
  <si>
    <t>STANDARD DEVIATION</t>
  </si>
  <si>
    <t>STANDARDDEVIATION</t>
  </si>
  <si>
    <t>FREQUENCY DISTRIBUTION</t>
  </si>
  <si>
    <t xml:space="preserve">MEDIAN </t>
  </si>
  <si>
    <t>A</t>
  </si>
  <si>
    <t xml:space="preserve"> B</t>
  </si>
  <si>
    <t xml:space="preserve"> C</t>
  </si>
  <si>
    <t xml:space="preserve"> D</t>
  </si>
  <si>
    <t xml:space="preserve"> E</t>
  </si>
  <si>
    <t xml:space="preserve"> F</t>
  </si>
  <si>
    <t xml:space="preserve"> G</t>
  </si>
  <si>
    <t>COMPANY NAME</t>
  </si>
  <si>
    <t xml:space="preserve">FREQUENCY </t>
  </si>
  <si>
    <t>HIGHEST FREQUENCY</t>
  </si>
  <si>
    <t>Bin</t>
  </si>
  <si>
    <t>More</t>
  </si>
  <si>
    <t>Frequency</t>
  </si>
  <si>
    <t>20-25</t>
  </si>
  <si>
    <t>25-30</t>
  </si>
  <si>
    <t>30-35</t>
  </si>
  <si>
    <t>35-40</t>
  </si>
  <si>
    <t>40-45</t>
  </si>
  <si>
    <t>INTER QUARTILE RANGE</t>
  </si>
  <si>
    <t>Q1</t>
  </si>
  <si>
    <t>Q3</t>
  </si>
  <si>
    <t>inter quratile</t>
  </si>
  <si>
    <t>BAR CHART ???????</t>
  </si>
  <si>
    <t>BAR CHAR??</t>
  </si>
  <si>
    <t>BIN</t>
  </si>
  <si>
    <t>BAR CHART??????</t>
  </si>
  <si>
    <t>QUARTILE 1</t>
  </si>
  <si>
    <t>QUARTILE 2</t>
  </si>
  <si>
    <t>QUARTILE 3</t>
  </si>
  <si>
    <t>PERCENTILE 10</t>
  </si>
  <si>
    <t>PERCENTILE 25</t>
  </si>
  <si>
    <t>PERCENTILE 75</t>
  </si>
  <si>
    <t>PERCENTILE 90</t>
  </si>
  <si>
    <t>PERCENTILE 15</t>
  </si>
  <si>
    <t>PERCENTILE 50</t>
  </si>
  <si>
    <t>PERCENTILE 85</t>
  </si>
  <si>
    <t>PERCENTILE 20</t>
  </si>
  <si>
    <t>PERCENTILE 40</t>
  </si>
  <si>
    <t>PERCENTILE 80</t>
  </si>
  <si>
    <t>PERCENTILE 30</t>
  </si>
  <si>
    <t>PERCENTILE 70</t>
  </si>
  <si>
    <t>KURTOSIS</t>
  </si>
  <si>
    <t>SKEWNESS</t>
  </si>
  <si>
    <t xml:space="preserve">CORRELATION </t>
  </si>
  <si>
    <t>Advertising Expenditure</t>
  </si>
  <si>
    <t>Sales Revenue</t>
  </si>
  <si>
    <t>Company A</t>
  </si>
  <si>
    <t>Company B</t>
  </si>
  <si>
    <t xml:space="preserve">COVAIRANCE </t>
  </si>
  <si>
    <t>Hours Spent Studying</t>
  </si>
  <si>
    <t>Exam Scores</t>
  </si>
  <si>
    <t>CORRELATION</t>
  </si>
  <si>
    <t>no of success</t>
  </si>
  <si>
    <t>binomial distribution</t>
  </si>
  <si>
    <t>Questions on discrete and continuous random variable</t>
  </si>
  <si>
    <r>
      <t>Discrete Random Variable</t>
    </r>
    <r>
      <rPr>
        <sz val="14"/>
        <color theme="1"/>
        <rFont val="Arial"/>
        <family val="2"/>
      </rPr>
      <t>:</t>
    </r>
  </si>
  <si>
    <t xml:space="preserve">1.	Problem: A fair six-sided die is rolled 100 times. What is the probability of rolling exactly five 3's?
Data: Number of rolls (n) = 100
</t>
  </si>
  <si>
    <t>ANSWER</t>
  </si>
  <si>
    <t>n</t>
  </si>
  <si>
    <t>no of trial</t>
  </si>
  <si>
    <t>k</t>
  </si>
  <si>
    <t>p</t>
  </si>
  <si>
    <t>probability of single question</t>
  </si>
  <si>
    <t xml:space="preserve">2.	Problem: In a deck of 52 playing cards, five cards are randomly drawn without replacement. What is the probability of getting two hearts?
Data: Number of hearts in the deck (N) = 13, Number of cards drawn (n) = 5
</t>
  </si>
  <si>
    <t>population size  (N)</t>
  </si>
  <si>
    <t>No. Of success in population (K)</t>
  </si>
  <si>
    <t>sample size (n)</t>
  </si>
  <si>
    <t>No. Of success in sample (k)</t>
  </si>
  <si>
    <t xml:space="preserve">3.	Problem: A multiple-choice test consists of 10 questions, each with four possible answers. If a student randomly guesses on each question, what is the probability of getting at least 8 questions correct?
Data: Number of questions (n) = 10, Number of possible answers per question (k) = 4
</t>
  </si>
  <si>
    <t xml:space="preserve">no of question </t>
  </si>
  <si>
    <t xml:space="preserve">4.	Problem: A bag contains 30 red balls, 20 blue balls, and 10 green balls. Three balls are drawn without replacement. What is the probability that all three balls are blue?
Data: Number of blue balls in the bag (N) = 20, Number of balls drawn (n) = 3
</t>
  </si>
  <si>
    <t xml:space="preserve">5.	Problem: In a football match, a player scores a goal with a 0.3 probability per shot. If the player takes 10 shots, what is the probability of scoring exactly three goals?
Data: Number of shots (n) = 10, Probability of scoring per shot (p) = 0.3
</t>
  </si>
  <si>
    <t>p(x)</t>
  </si>
  <si>
    <t>Continuous Random Variable</t>
  </si>
  <si>
    <t xml:space="preserve">1.	Problem: The heights of students in a class are normally distributed with a mean of 165 cm and a standard deviation of 10 cm. What is the probability that a randomly selected student is taller than 180 cm?
Data: Mean height (μ) = 165 cm, Standard deviation (σ) = 10 cm, Height threshold (x)
= 180 cm
</t>
  </si>
  <si>
    <t xml:space="preserve">(μ) </t>
  </si>
  <si>
    <t xml:space="preserve">(σ) </t>
  </si>
  <si>
    <t>x</t>
  </si>
  <si>
    <t>P(x&gt;180)</t>
  </si>
  <si>
    <t xml:space="preserve">2.	Problem: The waiting times at a coffee shop are exponentially distributed with a mean of 5 minutes. What is the probability that a customer waits less than 3 minutes?
Data: Mean waiting time (μ) = 5 minutes, Waiting time threshold (x) = 3 minutes
</t>
  </si>
  <si>
    <t xml:space="preserve">3.	Problem: The lifetimes of a certain brand of light bulbs are normally distributed with a mean of 1000 hours and a standard deviation of 100 hours. What is the probability that a randomly selected light bulb lasts between 900 and 1100 hours?
Data: Mean lifetime (μ) = 1000 hours, Standard deviation (σ) = 100 hours, Lifetime range (lower limit x1, upper limit x2)
</t>
  </si>
  <si>
    <t xml:space="preserve">4.	Problem: The weights of apples in a basket follow a uniform distribution between 100 grams and 200 grams. What is the probability that a randomly selected apple weighs between 150 and 170 grams?
Data: Weight range (lower limit x1, upper limit x2)
</t>
  </si>
  <si>
    <t xml:space="preserve">5.	Problem: The time taken to complete a task is exponentially distributed with a mean of 20 minutes. What is the probability that the task is completed in less than 15 minutes?
Data: Mean time (μ) = 20 minutes, Time threshold (x) = 15 minutes
</t>
  </si>
  <si>
    <t>Questions on Discrete Distribution and Continuous Distribution</t>
  </si>
  <si>
    <t>Continuous Distribution</t>
  </si>
  <si>
    <t xml:space="preserve">1.	Problem: The weights of apples in a basket follow a normal distribution with a mean of 150 grams and a standard deviation of 10 grams. What is the probability that a randomly selected apple weighs between 140 and 160 grams?
Data: Mean weight (μ) = 150 grams, Standard deviation (σ) = 10 grams, Weight range (lower limit x1, upper limit x2)
</t>
  </si>
  <si>
    <t xml:space="preserve"> (σ)</t>
  </si>
  <si>
    <t>x1</t>
  </si>
  <si>
    <t>x2</t>
  </si>
  <si>
    <t>x1&lt;160</t>
  </si>
  <si>
    <t>X2&gt;140</t>
  </si>
  <si>
    <t>P(160&lt;x&lt;140)</t>
  </si>
  <si>
    <t xml:space="preserve">2.	Problem: The lifetimes of a certain brand of light bulbs are exponentially distributed with a mean of 1000 hours. What is the probability that a randomly selected light bulb lasts more than 900 hours?
Data: Mean lifetime (μ) = 1000 hours, Lifetime threshold (x) = 900 hours
</t>
  </si>
  <si>
    <t>x1&lt;900</t>
  </si>
  <si>
    <t>x2&lt;1100</t>
  </si>
  <si>
    <t>P(1100&lt;x&lt;900)</t>
  </si>
  <si>
    <t>Discrete Distribution</t>
  </si>
  <si>
    <t xml:space="preserve">1.	Problem: A company sells smartphones, and the number of defects per batch follows a Poisson distribution with a mean of 2 defects. What is the probability of having exactly 3 defects in a randomly selected batch?
Data: Mean number of defects (λ) = 2, Number of defects (x) = 3
</t>
  </si>
  <si>
    <t xml:space="preserve">(λ) </t>
  </si>
  <si>
    <t>2.	Problem: In a game, a player has a 0.3 probability of winning each round. If the player plays 10 rounds, what is the probability of winning exactly 3 rounds?
Data: Probability of winning (p) = 0.3, Number of rounds (n) = 10, Number of wins (x)
= 3</t>
  </si>
  <si>
    <t xml:space="preserve">3.	Problem: A six-sided fair die is rolled three times. What is the probability of obtaining at least one 6?
Data: Number of rolls (n) = 3
</t>
  </si>
  <si>
    <t xml:space="preserve">probability of getting six = </t>
  </si>
  <si>
    <t xml:space="preserve">probability of no getting six = </t>
  </si>
  <si>
    <t>probability of no 6 in three rolls</t>
  </si>
  <si>
    <t xml:space="preserve">probability of getting six </t>
  </si>
  <si>
    <t xml:space="preserve"> at least 1 six</t>
  </si>
  <si>
    <t>Questions on Confidence Interval and Hypothesis Testings</t>
  </si>
  <si>
    <t>Confidence Interval Problems</t>
  </si>
  <si>
    <t xml:space="preserve">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Data: Sample size (n) = 100, Sample mean (x̄ ) = 170 cm, Sample standard deviation
(s) = 8 cm, Confidence level = 95%
</t>
  </si>
  <si>
    <t>x̄</t>
  </si>
  <si>
    <t>s</t>
  </si>
  <si>
    <t>confidence level</t>
  </si>
  <si>
    <t>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Data: Sample size (n) = 500, Number of successes (x) = 320, Confidence level = 90%
2.</t>
  </si>
  <si>
    <t xml:space="preserve">standard deviation </t>
  </si>
  <si>
    <r>
      <t>Hypothesis Testing Problems</t>
    </r>
    <r>
      <rPr>
        <sz val="16"/>
        <color theme="1"/>
        <rFont val="Arial"/>
        <family val="2"/>
      </rPr>
      <t>:</t>
    </r>
  </si>
  <si>
    <t xml:space="preserve">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
Data: Sample size (n) = 50, Test scores of the two groups
</t>
  </si>
  <si>
    <r>
      <t xml:space="preserve">The </t>
    </r>
    <r>
      <rPr>
        <b/>
        <sz val="11"/>
        <color theme="1"/>
        <rFont val="Calibri"/>
        <family val="2"/>
        <scheme val="minor"/>
      </rPr>
      <t>null hypothesis (H0)</t>
    </r>
    <r>
      <rPr>
        <sz val="11"/>
        <color theme="1"/>
        <rFont val="Calibri"/>
        <family val="2"/>
        <scheme val="minor"/>
      </rPr>
      <t xml:space="preserve"> states that there is no significant difference between the average score between group using </t>
    </r>
  </si>
  <si>
    <t>new teaching method and group using traditional methods</t>
  </si>
  <si>
    <r>
      <rPr>
        <b/>
        <sz val="11"/>
        <color theme="1"/>
        <rFont val="Calibri"/>
        <family val="2"/>
        <scheme val="minor"/>
      </rPr>
      <t xml:space="preserve">alternative hypothesis (Ha) </t>
    </r>
    <r>
      <rPr>
        <sz val="11"/>
        <color theme="1"/>
        <rFont val="Calibri"/>
        <family val="2"/>
        <scheme val="minor"/>
      </rPr>
      <t>suggests that new teaching methods improve average test score compare to traditional methods.</t>
    </r>
  </si>
  <si>
    <t xml:space="preserve">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Data: Sample size (n) = 25, Sample mean (x̄ ) = 510 grams, Sample standard deviation (s) = 20 grams, Population mean (μ) = 500 grams
</t>
  </si>
  <si>
    <t xml:space="preserve">Sample mean (x̄) = </t>
  </si>
  <si>
    <t xml:space="preserve">Population mean (μ) </t>
  </si>
  <si>
    <t>Sample standard</t>
  </si>
  <si>
    <t>deviation (s)</t>
  </si>
  <si>
    <t>Sample size (n)</t>
  </si>
  <si>
    <t>alpa</t>
  </si>
  <si>
    <t>z-value</t>
  </si>
  <si>
    <t xml:space="preserve">critical value </t>
  </si>
  <si>
    <t>2.5 is greater than critical value =2 hence null hypothesis is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</si>
</sst>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000000"/>
      <name val="Calibri"/>
      <family val="2"/>
      <scheme val="minor"/>
    </font>
    <font>
      <sz val="11"/>
      <color theme="1"/>
      <name val="Calibri"/>
      <family val="2"/>
      <scheme val="minor"/>
    </font>
    <font>
      <i/>
      <sz val="11"/>
      <color theme="1"/>
      <name val="Calibri"/>
      <family val="2"/>
      <scheme val="minor"/>
    </font>
    <font>
      <sz val="10.5"/>
      <color rgb="FF000000"/>
      <name val="Calibri Light"/>
      <family val="2"/>
    </font>
    <font>
      <b/>
      <sz val="11"/>
      <color theme="1"/>
      <name val="Calibri"/>
      <family val="2"/>
      <scheme val="minor"/>
    </font>
    <font>
      <b/>
      <sz val="16"/>
      <color theme="1"/>
      <name val="Arial"/>
      <family val="2"/>
    </font>
    <font>
      <b/>
      <sz val="15.5"/>
      <color theme="1"/>
      <name val="Arial"/>
      <family val="2"/>
    </font>
    <font>
      <b/>
      <sz val="14"/>
      <color theme="1"/>
      <name val="Arial"/>
      <family val="2"/>
    </font>
    <font>
      <sz val="14"/>
      <color theme="1"/>
      <name val="Arial"/>
      <family val="2"/>
    </font>
    <font>
      <b/>
      <sz val="12"/>
      <color theme="1"/>
      <name val="Arial"/>
      <family val="2"/>
    </font>
    <font>
      <b/>
      <sz val="11"/>
      <color theme="1"/>
      <name val="Arial"/>
      <family val="2"/>
    </font>
    <font>
      <sz val="12"/>
      <color theme="1"/>
      <name val="Arial"/>
      <family val="2"/>
    </font>
    <font>
      <b/>
      <i/>
      <sz val="16"/>
      <color theme="1"/>
      <name val="Arial"/>
      <family val="2"/>
    </font>
    <font>
      <b/>
      <i/>
      <sz val="14"/>
      <color theme="1"/>
      <name val="Arial"/>
      <family val="2"/>
    </font>
    <font>
      <sz val="15.5"/>
      <color theme="1"/>
      <name val="Arial"/>
      <family val="2"/>
    </font>
    <font>
      <sz val="9"/>
      <color theme="1"/>
      <name val="Calibri"/>
      <family val="2"/>
      <scheme val="minor"/>
    </font>
    <font>
      <b/>
      <sz val="10"/>
      <color theme="1"/>
      <name val="Calibri"/>
      <family val="2"/>
      <scheme val="minor"/>
    </font>
    <font>
      <sz val="16"/>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2">
    <xf numFmtId="0" fontId="0" fillId="0" borderId="0"/>
    <xf numFmtId="9" fontId="2" fillId="0" borderId="0" applyFont="0" applyFill="0" applyBorder="0" applyAlignment="0" applyProtection="0"/>
  </cellStyleXfs>
  <cellXfs count="83">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2" xfId="0" applyBorder="1"/>
    <xf numFmtId="0" fontId="0" fillId="0" borderId="3" xfId="0" applyBorder="1" applyAlignment="1">
      <alignment horizontal="center"/>
    </xf>
    <xf numFmtId="0" fontId="0" fillId="0" borderId="4" xfId="0" applyBorder="1" applyAlignment="1">
      <alignment horizontal="center"/>
    </xf>
    <xf numFmtId="0" fontId="1" fillId="0" borderId="6" xfId="0" applyFont="1"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5" xfId="0" applyBorder="1"/>
    <xf numFmtId="0" fontId="0" fillId="0" borderId="6" xfId="0" applyBorder="1" applyAlignment="1">
      <alignment horizontal="center"/>
    </xf>
    <xf numFmtId="0" fontId="0" fillId="0" borderId="9" xfId="0" applyBorder="1"/>
    <xf numFmtId="0" fontId="0" fillId="0" borderId="10" xfId="0" applyBorder="1"/>
    <xf numFmtId="0" fontId="0" fillId="0" borderId="11" xfId="0" applyBorder="1" applyAlignment="1">
      <alignment horizontal="center"/>
    </xf>
    <xf numFmtId="0" fontId="0" fillId="0" borderId="12" xfId="0" applyBorder="1"/>
    <xf numFmtId="0" fontId="1" fillId="0" borderId="0" xfId="0" applyFont="1" applyAlignment="1">
      <alignment horizontal="left" vertical="center"/>
    </xf>
    <xf numFmtId="4" fontId="1" fillId="0" borderId="0" xfId="1" applyNumberFormat="1" applyFont="1" applyAlignment="1">
      <alignment horizontal="center" vertical="center"/>
    </xf>
    <xf numFmtId="4" fontId="0" fillId="0" borderId="0" xfId="0" applyNumberFormat="1" applyAlignment="1">
      <alignment horizontal="center"/>
    </xf>
    <xf numFmtId="0" fontId="1" fillId="0" borderId="0" xfId="0" applyFont="1" applyAlignment="1">
      <alignment horizontal="center" vertical="center"/>
    </xf>
    <xf numFmtId="0" fontId="1" fillId="0" borderId="0" xfId="0" applyFont="1" applyAlignment="1">
      <alignment horizontal="center"/>
    </xf>
    <xf numFmtId="0" fontId="0" fillId="0" borderId="13" xfId="0" applyBorder="1"/>
    <xf numFmtId="0" fontId="3" fillId="0" borderId="14" xfId="0" applyFont="1" applyBorder="1" applyAlignment="1">
      <alignment horizontal="center"/>
    </xf>
    <xf numFmtId="0" fontId="1" fillId="0" borderId="2" xfId="0" applyFont="1" applyBorder="1" applyAlignment="1">
      <alignment horizontal="center" vertical="center"/>
    </xf>
    <xf numFmtId="0" fontId="1" fillId="0" borderId="2" xfId="0" applyFont="1" applyBorder="1" applyAlignment="1">
      <alignment horizontal="center"/>
    </xf>
    <xf numFmtId="0" fontId="3" fillId="0" borderId="2" xfId="0" applyFont="1" applyBorder="1" applyAlignment="1">
      <alignment horizontal="center"/>
    </xf>
    <xf numFmtId="0" fontId="4" fillId="0" borderId="2" xfId="0" applyFont="1" applyBorder="1" applyAlignment="1">
      <alignment horizontal="center" vertical="center"/>
    </xf>
    <xf numFmtId="0" fontId="4" fillId="0" borderId="2" xfId="0" applyFont="1" applyBorder="1" applyAlignment="1">
      <alignment horizontal="center"/>
    </xf>
    <xf numFmtId="0" fontId="0" fillId="0" borderId="4" xfId="0" applyBorder="1"/>
    <xf numFmtId="0" fontId="0" fillId="0" borderId="15" xfId="0" applyBorder="1"/>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3" xfId="0" applyFont="1" applyBorder="1" applyAlignment="1">
      <alignment horizontal="center" vertical="center"/>
    </xf>
    <xf numFmtId="0" fontId="7" fillId="0" borderId="0" xfId="0" applyFont="1" applyAlignment="1">
      <alignment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3" xfId="0" applyFont="1" applyBorder="1" applyAlignment="1">
      <alignment horizontal="center" vertical="center"/>
    </xf>
    <xf numFmtId="0" fontId="10" fillId="0" borderId="0" xfId="0" applyFont="1" applyAlignment="1">
      <alignment vertical="center"/>
    </xf>
    <xf numFmtId="0" fontId="11" fillId="0" borderId="0" xfId="0" applyFont="1" applyAlignment="1">
      <alignment horizontal="center" vertical="center" wrapText="1"/>
    </xf>
    <xf numFmtId="0" fontId="12" fillId="0" borderId="0" xfId="0" applyFont="1" applyAlignment="1">
      <alignment horizontal="center" vertical="center"/>
    </xf>
    <xf numFmtId="0" fontId="5" fillId="2" borderId="2" xfId="0" applyFont="1" applyFill="1" applyBorder="1"/>
    <xf numFmtId="0" fontId="12" fillId="0" borderId="0" xfId="0" applyFont="1" applyAlignment="1">
      <alignment horizontal="center" vertical="center"/>
    </xf>
    <xf numFmtId="0" fontId="0" fillId="0" borderId="0" xfId="0" applyAlignment="1">
      <alignment horizontal="center"/>
    </xf>
    <xf numFmtId="0" fontId="0" fillId="0" borderId="16" xfId="0" applyBorder="1" applyAlignment="1">
      <alignment horizontal="center"/>
    </xf>
    <xf numFmtId="0" fontId="5" fillId="0" borderId="0" xfId="0" applyFont="1" applyAlignment="1">
      <alignment horizontal="center" wrapText="1"/>
    </xf>
    <xf numFmtId="0" fontId="6" fillId="0" borderId="12" xfId="0" applyFont="1" applyBorder="1" applyAlignment="1">
      <alignment horizontal="center" vertical="center"/>
    </xf>
    <xf numFmtId="0" fontId="13" fillId="0" borderId="8" xfId="0" applyFont="1" applyBorder="1" applyAlignment="1">
      <alignment horizontal="center" vertical="center"/>
    </xf>
    <xf numFmtId="0" fontId="13" fillId="0" borderId="11" xfId="0" applyFont="1" applyBorder="1" applyAlignment="1">
      <alignment horizontal="center" vertical="center"/>
    </xf>
    <xf numFmtId="0" fontId="13" fillId="0" borderId="10" xfId="0" applyFont="1" applyBorder="1" applyAlignment="1">
      <alignment horizontal="center" vertical="center"/>
    </xf>
    <xf numFmtId="0" fontId="13" fillId="0" borderId="1" xfId="0" applyFont="1" applyBorder="1" applyAlignment="1">
      <alignment horizontal="center" vertical="center"/>
    </xf>
    <xf numFmtId="0" fontId="13" fillId="0" borderId="9" xfId="0" applyFont="1" applyBorder="1" applyAlignment="1">
      <alignment horizontal="center" vertical="center"/>
    </xf>
    <xf numFmtId="0" fontId="13" fillId="0" borderId="0" xfId="0" applyFont="1" applyAlignment="1">
      <alignment horizontal="center" vertical="center"/>
    </xf>
    <xf numFmtId="0" fontId="0" fillId="0" borderId="0" xfId="0" applyAlignment="1">
      <alignment horizontal="right"/>
    </xf>
    <xf numFmtId="0" fontId="0" fillId="0" borderId="0" xfId="0" applyAlignment="1">
      <alignment wrapText="1"/>
    </xf>
    <xf numFmtId="0" fontId="8" fillId="0" borderId="0" xfId="0" applyFont="1" applyAlignment="1">
      <alignment horizontal="center" vertical="center"/>
    </xf>
    <xf numFmtId="0" fontId="14" fillId="0" borderId="0" xfId="0" applyFont="1" applyAlignment="1">
      <alignment vertical="center"/>
    </xf>
    <xf numFmtId="0" fontId="10" fillId="0" borderId="0" xfId="0" applyFont="1" applyAlignment="1">
      <alignment horizontal="center" vertical="center"/>
    </xf>
    <xf numFmtId="0" fontId="15" fillId="0" borderId="0" xfId="0" applyFont="1" applyAlignment="1">
      <alignment vertical="center"/>
    </xf>
    <xf numFmtId="0" fontId="5" fillId="0" borderId="0" xfId="0" applyFont="1" applyAlignment="1">
      <alignment vertical="center" wrapText="1"/>
    </xf>
    <xf numFmtId="0" fontId="0" fillId="0" borderId="6" xfId="0" applyBorder="1" applyAlignment="1">
      <alignment vertical="center" wrapText="1"/>
    </xf>
    <xf numFmtId="0" fontId="0" fillId="0" borderId="3" xfId="0" applyBorder="1"/>
    <xf numFmtId="0" fontId="16" fillId="0" borderId="0" xfId="0" applyFont="1"/>
    <xf numFmtId="0" fontId="17" fillId="0" borderId="2" xfId="0" applyFont="1" applyBorder="1"/>
    <xf numFmtId="0" fontId="0" fillId="0" borderId="12" xfId="0" applyBorder="1" applyAlignment="1">
      <alignment horizontal="left"/>
    </xf>
    <xf numFmtId="0" fontId="0" fillId="0" borderId="8" xfId="0" applyBorder="1" applyAlignment="1">
      <alignment horizontal="left"/>
    </xf>
    <xf numFmtId="0" fontId="0" fillId="0" borderId="8" xfId="0" applyBorder="1"/>
    <xf numFmtId="0" fontId="0" fillId="0" borderId="17" xfId="0" applyBorder="1"/>
    <xf numFmtId="0" fontId="0" fillId="0" borderId="17" xfId="0" applyBorder="1" applyAlignment="1">
      <alignment horizontal="left"/>
    </xf>
    <xf numFmtId="0" fontId="0" fillId="0" borderId="0" xfId="0" applyAlignment="1">
      <alignment horizontal="left"/>
    </xf>
    <xf numFmtId="0" fontId="0" fillId="0" borderId="1" xfId="0" applyBorder="1"/>
    <xf numFmtId="0" fontId="8" fillId="0" borderId="6" xfId="0" applyFont="1" applyBorder="1" applyAlignment="1">
      <alignment horizontal="center"/>
    </xf>
    <xf numFmtId="0" fontId="8" fillId="0" borderId="7" xfId="0" applyFont="1" applyBorder="1" applyAlignment="1">
      <alignment horizontal="center"/>
    </xf>
    <xf numFmtId="0" fontId="8" fillId="0" borderId="3" xfId="0" applyFont="1" applyBorder="1" applyAlignment="1">
      <alignment horizontal="center"/>
    </xf>
    <xf numFmtId="0" fontId="8" fillId="0" borderId="0" xfId="0" applyFont="1" applyAlignment="1">
      <alignment horizontal="center"/>
    </xf>
    <xf numFmtId="0" fontId="0" fillId="0" borderId="11" xfId="0" applyBorder="1"/>
    <xf numFmtId="0" fontId="0" fillId="0" borderId="16" xfId="0" applyBorder="1"/>
    <xf numFmtId="0" fontId="16" fillId="0" borderId="10" xfId="0" applyFont="1" applyBorder="1"/>
    <xf numFmtId="9" fontId="0" fillId="0" borderId="9" xfId="0" applyNumberFormat="1" applyBorder="1"/>
    <xf numFmtId="9" fontId="0" fillId="0" borderId="16" xfId="0" applyNumberFormat="1" applyBorder="1"/>
    <xf numFmtId="0" fontId="0" fillId="3" borderId="6" xfId="0" applyFill="1" applyBorder="1" applyAlignment="1">
      <alignment horizontal="center"/>
    </xf>
    <xf numFmtId="0" fontId="0" fillId="3" borderId="7" xfId="0" applyFill="1" applyBorder="1" applyAlignment="1">
      <alignment horizontal="center"/>
    </xf>
    <xf numFmtId="0" fontId="0" fillId="3" borderId="3" xfId="0" applyFill="1" applyBorder="1" applyAlignment="1">
      <alignment horizontal="center"/>
    </xf>
    <xf numFmtId="0" fontId="5" fillId="0" borderId="0" xfId="0" applyFont="1" applyAlignment="1">
      <alignment wrapText="1"/>
    </xf>
  </cellXfs>
  <cellStyles count="2">
    <cellStyle name="Normal" xfId="0" builtinId="0"/>
    <cellStyle name="Percent" xfId="1" builtinId="5"/>
  </cellStyles>
  <dxfs count="24">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bottom"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 CHAT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Sheet1!$B$283:$H$283</c:f>
              <c:strCache>
                <c:ptCount val="7"/>
                <c:pt idx="0">
                  <c:v>A</c:v>
                </c:pt>
                <c:pt idx="1">
                  <c:v> B</c:v>
                </c:pt>
                <c:pt idx="2">
                  <c:v> C</c:v>
                </c:pt>
                <c:pt idx="3">
                  <c:v> D</c:v>
                </c:pt>
                <c:pt idx="4">
                  <c:v> E</c:v>
                </c:pt>
                <c:pt idx="5">
                  <c:v> F</c:v>
                </c:pt>
                <c:pt idx="6">
                  <c:v> G</c:v>
                </c:pt>
              </c:strCache>
            </c:strRef>
          </c:cat>
          <c:val>
            <c:numRef>
              <c:f>Sheet1!$B$284:$H$284</c:f>
              <c:numCache>
                <c:formatCode>General</c:formatCode>
                <c:ptCount val="7"/>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0-1CA6-4326-BCE8-AF2F72AD08A5}"/>
            </c:ext>
          </c:extLst>
        </c:ser>
        <c:dLbls>
          <c:showLegendKey val="0"/>
          <c:showVal val="0"/>
          <c:showCatName val="0"/>
          <c:showSerName val="0"/>
          <c:showPercent val="0"/>
          <c:showBubbleSize val="0"/>
        </c:dLbls>
        <c:gapWidth val="182"/>
        <c:axId val="1187589423"/>
        <c:axId val="1187588943"/>
      </c:barChart>
      <c:catAx>
        <c:axId val="11875894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COMPANY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588943"/>
        <c:crosses val="autoZero"/>
        <c:auto val="1"/>
        <c:lblAlgn val="ctr"/>
        <c:lblOffset val="100"/>
        <c:noMultiLvlLbl val="0"/>
      </c:catAx>
      <c:valAx>
        <c:axId val="1187588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FREQUENCY</a:t>
                </a:r>
                <a:r>
                  <a:rPr lang="en-IN" baseline="0"/>
                  <a:t>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589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numRef>
              <c:f>Sheet1!$C$324:$C$329</c:f>
              <c:numCache>
                <c:formatCode>General</c:formatCode>
                <c:ptCount val="6"/>
                <c:pt idx="0">
                  <c:v>28</c:v>
                </c:pt>
                <c:pt idx="1">
                  <c:v>30</c:v>
                </c:pt>
                <c:pt idx="2">
                  <c:v>32</c:v>
                </c:pt>
                <c:pt idx="3">
                  <c:v>34</c:v>
                </c:pt>
                <c:pt idx="4">
                  <c:v>36</c:v>
                </c:pt>
                <c:pt idx="5">
                  <c:v>38</c:v>
                </c:pt>
              </c:numCache>
            </c:numRef>
          </c:cat>
          <c:val>
            <c:numRef>
              <c:f>Sheet1!$D$324:$D$329</c:f>
              <c:numCache>
                <c:formatCode>General</c:formatCode>
                <c:ptCount val="6"/>
                <c:pt idx="0">
                  <c:v>4</c:v>
                </c:pt>
                <c:pt idx="1">
                  <c:v>6</c:v>
                </c:pt>
                <c:pt idx="2">
                  <c:v>5</c:v>
                </c:pt>
                <c:pt idx="3">
                  <c:v>5</c:v>
                </c:pt>
                <c:pt idx="4">
                  <c:v>6</c:v>
                </c:pt>
                <c:pt idx="5">
                  <c:v>6</c:v>
                </c:pt>
              </c:numCache>
            </c:numRef>
          </c:val>
          <c:extLst>
            <c:ext xmlns:c16="http://schemas.microsoft.com/office/drawing/2014/chart" uri="{C3380CC4-5D6E-409C-BE32-E72D297353CC}">
              <c16:uniqueId val="{00000000-EA4B-4BE6-8786-ECFDBB3C0A1B}"/>
            </c:ext>
          </c:extLst>
        </c:ser>
        <c:dLbls>
          <c:showLegendKey val="0"/>
          <c:showVal val="0"/>
          <c:showCatName val="0"/>
          <c:showSerName val="0"/>
          <c:showPercent val="0"/>
          <c:showBubbleSize val="0"/>
        </c:dLbls>
        <c:gapWidth val="150"/>
        <c:axId val="1328506175"/>
        <c:axId val="1328513375"/>
      </c:barChart>
      <c:catAx>
        <c:axId val="1328506175"/>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1328513375"/>
        <c:crosses val="autoZero"/>
        <c:auto val="1"/>
        <c:lblAlgn val="ctr"/>
        <c:lblOffset val="100"/>
        <c:noMultiLvlLbl val="0"/>
      </c:catAx>
      <c:valAx>
        <c:axId val="1328513375"/>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1328506175"/>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Sheet1!$C$324:$C$335</c:f>
              <c:strCache>
                <c:ptCount val="12"/>
                <c:pt idx="0">
                  <c:v>28</c:v>
                </c:pt>
                <c:pt idx="1">
                  <c:v>30</c:v>
                </c:pt>
                <c:pt idx="2">
                  <c:v>32</c:v>
                </c:pt>
                <c:pt idx="3">
                  <c:v>34</c:v>
                </c:pt>
                <c:pt idx="4">
                  <c:v>36</c:v>
                </c:pt>
                <c:pt idx="5">
                  <c:v>38</c:v>
                </c:pt>
                <c:pt idx="6">
                  <c:v>40</c:v>
                </c:pt>
                <c:pt idx="7">
                  <c:v>42</c:v>
                </c:pt>
                <c:pt idx="8">
                  <c:v>44</c:v>
                </c:pt>
                <c:pt idx="9">
                  <c:v>46</c:v>
                </c:pt>
                <c:pt idx="10">
                  <c:v>48</c:v>
                </c:pt>
                <c:pt idx="11">
                  <c:v>More</c:v>
                </c:pt>
              </c:strCache>
            </c:strRef>
          </c:cat>
          <c:val>
            <c:numRef>
              <c:f>Sheet1!$D$324:$D$335</c:f>
              <c:numCache>
                <c:formatCode>General</c:formatCode>
                <c:ptCount val="12"/>
                <c:pt idx="0">
                  <c:v>4</c:v>
                </c:pt>
                <c:pt idx="1">
                  <c:v>6</c:v>
                </c:pt>
                <c:pt idx="2">
                  <c:v>5</c:v>
                </c:pt>
                <c:pt idx="3">
                  <c:v>5</c:v>
                </c:pt>
                <c:pt idx="4">
                  <c:v>6</c:v>
                </c:pt>
                <c:pt idx="5">
                  <c:v>6</c:v>
                </c:pt>
                <c:pt idx="6">
                  <c:v>6</c:v>
                </c:pt>
                <c:pt idx="7">
                  <c:v>5</c:v>
                </c:pt>
                <c:pt idx="8">
                  <c:v>3</c:v>
                </c:pt>
                <c:pt idx="9">
                  <c:v>3</c:v>
                </c:pt>
                <c:pt idx="10">
                  <c:v>1</c:v>
                </c:pt>
                <c:pt idx="11">
                  <c:v>0</c:v>
                </c:pt>
              </c:numCache>
            </c:numRef>
          </c:val>
          <c:extLst>
            <c:ext xmlns:c16="http://schemas.microsoft.com/office/drawing/2014/chart" uri="{C3380CC4-5D6E-409C-BE32-E72D297353CC}">
              <c16:uniqueId val="{00000001-960E-4BAD-ACC8-9702288048BB}"/>
            </c:ext>
          </c:extLst>
        </c:ser>
        <c:dLbls>
          <c:showLegendKey val="0"/>
          <c:showVal val="0"/>
          <c:showCatName val="0"/>
          <c:showSerName val="0"/>
          <c:showPercent val="0"/>
          <c:showBubbleSize val="0"/>
        </c:dLbls>
        <c:gapWidth val="150"/>
        <c:axId val="1328495135"/>
        <c:axId val="1328491775"/>
      </c:barChart>
      <c:catAx>
        <c:axId val="1328495135"/>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1328491775"/>
        <c:crosses val="autoZero"/>
        <c:auto val="1"/>
        <c:lblAlgn val="ctr"/>
        <c:lblOffset val="100"/>
        <c:noMultiLvlLbl val="0"/>
      </c:catAx>
      <c:valAx>
        <c:axId val="1328491775"/>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1328495135"/>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Sheet1!$C$383:$C$399</c:f>
              <c:strCache>
                <c:ptCount val="17"/>
                <c:pt idx="0">
                  <c:v>118</c:v>
                </c:pt>
                <c:pt idx="1">
                  <c:v>120</c:v>
                </c:pt>
                <c:pt idx="2">
                  <c:v>122</c:v>
                </c:pt>
                <c:pt idx="3">
                  <c:v>124</c:v>
                </c:pt>
                <c:pt idx="4">
                  <c:v>126</c:v>
                </c:pt>
                <c:pt idx="5">
                  <c:v>128</c:v>
                </c:pt>
                <c:pt idx="6">
                  <c:v>130</c:v>
                </c:pt>
                <c:pt idx="7">
                  <c:v>132</c:v>
                </c:pt>
                <c:pt idx="8">
                  <c:v>134</c:v>
                </c:pt>
                <c:pt idx="9">
                  <c:v>136</c:v>
                </c:pt>
                <c:pt idx="10">
                  <c:v>138</c:v>
                </c:pt>
                <c:pt idx="11">
                  <c:v>140</c:v>
                </c:pt>
                <c:pt idx="12">
                  <c:v>142</c:v>
                </c:pt>
                <c:pt idx="13">
                  <c:v>144</c:v>
                </c:pt>
                <c:pt idx="14">
                  <c:v>146</c:v>
                </c:pt>
                <c:pt idx="15">
                  <c:v>148</c:v>
                </c:pt>
                <c:pt idx="16">
                  <c:v>More</c:v>
                </c:pt>
              </c:strCache>
            </c:strRef>
          </c:cat>
          <c:val>
            <c:numRef>
              <c:f>Sheet1!$D$383:$D$399</c:f>
              <c:numCache>
                <c:formatCode>General</c:formatCode>
                <c:ptCount val="17"/>
                <c:pt idx="0">
                  <c:v>1</c:v>
                </c:pt>
                <c:pt idx="1">
                  <c:v>6</c:v>
                </c:pt>
                <c:pt idx="2">
                  <c:v>6</c:v>
                </c:pt>
                <c:pt idx="3">
                  <c:v>6</c:v>
                </c:pt>
                <c:pt idx="4">
                  <c:v>18</c:v>
                </c:pt>
                <c:pt idx="5">
                  <c:v>11</c:v>
                </c:pt>
                <c:pt idx="6">
                  <c:v>11</c:v>
                </c:pt>
                <c:pt idx="7">
                  <c:v>8</c:v>
                </c:pt>
                <c:pt idx="8">
                  <c:v>15</c:v>
                </c:pt>
                <c:pt idx="9">
                  <c:v>12</c:v>
                </c:pt>
                <c:pt idx="10">
                  <c:v>2</c:v>
                </c:pt>
                <c:pt idx="11">
                  <c:v>5</c:v>
                </c:pt>
                <c:pt idx="12">
                  <c:v>5</c:v>
                </c:pt>
                <c:pt idx="13">
                  <c:v>0</c:v>
                </c:pt>
                <c:pt idx="14">
                  <c:v>1</c:v>
                </c:pt>
                <c:pt idx="15">
                  <c:v>1</c:v>
                </c:pt>
                <c:pt idx="16">
                  <c:v>0</c:v>
                </c:pt>
              </c:numCache>
            </c:numRef>
          </c:val>
          <c:extLst>
            <c:ext xmlns:c16="http://schemas.microsoft.com/office/drawing/2014/chart" uri="{C3380CC4-5D6E-409C-BE32-E72D297353CC}">
              <c16:uniqueId val="{00000000-594C-4A79-9762-B4A7F94AF5B3}"/>
            </c:ext>
          </c:extLst>
        </c:ser>
        <c:dLbls>
          <c:showLegendKey val="0"/>
          <c:showVal val="0"/>
          <c:showCatName val="0"/>
          <c:showSerName val="0"/>
          <c:showPercent val="0"/>
          <c:showBubbleSize val="0"/>
        </c:dLbls>
        <c:gapWidth val="150"/>
        <c:axId val="1330123455"/>
        <c:axId val="1330122975"/>
      </c:barChart>
      <c:catAx>
        <c:axId val="1330123455"/>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1330122975"/>
        <c:crosses val="autoZero"/>
        <c:auto val="1"/>
        <c:lblAlgn val="ctr"/>
        <c:lblOffset val="100"/>
        <c:noMultiLvlLbl val="0"/>
      </c:catAx>
      <c:valAx>
        <c:axId val="1330122975"/>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1330123455"/>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_xlchart.v1.1</cx:f>
      </cx:strDim>
      <cx:numDim type="val">
        <cx:f dir="row">_xlchart.v1.2</cx:f>
      </cx:numDim>
    </cx:data>
  </cx:chartData>
  <cx:chart>
    <cx:title pos="t" align="ctr" overlay="0">
      <cx:tx>
        <cx:txData>
          <cx:v>HISTOGRAM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a:t>
          </a:r>
        </a:p>
      </cx:txPr>
    </cx:title>
    <cx:plotArea>
      <cx:plotAreaRegion>
        <cx:series layoutId="clusteredColumn" uniqueId="{2DA049E7-3EE4-481C-BD44-A8BE377E7449}">
          <cx:tx>
            <cx:txData>
              <cx:f>_xlchart.v1.0</cx:f>
              <cx:v>FREQUENCY </cx:v>
            </cx:txData>
          </cx:tx>
          <cx:dataId val="0"/>
          <cx:layoutPr>
            <cx:aggregation/>
          </cx:layoutPr>
          <cx:axisId val="1"/>
        </cx:series>
        <cx:series layoutId="paretoLine" ownerIdx="0" uniqueId="{E3E933B9-BECB-4911-AC5D-D3A4C83AED91}">
          <cx:axisId val="2"/>
        </cx:series>
      </cx:plotAreaRegion>
      <cx:axis id="0">
        <cx:catScaling gapWidth="0"/>
        <cx:title>
          <cx:tx>
            <cx:txData>
              <cx:v>COMPANY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COMPANY</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tickLabels/>
      </cx:axis>
      <cx:axis id="2" hidden="1">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50800</xdr:rowOff>
    </xdr:from>
    <xdr:to>
      <xdr:col>9</xdr:col>
      <xdr:colOff>577850</xdr:colOff>
      <xdr:row>7</xdr:row>
      <xdr:rowOff>152400</xdr:rowOff>
    </xdr:to>
    <xdr:sp macro="" textlink="">
      <xdr:nvSpPr>
        <xdr:cNvPr id="2" name="Rectangle 1">
          <a:extLst>
            <a:ext uri="{FF2B5EF4-FFF2-40B4-BE49-F238E27FC236}">
              <a16:creationId xmlns:a16="http://schemas.microsoft.com/office/drawing/2014/main" id="{F8ABA75E-3067-57B1-4379-BC577D0AABAE}"/>
            </a:ext>
          </a:extLst>
        </xdr:cNvPr>
        <xdr:cNvSpPr/>
      </xdr:nvSpPr>
      <xdr:spPr>
        <a:xfrm>
          <a:off x="38100" y="50800"/>
          <a:ext cx="6242050" cy="13906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00">
              <a:solidFill>
                <a:schemeClr val="tx1"/>
              </a:solidFill>
              <a:latin typeface="Algerian" panose="04020705040A02060702" pitchFamily="82" charset="0"/>
            </a:rPr>
            <a:t>measure of central tendency</a:t>
          </a:r>
          <a:r>
            <a:rPr lang="en-IN" sz="1000" baseline="0">
              <a:solidFill>
                <a:schemeClr val="tx1"/>
              </a:solidFill>
              <a:latin typeface="Algerian" panose="04020705040A02060702" pitchFamily="82" charset="0"/>
            </a:rPr>
            <a:t> </a:t>
          </a:r>
          <a:r>
            <a:rPr lang="en-IN" sz="1100">
              <a:solidFill>
                <a:schemeClr val="tx1"/>
              </a:solidFill>
            </a:rPr>
            <a:t>QUESTION:-1 A retail store wants to analyze the sales data of a particular</a:t>
          </a:r>
        </a:p>
        <a:p>
          <a:pPr algn="l"/>
          <a:r>
            <a:rPr lang="en-IN" sz="1100">
              <a:solidFill>
                <a:schemeClr val="tx1"/>
              </a:solidFill>
            </a:rPr>
            <a:t>product category to understand the typical sales performance and make strategic</a:t>
          </a:r>
        </a:p>
        <a:p>
          <a:pPr algn="l"/>
          <a:r>
            <a:rPr lang="en-IN" sz="1100">
              <a:solidFill>
                <a:schemeClr val="tx1"/>
              </a:solidFill>
            </a:rPr>
            <a:t>decisions.</a:t>
          </a:r>
        </a:p>
        <a:p>
          <a:pPr algn="l"/>
          <a:r>
            <a:rPr lang="en-IN" sz="1100">
              <a:solidFill>
                <a:schemeClr val="tx1"/>
              </a:solidFill>
            </a:rPr>
            <a:t>Week 1: 50 units</a:t>
          </a:r>
        </a:p>
        <a:p>
          <a:pPr algn="l"/>
          <a:r>
            <a:rPr lang="en-IN" sz="1100">
              <a:solidFill>
                <a:schemeClr val="tx1"/>
              </a:solidFill>
            </a:rPr>
            <a:t>Week 2: 60 units</a:t>
          </a:r>
        </a:p>
        <a:p>
          <a:pPr algn="l"/>
          <a:r>
            <a:rPr lang="en-IN" sz="1100">
              <a:solidFill>
                <a:schemeClr val="tx1"/>
              </a:solidFill>
            </a:rPr>
            <a:t>Week 3: 55 units</a:t>
          </a:r>
        </a:p>
        <a:p>
          <a:pPr algn="l"/>
          <a:r>
            <a:rPr lang="en-IN" sz="1100">
              <a:solidFill>
                <a:schemeClr val="tx1"/>
              </a:solidFill>
            </a:rPr>
            <a:t>Week 4: 70 units</a:t>
          </a:r>
        </a:p>
      </xdr:txBody>
    </xdr:sp>
    <xdr:clientData/>
  </xdr:twoCellAnchor>
  <xdr:twoCellAnchor>
    <xdr:from>
      <xdr:col>0</xdr:col>
      <xdr:colOff>0</xdr:colOff>
      <xdr:row>14</xdr:row>
      <xdr:rowOff>50800</xdr:rowOff>
    </xdr:from>
    <xdr:to>
      <xdr:col>9</xdr:col>
      <xdr:colOff>565150</xdr:colOff>
      <xdr:row>21</xdr:row>
      <xdr:rowOff>133350</xdr:rowOff>
    </xdr:to>
    <xdr:sp macro="" textlink="">
      <xdr:nvSpPr>
        <xdr:cNvPr id="3" name="Rectangle 2">
          <a:extLst>
            <a:ext uri="{FF2B5EF4-FFF2-40B4-BE49-F238E27FC236}">
              <a16:creationId xmlns:a16="http://schemas.microsoft.com/office/drawing/2014/main" id="{B31B4718-D5A4-9FDE-8434-99EA1586D9F3}"/>
            </a:ext>
          </a:extLst>
        </xdr:cNvPr>
        <xdr:cNvSpPr/>
      </xdr:nvSpPr>
      <xdr:spPr>
        <a:xfrm>
          <a:off x="0" y="2628900"/>
          <a:ext cx="6096000" cy="13716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QUESTION:-2</a:t>
          </a:r>
          <a:r>
            <a:rPr lang="en-IN" sz="1100" baseline="0">
              <a:solidFill>
                <a:schemeClr val="tx1"/>
              </a:solidFill>
            </a:rPr>
            <a:t>  A restaurant wants to analyze the waiting times of its</a:t>
          </a:r>
        </a:p>
        <a:p>
          <a:pPr algn="l"/>
          <a:r>
            <a:rPr lang="en-IN" sz="1100" baseline="0">
              <a:solidFill>
                <a:schemeClr val="tx1"/>
              </a:solidFill>
            </a:rPr>
            <a:t>customers to understand the typical waiting experience and improve service</a:t>
          </a:r>
        </a:p>
        <a:p>
          <a:pPr algn="l"/>
          <a:r>
            <a:rPr lang="en-IN" sz="1100" baseline="0">
              <a:solidFill>
                <a:schemeClr val="tx1"/>
              </a:solidFill>
            </a:rPr>
            <a:t>efficiency.</a:t>
          </a:r>
        </a:p>
        <a:p>
          <a:pPr algn="l"/>
          <a:r>
            <a:rPr lang="en-IN" sz="1100">
              <a:solidFill>
                <a:schemeClr val="tx1"/>
              </a:solidFill>
            </a:rPr>
            <a:t>15, 10, 20, 25, 15, 10, 30, 20, 15, 10,</a:t>
          </a:r>
        </a:p>
        <a:p>
          <a:pPr algn="l"/>
          <a:r>
            <a:rPr lang="en-IN" sz="1100">
              <a:solidFill>
                <a:schemeClr val="tx1"/>
              </a:solidFill>
            </a:rPr>
            <a:t>10, 25, 15, 20, 20, 15, 10, 10, 20, 25</a:t>
          </a:r>
        </a:p>
        <a:p>
          <a:pPr algn="l"/>
          <a:r>
            <a:rPr lang="en-IN" sz="1100">
              <a:solidFill>
                <a:schemeClr val="tx1"/>
              </a:solidFill>
            </a:rPr>
            <a:t>N=20</a:t>
          </a:r>
        </a:p>
      </xdr:txBody>
    </xdr:sp>
    <xdr:clientData/>
  </xdr:twoCellAnchor>
  <xdr:twoCellAnchor>
    <xdr:from>
      <xdr:col>0</xdr:col>
      <xdr:colOff>25400</xdr:colOff>
      <xdr:row>44</xdr:row>
      <xdr:rowOff>44450</xdr:rowOff>
    </xdr:from>
    <xdr:to>
      <xdr:col>9</xdr:col>
      <xdr:colOff>552450</xdr:colOff>
      <xdr:row>52</xdr:row>
      <xdr:rowOff>63500</xdr:rowOff>
    </xdr:to>
    <xdr:sp macro="" textlink="">
      <xdr:nvSpPr>
        <xdr:cNvPr id="4" name="Rectangle 3">
          <a:extLst>
            <a:ext uri="{FF2B5EF4-FFF2-40B4-BE49-F238E27FC236}">
              <a16:creationId xmlns:a16="http://schemas.microsoft.com/office/drawing/2014/main" id="{3862CAA8-BE33-5538-3540-59C6F534A97D}"/>
            </a:ext>
          </a:extLst>
        </xdr:cNvPr>
        <xdr:cNvSpPr/>
      </xdr:nvSpPr>
      <xdr:spPr>
        <a:xfrm>
          <a:off x="25400" y="8147050"/>
          <a:ext cx="6057900" cy="14922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QUESTION:-3</a:t>
          </a:r>
          <a:r>
            <a:rPr lang="en-IN" sz="1100" baseline="0">
              <a:solidFill>
                <a:schemeClr val="tx1"/>
              </a:solidFill>
            </a:rPr>
            <a:t> A car rental company wants to analyze the rental durations of</a:t>
          </a:r>
        </a:p>
        <a:p>
          <a:pPr algn="l"/>
          <a:r>
            <a:rPr lang="en-IN" sz="1100" baseline="0">
              <a:solidFill>
                <a:schemeClr val="tx1"/>
              </a:solidFill>
            </a:rPr>
            <a:t>its customers to understand the typical rental period and optimize its pricing and</a:t>
          </a:r>
        </a:p>
        <a:p>
          <a:pPr algn="l"/>
          <a:r>
            <a:rPr lang="en-IN" sz="1100" baseline="0">
              <a:solidFill>
                <a:schemeClr val="tx1"/>
              </a:solidFill>
            </a:rPr>
            <a:t>fleet management strategies</a:t>
          </a:r>
        </a:p>
        <a:p>
          <a:pPr algn="l"/>
          <a:r>
            <a:rPr lang="en-IN" sz="1100">
              <a:solidFill>
                <a:schemeClr val="tx1"/>
              </a:solidFill>
            </a:rPr>
            <a:t>3, 2, 5, 4, 7, 2, 3, 3, 1, 6,</a:t>
          </a:r>
        </a:p>
        <a:p>
          <a:pPr algn="l"/>
          <a:r>
            <a:rPr lang="en-IN" sz="1100">
              <a:solidFill>
                <a:schemeClr val="tx1"/>
              </a:solidFill>
            </a:rPr>
            <a:t>4, 2, 3, 5, 2, 4, 2, 1, 3, 5,</a:t>
          </a:r>
        </a:p>
        <a:p>
          <a:pPr algn="l"/>
          <a:r>
            <a:rPr lang="en-IN" sz="1100">
              <a:solidFill>
                <a:schemeClr val="tx1"/>
              </a:solidFill>
            </a:rPr>
            <a:t>6, 3, 2, 1, 4, 2, 4, 5, 3, 2,</a:t>
          </a:r>
        </a:p>
        <a:p>
          <a:pPr algn="l"/>
          <a:r>
            <a:rPr lang="en-IN" sz="1100">
              <a:solidFill>
                <a:schemeClr val="tx1"/>
              </a:solidFill>
            </a:rPr>
            <a:t>7, 2, 3, 4, 5, 1, 6, 2, 4, 3,</a:t>
          </a:r>
        </a:p>
        <a:p>
          <a:pPr algn="l"/>
          <a:r>
            <a:rPr lang="en-IN" sz="1100">
              <a:solidFill>
                <a:schemeClr val="tx1"/>
              </a:solidFill>
            </a:rPr>
            <a:t>5, 3, 2, 4, 2, 6, 3, 2, 4, 5</a:t>
          </a:r>
        </a:p>
      </xdr:txBody>
    </xdr:sp>
    <xdr:clientData/>
  </xdr:twoCellAnchor>
  <xdr:twoCellAnchor>
    <xdr:from>
      <xdr:col>0</xdr:col>
      <xdr:colOff>44450</xdr:colOff>
      <xdr:row>71</xdr:row>
      <xdr:rowOff>38100</xdr:rowOff>
    </xdr:from>
    <xdr:to>
      <xdr:col>10</xdr:col>
      <xdr:colOff>577850</xdr:colOff>
      <xdr:row>83</xdr:row>
      <xdr:rowOff>101600</xdr:rowOff>
    </xdr:to>
    <xdr:sp macro="" textlink="">
      <xdr:nvSpPr>
        <xdr:cNvPr id="5" name="Rectangle 4">
          <a:extLst>
            <a:ext uri="{FF2B5EF4-FFF2-40B4-BE49-F238E27FC236}">
              <a16:creationId xmlns:a16="http://schemas.microsoft.com/office/drawing/2014/main" id="{95890EE7-FD2A-EFC6-69C8-AFC1B048309B}"/>
            </a:ext>
          </a:extLst>
        </xdr:cNvPr>
        <xdr:cNvSpPr/>
      </xdr:nvSpPr>
      <xdr:spPr>
        <a:xfrm>
          <a:off x="44450" y="13112750"/>
          <a:ext cx="6845300" cy="22733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50">
              <a:solidFill>
                <a:schemeClr val="tx1"/>
              </a:solidFill>
              <a:latin typeface="Algerian" panose="04020705040A02060702" pitchFamily="82" charset="0"/>
            </a:rPr>
            <a:t>measure of dispersion </a:t>
          </a:r>
          <a:r>
            <a:rPr lang="en-IN" sz="1100">
              <a:solidFill>
                <a:schemeClr val="tx1"/>
              </a:solidFill>
            </a:rPr>
            <a:t>QUESTION:-4</a:t>
          </a:r>
          <a:r>
            <a:rPr lang="en-IN" sz="1100" baseline="0">
              <a:solidFill>
                <a:schemeClr val="tx1"/>
              </a:solidFill>
            </a:rPr>
            <a:t> A manufacturing company wants to analyze the production output of a</a:t>
          </a:r>
        </a:p>
        <a:p>
          <a:pPr algn="l"/>
          <a:r>
            <a:rPr lang="en-IN" sz="1100" baseline="0">
              <a:solidFill>
                <a:schemeClr val="tx1"/>
              </a:solidFill>
            </a:rPr>
            <a:t>specific machine to understand the variability or spread in its performance.</a:t>
          </a:r>
        </a:p>
        <a:p>
          <a:pPr algn="l"/>
          <a:r>
            <a:rPr lang="en-IN" sz="1100">
              <a:solidFill>
                <a:schemeClr val="tx1"/>
              </a:solidFill>
            </a:rPr>
            <a:t>Day 1: 120 units</a:t>
          </a:r>
        </a:p>
        <a:p>
          <a:pPr algn="l"/>
          <a:r>
            <a:rPr lang="en-IN" sz="1100">
              <a:solidFill>
                <a:schemeClr val="tx1"/>
              </a:solidFill>
            </a:rPr>
            <a:t>Day 2: 110 units</a:t>
          </a:r>
        </a:p>
        <a:p>
          <a:pPr algn="l"/>
          <a:r>
            <a:rPr lang="en-IN" sz="1100">
              <a:solidFill>
                <a:schemeClr val="tx1"/>
              </a:solidFill>
            </a:rPr>
            <a:t>Day 3: 130 units</a:t>
          </a:r>
        </a:p>
        <a:p>
          <a:pPr algn="l"/>
          <a:r>
            <a:rPr lang="en-IN" sz="1100">
              <a:solidFill>
                <a:schemeClr val="tx1"/>
              </a:solidFill>
            </a:rPr>
            <a:t>Day 4: 115 units</a:t>
          </a:r>
        </a:p>
        <a:p>
          <a:pPr algn="l"/>
          <a:r>
            <a:rPr lang="en-IN" sz="1100">
              <a:solidFill>
                <a:schemeClr val="tx1"/>
              </a:solidFill>
            </a:rPr>
            <a:t>Day 5: 125 units</a:t>
          </a:r>
        </a:p>
        <a:p>
          <a:pPr algn="l"/>
          <a:r>
            <a:rPr lang="en-IN" sz="1100">
              <a:solidFill>
                <a:schemeClr val="tx1"/>
              </a:solidFill>
            </a:rPr>
            <a:t>Day 6: 105 units</a:t>
          </a:r>
        </a:p>
        <a:p>
          <a:pPr algn="l"/>
          <a:r>
            <a:rPr lang="en-IN" sz="1100">
              <a:solidFill>
                <a:schemeClr val="tx1"/>
              </a:solidFill>
            </a:rPr>
            <a:t>Day 7: 135 units</a:t>
          </a:r>
        </a:p>
        <a:p>
          <a:pPr algn="l"/>
          <a:r>
            <a:rPr lang="en-IN" sz="1100">
              <a:solidFill>
                <a:schemeClr val="tx1"/>
              </a:solidFill>
            </a:rPr>
            <a:t>Day 8: 115 units</a:t>
          </a:r>
        </a:p>
        <a:p>
          <a:pPr algn="l"/>
          <a:r>
            <a:rPr lang="en-IN" sz="1100">
              <a:solidFill>
                <a:schemeClr val="tx1"/>
              </a:solidFill>
            </a:rPr>
            <a:t>Day 9: 125 units</a:t>
          </a:r>
        </a:p>
        <a:p>
          <a:pPr algn="l"/>
          <a:r>
            <a:rPr lang="en-IN" sz="1100">
              <a:solidFill>
                <a:schemeClr val="tx1"/>
              </a:solidFill>
            </a:rPr>
            <a:t>Day 10: 140 units</a:t>
          </a:r>
        </a:p>
      </xdr:txBody>
    </xdr:sp>
    <xdr:clientData/>
  </xdr:twoCellAnchor>
  <xdr:twoCellAnchor>
    <xdr:from>
      <xdr:col>0</xdr:col>
      <xdr:colOff>38100</xdr:colOff>
      <xdr:row>95</xdr:row>
      <xdr:rowOff>57150</xdr:rowOff>
    </xdr:from>
    <xdr:to>
      <xdr:col>6</xdr:col>
      <xdr:colOff>469900</xdr:colOff>
      <xdr:row>100</xdr:row>
      <xdr:rowOff>177800</xdr:rowOff>
    </xdr:to>
    <xdr:sp macro="" textlink="">
      <xdr:nvSpPr>
        <xdr:cNvPr id="6" name="Rectangle 5">
          <a:extLst>
            <a:ext uri="{FF2B5EF4-FFF2-40B4-BE49-F238E27FC236}">
              <a16:creationId xmlns:a16="http://schemas.microsoft.com/office/drawing/2014/main" id="{DAFA4E00-BAAD-55C9-2AB9-FD304D70B6AE}"/>
            </a:ext>
          </a:extLst>
        </xdr:cNvPr>
        <xdr:cNvSpPr/>
      </xdr:nvSpPr>
      <xdr:spPr>
        <a:xfrm>
          <a:off x="38100" y="17551400"/>
          <a:ext cx="4991100" cy="10414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QUESTION:-2</a:t>
          </a:r>
          <a:r>
            <a:rPr lang="en-IN" sz="1100" baseline="0">
              <a:solidFill>
                <a:schemeClr val="tx1"/>
              </a:solidFill>
            </a:rPr>
            <a:t> A retail store wants to analyze the sales of a specific product to</a:t>
          </a:r>
        </a:p>
        <a:p>
          <a:pPr algn="l"/>
          <a:r>
            <a:rPr lang="en-IN" sz="1100" baseline="0">
              <a:solidFill>
                <a:schemeClr val="tx1"/>
              </a:solidFill>
            </a:rPr>
            <a:t>understand the variability in daily sales and assess its inventory management.</a:t>
          </a:r>
        </a:p>
        <a:p>
          <a:pPr algn="l"/>
          <a:r>
            <a:rPr lang="en-IN" sz="1100">
              <a:solidFill>
                <a:schemeClr val="tx1"/>
              </a:solidFill>
            </a:rPr>
            <a:t>$500, $700, $400, $600, $550, $750, $650, $500, $600, $550,</a:t>
          </a:r>
        </a:p>
        <a:p>
          <a:pPr algn="l"/>
          <a:r>
            <a:rPr lang="en-IN" sz="1100">
              <a:solidFill>
                <a:schemeClr val="tx1"/>
              </a:solidFill>
            </a:rPr>
            <a:t>$800, $450, $700, $550, $600, $400, $650, $500, $750, $550,</a:t>
          </a:r>
        </a:p>
        <a:p>
          <a:pPr algn="l"/>
          <a:r>
            <a:rPr lang="en-IN" sz="1100">
              <a:solidFill>
                <a:schemeClr val="tx1"/>
              </a:solidFill>
            </a:rPr>
            <a:t>$700, $600, $500, $800, $550, $650, $400, $600, $750, $550</a:t>
          </a:r>
        </a:p>
      </xdr:txBody>
    </xdr:sp>
    <xdr:clientData/>
  </xdr:twoCellAnchor>
  <xdr:twoCellAnchor>
    <xdr:from>
      <xdr:col>0</xdr:col>
      <xdr:colOff>25400</xdr:colOff>
      <xdr:row>133</xdr:row>
      <xdr:rowOff>44450</xdr:rowOff>
    </xdr:from>
    <xdr:to>
      <xdr:col>9</xdr:col>
      <xdr:colOff>431800</xdr:colOff>
      <xdr:row>141</xdr:row>
      <xdr:rowOff>38100</xdr:rowOff>
    </xdr:to>
    <xdr:sp macro="" textlink="">
      <xdr:nvSpPr>
        <xdr:cNvPr id="7" name="Rectangle 6">
          <a:extLst>
            <a:ext uri="{FF2B5EF4-FFF2-40B4-BE49-F238E27FC236}">
              <a16:creationId xmlns:a16="http://schemas.microsoft.com/office/drawing/2014/main" id="{320512BF-9CCB-6B21-0DFD-2F86C2E0A3AF}"/>
            </a:ext>
          </a:extLst>
        </xdr:cNvPr>
        <xdr:cNvSpPr/>
      </xdr:nvSpPr>
      <xdr:spPr>
        <a:xfrm>
          <a:off x="25400" y="24536400"/>
          <a:ext cx="6794500" cy="14668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QUESTION:-3 An e-commerce platform wants to analyze the delivery times of its</a:t>
          </a:r>
        </a:p>
        <a:p>
          <a:pPr algn="l"/>
          <a:r>
            <a:rPr lang="en-IN" sz="1100">
              <a:solidFill>
                <a:schemeClr val="tx1"/>
              </a:solidFill>
            </a:rPr>
            <a:t>shipments to understand the variability in order fulfillment and optimize its</a:t>
          </a:r>
        </a:p>
        <a:p>
          <a:pPr algn="l"/>
          <a:r>
            <a:rPr lang="en-IN" sz="1100">
              <a:solidFill>
                <a:schemeClr val="tx1"/>
              </a:solidFill>
            </a:rPr>
            <a:t>logistics operations.</a:t>
          </a:r>
        </a:p>
        <a:p>
          <a:pPr algn="l"/>
          <a:r>
            <a:rPr lang="en-IN" sz="1100">
              <a:solidFill>
                <a:schemeClr val="tx1"/>
              </a:solidFill>
            </a:rPr>
            <a:t>3, 5, 2, 4, 6, 2, 3, 4, 2, 5,</a:t>
          </a:r>
        </a:p>
        <a:p>
          <a:pPr algn="l"/>
          <a:r>
            <a:rPr lang="en-IN" sz="1100">
              <a:solidFill>
                <a:schemeClr val="tx1"/>
              </a:solidFill>
            </a:rPr>
            <a:t>7, 2, 3, 4, 2, 4, 2, 3, 5, 6,</a:t>
          </a:r>
        </a:p>
        <a:p>
          <a:pPr algn="l"/>
          <a:r>
            <a:rPr lang="en-IN" sz="1100">
              <a:solidFill>
                <a:schemeClr val="tx1"/>
              </a:solidFill>
            </a:rPr>
            <a:t>3, 2, 1, 4, 2, 4, 5, 3, 2, 7,</a:t>
          </a:r>
        </a:p>
        <a:p>
          <a:pPr algn="l"/>
          <a:r>
            <a:rPr lang="en-IN" sz="1100">
              <a:solidFill>
                <a:schemeClr val="tx1"/>
              </a:solidFill>
            </a:rPr>
            <a:t>2, 3, 4, 5, 1, 6, 2, 4, 3, 5,</a:t>
          </a:r>
        </a:p>
        <a:p>
          <a:pPr algn="l"/>
          <a:r>
            <a:rPr lang="en-IN" sz="1100">
              <a:solidFill>
                <a:schemeClr val="tx1"/>
              </a:solidFill>
            </a:rPr>
            <a:t>3, 2, 4, 2, 6, 3, 2, 4, 5, 3</a:t>
          </a:r>
        </a:p>
      </xdr:txBody>
    </xdr:sp>
    <xdr:clientData/>
  </xdr:twoCellAnchor>
  <xdr:twoCellAnchor>
    <xdr:from>
      <xdr:col>0</xdr:col>
      <xdr:colOff>38100</xdr:colOff>
      <xdr:row>151</xdr:row>
      <xdr:rowOff>44450</xdr:rowOff>
    </xdr:from>
    <xdr:to>
      <xdr:col>9</xdr:col>
      <xdr:colOff>501650</xdr:colOff>
      <xdr:row>156</xdr:row>
      <xdr:rowOff>57150</xdr:rowOff>
    </xdr:to>
    <xdr:sp macro="" textlink="">
      <xdr:nvSpPr>
        <xdr:cNvPr id="8" name="Rectangle 7">
          <a:extLst>
            <a:ext uri="{FF2B5EF4-FFF2-40B4-BE49-F238E27FC236}">
              <a16:creationId xmlns:a16="http://schemas.microsoft.com/office/drawing/2014/main" id="{5030EE60-622B-9478-4531-57F09AB4B221}"/>
            </a:ext>
          </a:extLst>
        </xdr:cNvPr>
        <xdr:cNvSpPr/>
      </xdr:nvSpPr>
      <xdr:spPr>
        <a:xfrm>
          <a:off x="38100" y="27851100"/>
          <a:ext cx="6851650" cy="9334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QUESTION:-4 A company wants to analyze the monthly revenue generated by one of</a:t>
          </a:r>
        </a:p>
        <a:p>
          <a:pPr algn="l"/>
          <a:r>
            <a:rPr lang="en-IN" sz="1100">
              <a:solidFill>
                <a:schemeClr val="tx1"/>
              </a:solidFill>
            </a:rPr>
            <a:t>its products to understand its performance and variability.</a:t>
          </a:r>
        </a:p>
        <a:p>
          <a:pPr algn="l"/>
          <a:r>
            <a:rPr lang="en-IN" sz="1100">
              <a:solidFill>
                <a:schemeClr val="tx1"/>
              </a:solidFill>
            </a:rPr>
            <a:t>$120, $150, $110, $135, $125, $140, $130, $155, $115, $145, $135, $130</a:t>
          </a:r>
        </a:p>
        <a:p>
          <a:pPr algn="l"/>
          <a:r>
            <a:rPr lang="en-IN" sz="1100">
              <a:solidFill>
                <a:schemeClr val="tx1"/>
              </a:solidFill>
            </a:rPr>
            <a:t>Measure of Central Tendency</a:t>
          </a:r>
        </a:p>
        <a:p>
          <a:pPr algn="l"/>
          <a:r>
            <a:rPr lang="en-IN" sz="1100">
              <a:solidFill>
                <a:schemeClr val="tx1"/>
              </a:solidFill>
            </a:rPr>
            <a:t>Measure of Dispersion</a:t>
          </a:r>
        </a:p>
      </xdr:txBody>
    </xdr:sp>
    <xdr:clientData/>
  </xdr:twoCellAnchor>
  <xdr:twoCellAnchor>
    <xdr:from>
      <xdr:col>0</xdr:col>
      <xdr:colOff>0</xdr:colOff>
      <xdr:row>164</xdr:row>
      <xdr:rowOff>44450</xdr:rowOff>
    </xdr:from>
    <xdr:to>
      <xdr:col>8</xdr:col>
      <xdr:colOff>546100</xdr:colOff>
      <xdr:row>173</xdr:row>
      <xdr:rowOff>19050</xdr:rowOff>
    </xdr:to>
    <xdr:sp macro="" textlink="">
      <xdr:nvSpPr>
        <xdr:cNvPr id="9" name="Rectangle 8">
          <a:extLst>
            <a:ext uri="{FF2B5EF4-FFF2-40B4-BE49-F238E27FC236}">
              <a16:creationId xmlns:a16="http://schemas.microsoft.com/office/drawing/2014/main" id="{759EBB41-7EE0-D81F-44BD-D2C5F535E4F8}"/>
            </a:ext>
          </a:extLst>
        </xdr:cNvPr>
        <xdr:cNvSpPr/>
      </xdr:nvSpPr>
      <xdr:spPr>
        <a:xfrm>
          <a:off x="0" y="30245050"/>
          <a:ext cx="6934200" cy="16319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QUESTION:-5 A survey was conducted to gather feedback from customers regarding</a:t>
          </a:r>
        </a:p>
        <a:p>
          <a:pPr algn="l"/>
          <a:r>
            <a:rPr lang="en-IN" sz="1100">
              <a:solidFill>
                <a:schemeClr val="tx1"/>
              </a:solidFill>
            </a:rPr>
            <a:t>their satisfaction with a particular service on a scale of 1 to 10</a:t>
          </a:r>
        </a:p>
        <a:p>
          <a:pPr algn="l"/>
          <a:r>
            <a:rPr lang="en-IN" sz="1100">
              <a:solidFill>
                <a:schemeClr val="tx1"/>
              </a:solidFill>
            </a:rPr>
            <a:t>8, 7, 9, 6, 7, 8, 9, 8, 7, 6,</a:t>
          </a:r>
        </a:p>
        <a:p>
          <a:pPr algn="l"/>
          <a:r>
            <a:rPr lang="en-IN" sz="1100">
              <a:solidFill>
                <a:schemeClr val="tx1"/>
              </a:solidFill>
            </a:rPr>
            <a:t>8, 9, 7, 8, 7, 6, 8, 9, 6, 7,</a:t>
          </a:r>
        </a:p>
        <a:p>
          <a:pPr algn="l"/>
          <a:r>
            <a:rPr lang="en-IN" sz="1100">
              <a:solidFill>
                <a:schemeClr val="tx1"/>
              </a:solidFill>
            </a:rPr>
            <a:t>8, 9, 7, 6, 7, 8, 9, 8, 7, 6,</a:t>
          </a:r>
        </a:p>
        <a:p>
          <a:pPr algn="l"/>
          <a:r>
            <a:rPr lang="en-IN" sz="1100">
              <a:solidFill>
                <a:schemeClr val="tx1"/>
              </a:solidFill>
            </a:rPr>
            <a:t>9, 8, 7, 6, 8, 9, 7, 8, 7, 6,</a:t>
          </a:r>
        </a:p>
        <a:p>
          <a:pPr algn="l"/>
          <a:r>
            <a:rPr lang="en-IN" sz="1100">
              <a:solidFill>
                <a:schemeClr val="tx1"/>
              </a:solidFill>
            </a:rPr>
            <a:t>9, 8, 7, 6, 7, 8, 9, 8, 7, 6</a:t>
          </a:r>
        </a:p>
        <a:p>
          <a:pPr algn="l"/>
          <a:r>
            <a:rPr lang="en-IN" sz="1100">
              <a:solidFill>
                <a:schemeClr val="tx1"/>
              </a:solidFill>
            </a:rPr>
            <a:t>Measure of Central Tendency</a:t>
          </a:r>
        </a:p>
        <a:p>
          <a:pPr algn="l"/>
          <a:r>
            <a:rPr lang="en-IN" sz="1100">
              <a:solidFill>
                <a:schemeClr val="tx1"/>
              </a:solidFill>
            </a:rPr>
            <a:t>Measure of Dispersion</a:t>
          </a:r>
        </a:p>
      </xdr:txBody>
    </xdr:sp>
    <xdr:clientData/>
  </xdr:twoCellAnchor>
  <xdr:twoCellAnchor>
    <xdr:from>
      <xdr:col>0</xdr:col>
      <xdr:colOff>50800</xdr:colOff>
      <xdr:row>213</xdr:row>
      <xdr:rowOff>31750</xdr:rowOff>
    </xdr:from>
    <xdr:to>
      <xdr:col>5</xdr:col>
      <xdr:colOff>260350</xdr:colOff>
      <xdr:row>220</xdr:row>
      <xdr:rowOff>133350</xdr:rowOff>
    </xdr:to>
    <xdr:sp macro="" textlink="">
      <xdr:nvSpPr>
        <xdr:cNvPr id="15" name="Rectangle 14">
          <a:extLst>
            <a:ext uri="{FF2B5EF4-FFF2-40B4-BE49-F238E27FC236}">
              <a16:creationId xmlns:a16="http://schemas.microsoft.com/office/drawing/2014/main" id="{DC8730F3-D44C-4AE2-8921-9D45A4815973}"/>
            </a:ext>
          </a:extLst>
        </xdr:cNvPr>
        <xdr:cNvSpPr/>
      </xdr:nvSpPr>
      <xdr:spPr>
        <a:xfrm>
          <a:off x="50800" y="39255700"/>
          <a:ext cx="6934200" cy="13906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QUESTION:-7 A transportation company wants to analyze the fuel efficiency of its</a:t>
          </a:r>
        </a:p>
        <a:p>
          <a:pPr algn="l"/>
          <a:r>
            <a:rPr lang="en-IN" sz="1100">
              <a:solidFill>
                <a:schemeClr val="tx1"/>
              </a:solidFill>
            </a:rPr>
            <a:t>vehicle fleet to identify any variations across different vehicle models.</a:t>
          </a:r>
        </a:p>
        <a:p>
          <a:pPr algn="l"/>
          <a:r>
            <a:rPr lang="en-IN" sz="1100">
              <a:solidFill>
                <a:schemeClr val="tx1"/>
              </a:solidFill>
            </a:rPr>
            <a:t>Model A: 30, 32, 33, 28, 31, 30, 29, 30, 32, 31,</a:t>
          </a:r>
        </a:p>
        <a:p>
          <a:pPr algn="l"/>
          <a:r>
            <a:rPr lang="en-IN" sz="1100">
              <a:solidFill>
                <a:schemeClr val="tx1"/>
              </a:solidFill>
            </a:rPr>
            <a:t>Model B: 25, 27, 26, 23, 28, 24, 26, 25, 27, 28,</a:t>
          </a:r>
        </a:p>
        <a:p>
          <a:pPr algn="l"/>
          <a:r>
            <a:rPr lang="en-IN" sz="1100">
              <a:solidFill>
                <a:schemeClr val="tx1"/>
              </a:solidFill>
            </a:rPr>
            <a:t>Model C: 22, 23, 20, 25, 21, 24, 23, 22, 25, 24,</a:t>
          </a:r>
        </a:p>
        <a:p>
          <a:pPr algn="l"/>
          <a:r>
            <a:rPr lang="en-IN" sz="1100">
              <a:solidFill>
                <a:schemeClr val="tx1"/>
              </a:solidFill>
            </a:rPr>
            <a:t>Model D: 18, 17, 19, 20, 21, 18, 19, 17, 20, 19,</a:t>
          </a:r>
        </a:p>
        <a:p>
          <a:pPr algn="l"/>
          <a:r>
            <a:rPr lang="en-IN" sz="1100">
              <a:solidFill>
                <a:schemeClr val="tx1"/>
              </a:solidFill>
            </a:rPr>
            <a:t>Model E: 35, 36, 34, 35, 33, 34, 32, 33, 36, 34</a:t>
          </a:r>
        </a:p>
      </xdr:txBody>
    </xdr:sp>
    <xdr:clientData/>
  </xdr:twoCellAnchor>
  <xdr:twoCellAnchor>
    <xdr:from>
      <xdr:col>0</xdr:col>
      <xdr:colOff>57150</xdr:colOff>
      <xdr:row>185</xdr:row>
      <xdr:rowOff>31750</xdr:rowOff>
    </xdr:from>
    <xdr:to>
      <xdr:col>8</xdr:col>
      <xdr:colOff>603250</xdr:colOff>
      <xdr:row>197</xdr:row>
      <xdr:rowOff>57150</xdr:rowOff>
    </xdr:to>
    <xdr:sp macro="" textlink="">
      <xdr:nvSpPr>
        <xdr:cNvPr id="16" name="Rectangle 15">
          <a:extLst>
            <a:ext uri="{FF2B5EF4-FFF2-40B4-BE49-F238E27FC236}">
              <a16:creationId xmlns:a16="http://schemas.microsoft.com/office/drawing/2014/main" id="{46A323DD-2B54-4C20-B9E7-A1100CF999C3}"/>
            </a:ext>
          </a:extLst>
        </xdr:cNvPr>
        <xdr:cNvSpPr/>
      </xdr:nvSpPr>
      <xdr:spPr>
        <a:xfrm>
          <a:off x="57150" y="34099500"/>
          <a:ext cx="6934200" cy="22352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QUESTION:-6 A company wants to analyze the customer wait times at its call center to</a:t>
          </a:r>
        </a:p>
        <a:p>
          <a:pPr algn="l"/>
          <a:r>
            <a:rPr lang="en-IN" sz="1100">
              <a:solidFill>
                <a:schemeClr val="tx1"/>
              </a:solidFill>
            </a:rPr>
            <a:t>assess the efficiency of its customer service operations.</a:t>
          </a:r>
        </a:p>
        <a:p>
          <a:pPr algn="l"/>
          <a:r>
            <a:rPr lang="en-IN" sz="1100">
              <a:solidFill>
                <a:schemeClr val="tx1"/>
              </a:solidFill>
            </a:rPr>
            <a:t>10, 15, 12, 18, 20, 25, 8, 14, 16, 22,</a:t>
          </a:r>
        </a:p>
        <a:p>
          <a:pPr algn="l"/>
          <a:r>
            <a:rPr lang="en-IN" sz="1100">
              <a:solidFill>
                <a:schemeClr val="tx1"/>
              </a:solidFill>
            </a:rPr>
            <a:t>9, 17, 11, 13, 19, 23, 21, 16, 24, 27,</a:t>
          </a:r>
        </a:p>
        <a:p>
          <a:pPr algn="l"/>
          <a:r>
            <a:rPr lang="en-IN" sz="1100">
              <a:solidFill>
                <a:schemeClr val="tx1"/>
              </a:solidFill>
            </a:rPr>
            <a:t>13, 10, 18, 16, 12, 14, 19, 21, 11, 17,</a:t>
          </a:r>
        </a:p>
        <a:p>
          <a:pPr algn="l"/>
          <a:r>
            <a:rPr lang="en-IN" sz="1100">
              <a:solidFill>
                <a:schemeClr val="tx1"/>
              </a:solidFill>
            </a:rPr>
            <a:t>15, 20, 26, 13, 12, 14, 22, 19, 16, 11,</a:t>
          </a:r>
        </a:p>
        <a:p>
          <a:pPr algn="l"/>
          <a:r>
            <a:rPr lang="en-IN" sz="1100">
              <a:solidFill>
                <a:schemeClr val="tx1"/>
              </a:solidFill>
            </a:rPr>
            <a:t>25, 18, 16, 13, 21, 20, 15, 12, 19, 17,</a:t>
          </a:r>
        </a:p>
        <a:p>
          <a:pPr algn="l"/>
          <a:r>
            <a:rPr lang="en-IN" sz="1100">
              <a:solidFill>
                <a:schemeClr val="tx1"/>
              </a:solidFill>
            </a:rPr>
            <a:t>14, 16, 23, 18, 15, 11, 19, 22, 17, 12,</a:t>
          </a:r>
        </a:p>
        <a:p>
          <a:pPr algn="l"/>
          <a:r>
            <a:rPr lang="en-IN" sz="1100">
              <a:solidFill>
                <a:schemeClr val="tx1"/>
              </a:solidFill>
            </a:rPr>
            <a:t>16, 14, 18, 20, 25, 13, 11, 22, 19, 17,</a:t>
          </a:r>
        </a:p>
        <a:p>
          <a:pPr algn="l"/>
          <a:r>
            <a:rPr lang="en-IN" sz="1100">
              <a:solidFill>
                <a:schemeClr val="tx1"/>
              </a:solidFill>
            </a:rPr>
            <a:t>15, 16, 13, 14, 18, 20, 19, 21, 17, 12,</a:t>
          </a:r>
        </a:p>
        <a:p>
          <a:pPr algn="l"/>
          <a:r>
            <a:rPr lang="en-IN" sz="1100">
              <a:solidFill>
                <a:schemeClr val="tx1"/>
              </a:solidFill>
            </a:rPr>
            <a:t>15, 13, 16, 14, 22, 21, 19, 18, 16, 11,</a:t>
          </a:r>
        </a:p>
        <a:p>
          <a:pPr algn="l"/>
          <a:r>
            <a:rPr lang="en-IN" sz="1100">
              <a:solidFill>
                <a:schemeClr val="tx1"/>
              </a:solidFill>
            </a:rPr>
            <a:t>17, 14, 12, 20, 23, 19, 15, 16, 13, 18</a:t>
          </a:r>
        </a:p>
        <a:p>
          <a:pPr algn="l"/>
          <a:endParaRPr lang="en-IN" sz="1100">
            <a:solidFill>
              <a:schemeClr val="tx1"/>
            </a:solidFill>
          </a:endParaRPr>
        </a:p>
      </xdr:txBody>
    </xdr:sp>
    <xdr:clientData/>
  </xdr:twoCellAnchor>
  <xdr:twoCellAnchor>
    <xdr:from>
      <xdr:col>0</xdr:col>
      <xdr:colOff>69850</xdr:colOff>
      <xdr:row>230</xdr:row>
      <xdr:rowOff>50800</xdr:rowOff>
    </xdr:from>
    <xdr:to>
      <xdr:col>5</xdr:col>
      <xdr:colOff>279400</xdr:colOff>
      <xdr:row>242</xdr:row>
      <xdr:rowOff>63500</xdr:rowOff>
    </xdr:to>
    <xdr:sp macro="" textlink="">
      <xdr:nvSpPr>
        <xdr:cNvPr id="17" name="Rectangle 16">
          <a:extLst>
            <a:ext uri="{FF2B5EF4-FFF2-40B4-BE49-F238E27FC236}">
              <a16:creationId xmlns:a16="http://schemas.microsoft.com/office/drawing/2014/main" id="{5BB09266-55DB-4121-9914-F301BB0F0158}"/>
            </a:ext>
          </a:extLst>
        </xdr:cNvPr>
        <xdr:cNvSpPr/>
      </xdr:nvSpPr>
      <xdr:spPr>
        <a:xfrm>
          <a:off x="69850" y="42405300"/>
          <a:ext cx="6934200" cy="2222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50">
              <a:solidFill>
                <a:schemeClr val="tx1"/>
              </a:solidFill>
              <a:latin typeface="Algerian" panose="04020705040A02060702" pitchFamily="82" charset="0"/>
            </a:rPr>
            <a:t>More Statistics Questions </a:t>
          </a:r>
          <a:r>
            <a:rPr lang="en-IN" sz="1100">
              <a:solidFill>
                <a:schemeClr val="tx1"/>
              </a:solidFill>
            </a:rPr>
            <a:t>QUESTION:-8 A company wants to analyze the ages of its employees to understand</a:t>
          </a:r>
        </a:p>
        <a:p>
          <a:pPr algn="l"/>
          <a:r>
            <a:rPr lang="en-IN" sz="1100">
              <a:solidFill>
                <a:schemeClr val="tx1"/>
              </a:solidFill>
            </a:rPr>
            <a:t>the age distribution and demographics within the organization</a:t>
          </a:r>
        </a:p>
        <a:p>
          <a:pPr algn="l"/>
          <a:r>
            <a:rPr lang="en-IN" sz="1100">
              <a:solidFill>
                <a:schemeClr val="tx1"/>
              </a:solidFill>
            </a:rPr>
            <a:t>28, 32, 35, 40, 42, 28, 33, 38, 30, 41,</a:t>
          </a:r>
        </a:p>
        <a:p>
          <a:pPr algn="l"/>
          <a:r>
            <a:rPr lang="en-IN" sz="1100">
              <a:solidFill>
                <a:schemeClr val="tx1"/>
              </a:solidFill>
            </a:rPr>
            <a:t>37, 31, 34, 29, 36, 43, 39, 27, 35, 31,</a:t>
          </a:r>
        </a:p>
        <a:p>
          <a:pPr algn="l"/>
          <a:r>
            <a:rPr lang="en-IN" sz="1100">
              <a:solidFill>
                <a:schemeClr val="tx1"/>
              </a:solidFill>
            </a:rPr>
            <a:t>39, 45, 29, 33, 37, 40, 36, 29, 31, 38,</a:t>
          </a:r>
        </a:p>
        <a:p>
          <a:pPr algn="l"/>
          <a:r>
            <a:rPr lang="en-IN" sz="1100">
              <a:solidFill>
                <a:schemeClr val="tx1"/>
              </a:solidFill>
            </a:rPr>
            <a:t>35, 44, 32, 39, 36, 30, 33, 28, 41, 35,</a:t>
          </a:r>
        </a:p>
        <a:p>
          <a:pPr algn="l"/>
          <a:r>
            <a:rPr lang="en-IN" sz="1100">
              <a:solidFill>
                <a:schemeClr val="tx1"/>
              </a:solidFill>
            </a:rPr>
            <a:t>31, 37, 42, 29, 34, 40, 31, 33, 38, 36,</a:t>
          </a:r>
        </a:p>
        <a:p>
          <a:pPr algn="l"/>
          <a:r>
            <a:rPr lang="en-IN" sz="1100">
              <a:solidFill>
                <a:schemeClr val="tx1"/>
              </a:solidFill>
            </a:rPr>
            <a:t>39, 27, 35, 30, 43, 29, 32, 36, 31, 40,</a:t>
          </a:r>
        </a:p>
        <a:p>
          <a:pPr algn="l"/>
          <a:r>
            <a:rPr lang="en-IN" sz="1100">
              <a:solidFill>
                <a:schemeClr val="tx1"/>
              </a:solidFill>
            </a:rPr>
            <a:t>38, 44, 37, 33, 35, 41, 30, 31, 39, 28,</a:t>
          </a:r>
        </a:p>
        <a:p>
          <a:pPr algn="l"/>
          <a:r>
            <a:rPr lang="en-IN" sz="1100">
              <a:solidFill>
                <a:schemeClr val="tx1"/>
              </a:solidFill>
            </a:rPr>
            <a:t>45, 29, 33, 38, 34, 32, 35, 31, 40, 36,</a:t>
          </a:r>
        </a:p>
        <a:p>
          <a:pPr algn="l"/>
          <a:r>
            <a:rPr lang="en-IN" sz="1100">
              <a:solidFill>
                <a:schemeClr val="tx1"/>
              </a:solidFill>
            </a:rPr>
            <a:t>39, 27, 35, 30, 43, 29, 32, 36, 31, 40,</a:t>
          </a:r>
        </a:p>
        <a:p>
          <a:pPr algn="l"/>
          <a:r>
            <a:rPr lang="en-IN" sz="1100">
              <a:solidFill>
                <a:schemeClr val="tx1"/>
              </a:solidFill>
            </a:rPr>
            <a:t>38, 44, 37, 33, 35, 41, 30, 31, 39, 28</a:t>
          </a:r>
        </a:p>
      </xdr:txBody>
    </xdr:sp>
    <xdr:clientData/>
  </xdr:twoCellAnchor>
  <xdr:twoCellAnchor>
    <xdr:from>
      <xdr:col>0</xdr:col>
      <xdr:colOff>19050</xdr:colOff>
      <xdr:row>257</xdr:row>
      <xdr:rowOff>63500</xdr:rowOff>
    </xdr:from>
    <xdr:to>
      <xdr:col>5</xdr:col>
      <xdr:colOff>228600</xdr:colOff>
      <xdr:row>265</xdr:row>
      <xdr:rowOff>69850</xdr:rowOff>
    </xdr:to>
    <xdr:sp macro="" textlink="">
      <xdr:nvSpPr>
        <xdr:cNvPr id="21" name="Rectangle 20">
          <a:extLst>
            <a:ext uri="{FF2B5EF4-FFF2-40B4-BE49-F238E27FC236}">
              <a16:creationId xmlns:a16="http://schemas.microsoft.com/office/drawing/2014/main" id="{EBC3C4AA-A0D5-478F-A3EA-5CA42AFCCE65}"/>
            </a:ext>
          </a:extLst>
        </xdr:cNvPr>
        <xdr:cNvSpPr/>
      </xdr:nvSpPr>
      <xdr:spPr>
        <a:xfrm>
          <a:off x="19050" y="47390050"/>
          <a:ext cx="6934200" cy="14795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QUESTION:-9 A retail store wants to analyze the purchase amounts made by</a:t>
          </a:r>
        </a:p>
        <a:p>
          <a:pPr algn="l"/>
          <a:r>
            <a:rPr lang="en-IN" sz="1100">
              <a:solidFill>
                <a:schemeClr val="tx1"/>
              </a:solidFill>
            </a:rPr>
            <a:t>customers to understand their spending habits</a:t>
          </a:r>
        </a:p>
        <a:p>
          <a:pPr algn="l"/>
          <a:r>
            <a:rPr lang="en-IN" sz="1100">
              <a:solidFill>
                <a:schemeClr val="tx1"/>
              </a:solidFill>
            </a:rPr>
            <a:t>56, 40, 28, 73, 52, 61, 35, 40, 47, 65,</a:t>
          </a:r>
        </a:p>
        <a:p>
          <a:pPr algn="l"/>
          <a:r>
            <a:rPr lang="en-IN" sz="1100">
              <a:solidFill>
                <a:schemeClr val="tx1"/>
              </a:solidFill>
            </a:rPr>
            <a:t>52, 44, 38, 60, 56, 40, 36, 49, 68, 57,</a:t>
          </a:r>
        </a:p>
        <a:p>
          <a:pPr algn="l"/>
          <a:r>
            <a:rPr lang="en-IN" sz="1100">
              <a:solidFill>
                <a:schemeClr val="tx1"/>
              </a:solidFill>
            </a:rPr>
            <a:t>52, 63, 41, 48, 55, 42, 39, 58, 62, 49,</a:t>
          </a:r>
        </a:p>
        <a:p>
          <a:pPr algn="l"/>
          <a:r>
            <a:rPr lang="en-IN" sz="1100">
              <a:solidFill>
                <a:schemeClr val="tx1"/>
              </a:solidFill>
            </a:rPr>
            <a:t>59, 45, 47, 51, 65, 41, 48, 55, 42, 39,</a:t>
          </a:r>
        </a:p>
        <a:p>
          <a:pPr algn="l"/>
          <a:r>
            <a:rPr lang="en-IN" sz="1100">
              <a:solidFill>
                <a:schemeClr val="tx1"/>
              </a:solidFill>
            </a:rPr>
            <a:t>58, 62, 49, 59, 45, 47, 51, 65, 43, 58</a:t>
          </a:r>
        </a:p>
      </xdr:txBody>
    </xdr:sp>
    <xdr:clientData/>
  </xdr:twoCellAnchor>
  <xdr:twoCellAnchor>
    <xdr:from>
      <xdr:col>0</xdr:col>
      <xdr:colOff>25400</xdr:colOff>
      <xdr:row>276</xdr:row>
      <xdr:rowOff>38100</xdr:rowOff>
    </xdr:from>
    <xdr:to>
      <xdr:col>5</xdr:col>
      <xdr:colOff>234950</xdr:colOff>
      <xdr:row>281</xdr:row>
      <xdr:rowOff>88900</xdr:rowOff>
    </xdr:to>
    <xdr:sp macro="" textlink="">
      <xdr:nvSpPr>
        <xdr:cNvPr id="22" name="Rectangle 21">
          <a:extLst>
            <a:ext uri="{FF2B5EF4-FFF2-40B4-BE49-F238E27FC236}">
              <a16:creationId xmlns:a16="http://schemas.microsoft.com/office/drawing/2014/main" id="{491AB6C9-0A05-40FA-B42C-D4551205F4E2}"/>
            </a:ext>
          </a:extLst>
        </xdr:cNvPr>
        <xdr:cNvSpPr/>
      </xdr:nvSpPr>
      <xdr:spPr>
        <a:xfrm>
          <a:off x="25400" y="50863500"/>
          <a:ext cx="6934200" cy="9715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 10:-  A manufacturing company wants to analyze the defect rates of its</a:t>
          </a:r>
        </a:p>
        <a:p>
          <a:pPr algn="l"/>
          <a:r>
            <a:rPr lang="en-IN" sz="1100">
              <a:solidFill>
                <a:schemeClr val="tx1"/>
              </a:solidFill>
            </a:rPr>
            <a:t>production line to identify the frequency of different types of defects.</a:t>
          </a:r>
        </a:p>
        <a:p>
          <a:pPr algn="l"/>
          <a:r>
            <a:rPr lang="en-IN" sz="1100">
              <a:solidFill>
                <a:schemeClr val="tx1"/>
              </a:solidFill>
            </a:rPr>
            <a:t>A, B, C, D, E, F, G</a:t>
          </a:r>
        </a:p>
        <a:p>
          <a:pPr algn="l"/>
          <a:r>
            <a:rPr lang="en-IN" sz="1100">
              <a:solidFill>
                <a:schemeClr val="tx1"/>
              </a:solidFill>
            </a:rPr>
            <a:t>Frequency: 30, 40, 20, 10, 45, 25, 30</a:t>
          </a:r>
        </a:p>
        <a:p>
          <a:pPr algn="l"/>
          <a:endParaRPr lang="en-IN" sz="1100">
            <a:solidFill>
              <a:schemeClr val="tx1"/>
            </a:solidFill>
          </a:endParaRPr>
        </a:p>
      </xdr:txBody>
    </xdr:sp>
    <xdr:clientData/>
  </xdr:twoCellAnchor>
  <xdr:twoCellAnchor>
    <xdr:from>
      <xdr:col>0</xdr:col>
      <xdr:colOff>63499</xdr:colOff>
      <xdr:row>285</xdr:row>
      <xdr:rowOff>44450</xdr:rowOff>
    </xdr:from>
    <xdr:to>
      <xdr:col>2</xdr:col>
      <xdr:colOff>981074</xdr:colOff>
      <xdr:row>298</xdr:row>
      <xdr:rowOff>63500</xdr:rowOff>
    </xdr:to>
    <xdr:graphicFrame macro="">
      <xdr:nvGraphicFramePr>
        <xdr:cNvPr id="23" name="Chart 22">
          <a:extLst>
            <a:ext uri="{FF2B5EF4-FFF2-40B4-BE49-F238E27FC236}">
              <a16:creationId xmlns:a16="http://schemas.microsoft.com/office/drawing/2014/main" id="{DA38C838-1CA3-A1AC-9DC8-5503D70260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299</xdr:row>
      <xdr:rowOff>0</xdr:rowOff>
    </xdr:from>
    <xdr:to>
      <xdr:col>4</xdr:col>
      <xdr:colOff>1193800</xdr:colOff>
      <xdr:row>311</xdr:row>
      <xdr:rowOff>63500</xdr:rowOff>
    </xdr:to>
    <xdr:sp macro="" textlink="">
      <xdr:nvSpPr>
        <xdr:cNvPr id="24" name="Rectangle 23">
          <a:extLst>
            <a:ext uri="{FF2B5EF4-FFF2-40B4-BE49-F238E27FC236}">
              <a16:creationId xmlns:a16="http://schemas.microsoft.com/office/drawing/2014/main" id="{2A6E529A-665A-484D-88CD-0BADA246E936}"/>
            </a:ext>
          </a:extLst>
        </xdr:cNvPr>
        <xdr:cNvSpPr/>
      </xdr:nvSpPr>
      <xdr:spPr>
        <a:xfrm>
          <a:off x="0" y="55060850"/>
          <a:ext cx="6934200" cy="22733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QUESTION:-11</a:t>
          </a:r>
          <a:r>
            <a:rPr lang="en-IN" sz="1100" baseline="0">
              <a:solidFill>
                <a:schemeClr val="tx1"/>
              </a:solidFill>
            </a:rPr>
            <a:t> A survey was conducted to gather feedback from customers about their</a:t>
          </a:r>
        </a:p>
        <a:p>
          <a:pPr algn="l"/>
          <a:r>
            <a:rPr lang="en-IN" sz="1100" baseline="0">
              <a:solidFill>
                <a:schemeClr val="tx1"/>
              </a:solidFill>
            </a:rPr>
            <a:t>satisfaction levels with a specific service on a scale of 1 to 5</a:t>
          </a:r>
        </a:p>
        <a:p>
          <a:pPr algn="l"/>
          <a:r>
            <a:rPr lang="en-IN" sz="1100">
              <a:solidFill>
                <a:schemeClr val="tx1"/>
              </a:solidFill>
            </a:rPr>
            <a:t>4, 5, 3, 4, 4, 3, 2, 5, 4, 3,</a:t>
          </a:r>
        </a:p>
        <a:p>
          <a:pPr algn="l"/>
          <a:r>
            <a:rPr lang="en-IN" sz="1100">
              <a:solidFill>
                <a:schemeClr val="tx1"/>
              </a:solidFill>
            </a:rPr>
            <a:t>5, 4, 2, 3, 4, 5, 3, 4, 5, 3,</a:t>
          </a:r>
        </a:p>
        <a:p>
          <a:pPr algn="l"/>
          <a:r>
            <a:rPr lang="en-IN" sz="1100">
              <a:solidFill>
                <a:schemeClr val="tx1"/>
              </a:solidFill>
            </a:rPr>
            <a:t>4, 3, 2, 4, 5, 3, 4, 5, 4, 3,</a:t>
          </a:r>
        </a:p>
        <a:p>
          <a:pPr algn="l"/>
          <a:r>
            <a:rPr lang="en-IN" sz="1100">
              <a:solidFill>
                <a:schemeClr val="tx1"/>
              </a:solidFill>
            </a:rPr>
            <a:t>3, 4, 5, 2, 3, 4, 4, 3, 5, 4,</a:t>
          </a:r>
        </a:p>
        <a:p>
          <a:pPr algn="l"/>
          <a:r>
            <a:rPr lang="en-IN" sz="1100">
              <a:solidFill>
                <a:schemeClr val="tx1"/>
              </a:solidFill>
            </a:rPr>
            <a:t>3, 4, 5, 4, 2, 3, 4, 5, 3, 4,</a:t>
          </a:r>
        </a:p>
        <a:p>
          <a:pPr algn="l"/>
          <a:r>
            <a:rPr lang="en-IN" sz="1100">
              <a:solidFill>
                <a:schemeClr val="tx1"/>
              </a:solidFill>
            </a:rPr>
            <a:t>5, 4, 3, 4, 5, 3, 4, 5, 4, 3,</a:t>
          </a:r>
        </a:p>
        <a:p>
          <a:pPr algn="l"/>
          <a:r>
            <a:rPr lang="en-IN" sz="1100">
              <a:solidFill>
                <a:schemeClr val="tx1"/>
              </a:solidFill>
            </a:rPr>
            <a:t>3, 4, 5, 2, 3, 4, 4, 3, 5, 4,</a:t>
          </a:r>
        </a:p>
        <a:p>
          <a:pPr algn="l"/>
          <a:r>
            <a:rPr lang="en-IN" sz="1100">
              <a:solidFill>
                <a:schemeClr val="tx1"/>
              </a:solidFill>
            </a:rPr>
            <a:t>3, 4, 5, 4, 2, 3, 4, 5, 3, 4,</a:t>
          </a:r>
        </a:p>
        <a:p>
          <a:pPr algn="l"/>
          <a:r>
            <a:rPr lang="en-IN" sz="1100">
              <a:solidFill>
                <a:schemeClr val="tx1"/>
              </a:solidFill>
            </a:rPr>
            <a:t>5, 4, 3, 4, 5, 3, 4, 5, 4, 3,</a:t>
          </a:r>
        </a:p>
        <a:p>
          <a:pPr algn="l"/>
          <a:r>
            <a:rPr lang="en-IN" sz="1100">
              <a:solidFill>
                <a:schemeClr val="tx1"/>
              </a:solidFill>
            </a:rPr>
            <a:t>3, 4, 5, 2, 3, 4, 4, 3, 5, 4</a:t>
          </a:r>
        </a:p>
      </xdr:txBody>
    </xdr:sp>
    <xdr:clientData/>
  </xdr:twoCellAnchor>
  <xdr:twoCellAnchor>
    <xdr:from>
      <xdr:col>0</xdr:col>
      <xdr:colOff>0</xdr:colOff>
      <xdr:row>330</xdr:row>
      <xdr:rowOff>63500</xdr:rowOff>
    </xdr:from>
    <xdr:to>
      <xdr:col>5</xdr:col>
      <xdr:colOff>463550</xdr:colOff>
      <xdr:row>337</xdr:row>
      <xdr:rowOff>158750</xdr:rowOff>
    </xdr:to>
    <xdr:sp macro="" textlink="">
      <xdr:nvSpPr>
        <xdr:cNvPr id="30" name="Rectangle 29">
          <a:extLst>
            <a:ext uri="{FF2B5EF4-FFF2-40B4-BE49-F238E27FC236}">
              <a16:creationId xmlns:a16="http://schemas.microsoft.com/office/drawing/2014/main" id="{9A1D644D-3968-4D5D-9ECC-F97A34ED83A8}"/>
            </a:ext>
          </a:extLst>
        </xdr:cNvPr>
        <xdr:cNvSpPr/>
      </xdr:nvSpPr>
      <xdr:spPr>
        <a:xfrm>
          <a:off x="0" y="60833000"/>
          <a:ext cx="7626350" cy="13843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QUESTION:-12 A company wants to analyze the monthly sales figures of its products to</a:t>
          </a:r>
        </a:p>
        <a:p>
          <a:pPr algn="l"/>
          <a:r>
            <a:rPr lang="en-IN" sz="1100">
              <a:solidFill>
                <a:schemeClr val="tx1"/>
              </a:solidFill>
            </a:rPr>
            <a:t>understand the sales distribution across different price ranges</a:t>
          </a:r>
        </a:p>
        <a:p>
          <a:pPr algn="l"/>
          <a:r>
            <a:rPr lang="en-IN" sz="1100">
              <a:solidFill>
                <a:schemeClr val="tx1"/>
              </a:solidFill>
            </a:rPr>
            <a:t>35, 28, 32, 45, 38, 29, 42, 30, 36, 41,</a:t>
          </a:r>
        </a:p>
        <a:p>
          <a:pPr algn="l"/>
          <a:r>
            <a:rPr lang="en-IN" sz="1100">
              <a:solidFill>
                <a:schemeClr val="tx1"/>
              </a:solidFill>
            </a:rPr>
            <a:t>47, 31, 39, 43, 37, 30, 34, 39, 28, 33,</a:t>
          </a:r>
        </a:p>
        <a:p>
          <a:pPr algn="l"/>
          <a:r>
            <a:rPr lang="en-IN" sz="1100">
              <a:solidFill>
                <a:schemeClr val="tx1"/>
              </a:solidFill>
            </a:rPr>
            <a:t>36, 40, 42, 29, 31, 45, 38, 33, 41, 35,</a:t>
          </a:r>
          <a:r>
            <a:rPr lang="en-IN" sz="1100" baseline="0">
              <a:solidFill>
                <a:schemeClr val="tx1"/>
              </a:solidFill>
            </a:rPr>
            <a:t> </a:t>
          </a:r>
          <a:r>
            <a:rPr lang="en-IN" sz="1100">
              <a:solidFill>
                <a:schemeClr val="tx1"/>
              </a:solidFill>
            </a:rPr>
            <a:t>37,</a:t>
          </a:r>
        </a:p>
        <a:p>
          <a:pPr algn="l"/>
          <a:r>
            <a:rPr lang="en-IN" sz="1100">
              <a:solidFill>
                <a:schemeClr val="tx1"/>
              </a:solidFill>
            </a:rPr>
            <a:t>34, 46, 30, 39, 43, 28, 32, 36, 29,</a:t>
          </a:r>
        </a:p>
        <a:p>
          <a:pPr algn="l"/>
          <a:r>
            <a:rPr lang="en-IN" sz="1100">
              <a:solidFill>
                <a:schemeClr val="tx1"/>
              </a:solidFill>
            </a:rPr>
            <a:t>31, 37, 40, 42, 33, 39, 28, 35, 38, 43</a:t>
          </a:r>
        </a:p>
        <a:p>
          <a:pPr algn="l"/>
          <a:endParaRPr lang="en-IN" sz="1100">
            <a:solidFill>
              <a:schemeClr val="tx1"/>
            </a:solidFill>
          </a:endParaRPr>
        </a:p>
      </xdr:txBody>
    </xdr:sp>
    <xdr:clientData/>
  </xdr:twoCellAnchor>
  <xdr:twoCellAnchor>
    <xdr:from>
      <xdr:col>0</xdr:col>
      <xdr:colOff>38100</xdr:colOff>
      <xdr:row>355</xdr:row>
      <xdr:rowOff>88900</xdr:rowOff>
    </xdr:from>
    <xdr:to>
      <xdr:col>5</xdr:col>
      <xdr:colOff>501650</xdr:colOff>
      <xdr:row>368</xdr:row>
      <xdr:rowOff>19050</xdr:rowOff>
    </xdr:to>
    <xdr:sp macro="" textlink="">
      <xdr:nvSpPr>
        <xdr:cNvPr id="31" name="Rectangle 30">
          <a:extLst>
            <a:ext uri="{FF2B5EF4-FFF2-40B4-BE49-F238E27FC236}">
              <a16:creationId xmlns:a16="http://schemas.microsoft.com/office/drawing/2014/main" id="{819FACCD-8F3C-477B-B316-8E6287DAF88E}"/>
            </a:ext>
          </a:extLst>
        </xdr:cNvPr>
        <xdr:cNvSpPr/>
      </xdr:nvSpPr>
      <xdr:spPr>
        <a:xfrm>
          <a:off x="38100" y="65474850"/>
          <a:ext cx="7626350" cy="2324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QUESTION:-13  A study was conducted to analyze the response times of a website for</a:t>
          </a:r>
        </a:p>
        <a:p>
          <a:pPr algn="l"/>
          <a:r>
            <a:rPr lang="en-IN" sz="1100">
              <a:solidFill>
                <a:schemeClr val="tx1"/>
              </a:solidFill>
            </a:rPr>
            <a:t>different user locations.</a:t>
          </a:r>
        </a:p>
        <a:p>
          <a:pPr algn="l"/>
          <a:r>
            <a:rPr lang="en-IN" sz="1100">
              <a:solidFill>
                <a:schemeClr val="tx1"/>
              </a:solidFill>
            </a:rPr>
            <a:t>125, 148, 137, 120, 135, 132, 145, 122, 130, 141,</a:t>
          </a:r>
        </a:p>
        <a:p>
          <a:pPr algn="l"/>
          <a:r>
            <a:rPr lang="en-IN" sz="1100">
              <a:solidFill>
                <a:schemeClr val="tx1"/>
              </a:solidFill>
            </a:rPr>
            <a:t>118, 125, 132, 136, 128, 123, 132, 138, 126, 129,</a:t>
          </a:r>
        </a:p>
        <a:p>
          <a:pPr algn="l"/>
          <a:r>
            <a:rPr lang="en-IN" sz="1100">
              <a:solidFill>
                <a:schemeClr val="tx1"/>
              </a:solidFill>
            </a:rPr>
            <a:t>136, 127, 130, 122, 125, 133, 140, 126, 133, 135,</a:t>
          </a:r>
        </a:p>
        <a:p>
          <a:pPr algn="l"/>
          <a:r>
            <a:rPr lang="en-IN" sz="1100">
              <a:solidFill>
                <a:schemeClr val="tx1"/>
              </a:solidFill>
            </a:rPr>
            <a:t>130, 134, 141, 119, 125, 131, 136, 128, 124, 132,</a:t>
          </a:r>
        </a:p>
        <a:p>
          <a:pPr algn="l"/>
          <a:r>
            <a:rPr lang="en-IN" sz="1100">
              <a:solidFill>
                <a:schemeClr val="tx1"/>
              </a:solidFill>
            </a:rPr>
            <a:t>136, 127, 130, 122, 125, 133, 140, 126, 133, 135,</a:t>
          </a:r>
        </a:p>
        <a:p>
          <a:pPr algn="l"/>
          <a:r>
            <a:rPr lang="en-IN" sz="1100">
              <a:solidFill>
                <a:schemeClr val="tx1"/>
              </a:solidFill>
            </a:rPr>
            <a:t>130, 134, 141, 119, 125, 131, 136, 128, 124, 132,</a:t>
          </a:r>
        </a:p>
        <a:p>
          <a:pPr algn="l"/>
          <a:r>
            <a:rPr lang="en-IN" sz="1100">
              <a:solidFill>
                <a:schemeClr val="tx1"/>
              </a:solidFill>
            </a:rPr>
            <a:t>136, 127, 130, 122, 125, 133, 140, 126, 133, 135,</a:t>
          </a:r>
        </a:p>
        <a:p>
          <a:pPr algn="l"/>
          <a:r>
            <a:rPr lang="en-IN" sz="1100">
              <a:solidFill>
                <a:schemeClr val="tx1"/>
              </a:solidFill>
            </a:rPr>
            <a:t>130, 134, 141, 119, 125, 131, 136, 128, 124, 132,</a:t>
          </a:r>
        </a:p>
        <a:p>
          <a:pPr algn="l"/>
          <a:r>
            <a:rPr lang="en-IN" sz="1100">
              <a:solidFill>
                <a:schemeClr val="tx1"/>
              </a:solidFill>
            </a:rPr>
            <a:t>136, 127, 130, 122, 125, 133, 140, 126, 133, 135,</a:t>
          </a:r>
        </a:p>
        <a:p>
          <a:pPr algn="l"/>
          <a:r>
            <a:rPr lang="en-IN" sz="1100">
              <a:solidFill>
                <a:schemeClr val="tx1"/>
              </a:solidFill>
            </a:rPr>
            <a:t>130, 134, 141, 119, 125, 131, 136, 128, 124, 132</a:t>
          </a:r>
        </a:p>
      </xdr:txBody>
    </xdr:sp>
    <xdr:clientData/>
  </xdr:twoCellAnchor>
  <xdr:twoCellAnchor>
    <xdr:from>
      <xdr:col>2</xdr:col>
      <xdr:colOff>1123950</xdr:colOff>
      <xdr:row>285</xdr:row>
      <xdr:rowOff>57150</xdr:rowOff>
    </xdr:from>
    <xdr:to>
      <xdr:col>5</xdr:col>
      <xdr:colOff>1216024</xdr:colOff>
      <xdr:row>297</xdr:row>
      <xdr:rowOff>139700</xdr:rowOff>
    </xdr:to>
    <mc:AlternateContent xmlns:mc="http://schemas.openxmlformats.org/markup-compatibility/2006">
      <mc:Choice xmlns:cx1="http://schemas.microsoft.com/office/drawing/2015/9/8/chartex" Requires="cx1">
        <xdr:graphicFrame macro="">
          <xdr:nvGraphicFramePr>
            <xdr:cNvPr id="33" name="Chart 32">
              <a:extLst>
                <a:ext uri="{FF2B5EF4-FFF2-40B4-BE49-F238E27FC236}">
                  <a16:creationId xmlns:a16="http://schemas.microsoft.com/office/drawing/2014/main" id="{A9414B09-3CB6-332D-A18A-AC26148636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981450" y="52539900"/>
              <a:ext cx="4397374" cy="22923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127000</xdr:colOff>
      <xdr:row>322</xdr:row>
      <xdr:rowOff>76200</xdr:rowOff>
    </xdr:from>
    <xdr:to>
      <xdr:col>8</xdr:col>
      <xdr:colOff>127000</xdr:colOff>
      <xdr:row>329</xdr:row>
      <xdr:rowOff>139700</xdr:rowOff>
    </xdr:to>
    <xdr:graphicFrame macro="">
      <xdr:nvGraphicFramePr>
        <xdr:cNvPr id="37" name="Chart 36">
          <a:extLst>
            <a:ext uri="{FF2B5EF4-FFF2-40B4-BE49-F238E27FC236}">
              <a16:creationId xmlns:a16="http://schemas.microsoft.com/office/drawing/2014/main" id="{2260B52D-70DB-47D0-A091-1BCEDAD67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50800</xdr:colOff>
      <xdr:row>343</xdr:row>
      <xdr:rowOff>31750</xdr:rowOff>
    </xdr:from>
    <xdr:to>
      <xdr:col>5</xdr:col>
      <xdr:colOff>1149350</xdr:colOff>
      <xdr:row>352</xdr:row>
      <xdr:rowOff>76200</xdr:rowOff>
    </xdr:to>
    <xdr:graphicFrame macro="">
      <xdr:nvGraphicFramePr>
        <xdr:cNvPr id="38" name="Chart 37">
          <a:extLst>
            <a:ext uri="{FF2B5EF4-FFF2-40B4-BE49-F238E27FC236}">
              <a16:creationId xmlns:a16="http://schemas.microsoft.com/office/drawing/2014/main" id="{F148EFDE-54FE-DDB4-B7A4-AA65D18B7B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44450</xdr:colOff>
      <xdr:row>381</xdr:row>
      <xdr:rowOff>50800</xdr:rowOff>
    </xdr:from>
    <xdr:to>
      <xdr:col>8</xdr:col>
      <xdr:colOff>603250</xdr:colOff>
      <xdr:row>390</xdr:row>
      <xdr:rowOff>69850</xdr:rowOff>
    </xdr:to>
    <xdr:graphicFrame macro="">
      <xdr:nvGraphicFramePr>
        <xdr:cNvPr id="40" name="Chart 39">
          <a:extLst>
            <a:ext uri="{FF2B5EF4-FFF2-40B4-BE49-F238E27FC236}">
              <a16:creationId xmlns:a16="http://schemas.microsoft.com/office/drawing/2014/main" id="{6BFD7CF5-78E8-4238-98B0-52AC7881C9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38100</xdr:colOff>
      <xdr:row>399</xdr:row>
      <xdr:rowOff>69850</xdr:rowOff>
    </xdr:from>
    <xdr:to>
      <xdr:col>5</xdr:col>
      <xdr:colOff>463550</xdr:colOff>
      <xdr:row>407</xdr:row>
      <xdr:rowOff>88900</xdr:rowOff>
    </xdr:to>
    <xdr:sp macro="" textlink="">
      <xdr:nvSpPr>
        <xdr:cNvPr id="41" name="Rectangle 40">
          <a:extLst>
            <a:ext uri="{FF2B5EF4-FFF2-40B4-BE49-F238E27FC236}">
              <a16:creationId xmlns:a16="http://schemas.microsoft.com/office/drawing/2014/main" id="{52943591-F865-43AD-A0B7-D41DA2868C15}"/>
            </a:ext>
          </a:extLst>
        </xdr:cNvPr>
        <xdr:cNvSpPr/>
      </xdr:nvSpPr>
      <xdr:spPr>
        <a:xfrm>
          <a:off x="38100" y="73558400"/>
          <a:ext cx="7588250" cy="14922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QUESTION:-14</a:t>
          </a:r>
          <a:r>
            <a:rPr lang="en-IN" sz="1100" baseline="0">
              <a:solidFill>
                <a:schemeClr val="tx1"/>
              </a:solidFill>
            </a:rPr>
            <a:t> A company wants to analyze the sales performance of its products</a:t>
          </a:r>
        </a:p>
        <a:p>
          <a:pPr algn="l"/>
          <a:r>
            <a:rPr lang="en-IN" sz="1100" baseline="0">
              <a:solidFill>
                <a:schemeClr val="tx1"/>
              </a:solidFill>
            </a:rPr>
            <a:t>across different regions.</a:t>
          </a:r>
        </a:p>
        <a:p>
          <a:pPr algn="l"/>
          <a:r>
            <a:rPr lang="en-IN" sz="1100">
              <a:solidFill>
                <a:schemeClr val="tx1"/>
              </a:solidFill>
            </a:rPr>
            <a:t> 5, 35, 40, 38, 42, 37, 39, 43, 44, 41,</a:t>
          </a:r>
        </a:p>
        <a:p>
          <a:pPr algn="l"/>
          <a:r>
            <a:rPr lang="en-IN" sz="1100">
              <a:solidFill>
                <a:schemeClr val="tx1"/>
              </a:solidFill>
            </a:rPr>
            <a:t> 32, 28, 30, 34, 33, 35, 31, 29, 36, 37,</a:t>
          </a:r>
        </a:p>
        <a:p>
          <a:pPr algn="l"/>
          <a:r>
            <a:rPr lang="en-IN" sz="1100">
              <a:solidFill>
                <a:schemeClr val="tx1"/>
              </a:solidFill>
            </a:rPr>
            <a:t> 40, 39, 42, 41, 38, 43, 45, 44, 41, 37</a:t>
          </a:r>
        </a:p>
      </xdr:txBody>
    </xdr:sp>
    <xdr:clientData/>
  </xdr:twoCellAnchor>
  <xdr:twoCellAnchor>
    <xdr:from>
      <xdr:col>0</xdr:col>
      <xdr:colOff>76200</xdr:colOff>
      <xdr:row>417</xdr:row>
      <xdr:rowOff>82550</xdr:rowOff>
    </xdr:from>
    <xdr:to>
      <xdr:col>5</xdr:col>
      <xdr:colOff>539750</xdr:colOff>
      <xdr:row>429</xdr:row>
      <xdr:rowOff>69850</xdr:rowOff>
    </xdr:to>
    <xdr:sp macro="" textlink="">
      <xdr:nvSpPr>
        <xdr:cNvPr id="42" name="Rectangle 41">
          <a:extLst>
            <a:ext uri="{FF2B5EF4-FFF2-40B4-BE49-F238E27FC236}">
              <a16:creationId xmlns:a16="http://schemas.microsoft.com/office/drawing/2014/main" id="{32B9C134-602D-40BE-9F3F-EBF4866A123D}"/>
            </a:ext>
          </a:extLst>
        </xdr:cNvPr>
        <xdr:cNvSpPr/>
      </xdr:nvSpPr>
      <xdr:spPr>
        <a:xfrm>
          <a:off x="76200" y="76885800"/>
          <a:ext cx="7626350" cy="2197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50">
              <a:solidFill>
                <a:schemeClr val="tx1"/>
              </a:solidFill>
              <a:latin typeface="Algerian" panose="04020705040A02060702" pitchFamily="82" charset="0"/>
            </a:rPr>
            <a:t>Percentile and Quartiles </a:t>
          </a:r>
          <a:r>
            <a:rPr lang="en-IN" sz="1050">
              <a:solidFill>
                <a:schemeClr val="tx1"/>
              </a:solidFill>
              <a:latin typeface="+mj-lt"/>
            </a:rPr>
            <a:t>QUESTION:-15 A company wants to analyze the salary distribution of its employees to</a:t>
          </a:r>
        </a:p>
        <a:p>
          <a:pPr algn="l"/>
          <a:r>
            <a:rPr lang="en-IN" sz="1050">
              <a:solidFill>
                <a:schemeClr val="tx1"/>
              </a:solidFill>
              <a:latin typeface="+mj-lt"/>
            </a:rPr>
            <a:t>determine the income levels at different percentiles.</a:t>
          </a:r>
        </a:p>
        <a:p>
          <a:pPr algn="l"/>
          <a:r>
            <a:rPr lang="en-IN" sz="1050">
              <a:solidFill>
                <a:schemeClr val="tx1"/>
              </a:solidFill>
              <a:latin typeface="+mj-lt"/>
            </a:rPr>
            <a:t>40, 45, 50, 55, 60, 62, 65, 68, 70, 72,</a:t>
          </a:r>
        </a:p>
        <a:p>
          <a:pPr algn="l"/>
          <a:r>
            <a:rPr lang="en-IN" sz="1050">
              <a:solidFill>
                <a:schemeClr val="tx1"/>
              </a:solidFill>
              <a:latin typeface="+mj-lt"/>
            </a:rPr>
            <a:t>75, 78, 80, 82, 85, 88, 90, 92, 95, 100,</a:t>
          </a:r>
        </a:p>
        <a:p>
          <a:pPr algn="l"/>
          <a:r>
            <a:rPr lang="en-IN" sz="1050">
              <a:solidFill>
                <a:schemeClr val="tx1"/>
              </a:solidFill>
              <a:latin typeface="+mj-lt"/>
            </a:rPr>
            <a:t>105, 110, 115, 120, 125, 130, 135, 140, 145, 150,</a:t>
          </a:r>
        </a:p>
        <a:p>
          <a:pPr algn="l"/>
          <a:r>
            <a:rPr lang="en-IN" sz="1050">
              <a:solidFill>
                <a:schemeClr val="tx1"/>
              </a:solidFill>
              <a:latin typeface="+mj-lt"/>
            </a:rPr>
            <a:t>155, 160, 165, 170, 175, 180, 185, 190, 195, 200,</a:t>
          </a:r>
        </a:p>
        <a:p>
          <a:pPr algn="l"/>
          <a:r>
            <a:rPr lang="en-IN" sz="1050">
              <a:solidFill>
                <a:schemeClr val="tx1"/>
              </a:solidFill>
              <a:latin typeface="+mj-lt"/>
            </a:rPr>
            <a:t>205, 210, 215, 220, 225, 230, 235, 240, 245, 250,</a:t>
          </a:r>
        </a:p>
        <a:p>
          <a:pPr algn="l"/>
          <a:r>
            <a:rPr lang="en-IN" sz="1050">
              <a:solidFill>
                <a:schemeClr val="tx1"/>
              </a:solidFill>
              <a:latin typeface="+mj-lt"/>
            </a:rPr>
            <a:t>255, 260, 265, 270, 275, 280, 285, 290, 295, 300,</a:t>
          </a:r>
        </a:p>
        <a:p>
          <a:pPr algn="l"/>
          <a:r>
            <a:rPr lang="en-IN" sz="1050">
              <a:solidFill>
                <a:schemeClr val="tx1"/>
              </a:solidFill>
              <a:latin typeface="+mj-lt"/>
            </a:rPr>
            <a:t>305, 310, 315, 320, 325, 330, 335, 340, 345, 350,</a:t>
          </a:r>
        </a:p>
        <a:p>
          <a:pPr algn="l"/>
          <a:r>
            <a:rPr lang="en-IN" sz="1050">
              <a:solidFill>
                <a:schemeClr val="tx1"/>
              </a:solidFill>
              <a:latin typeface="+mj-lt"/>
            </a:rPr>
            <a:t>355, 360, 365, 370, 375, 380, 385, 390, 395, 400,</a:t>
          </a:r>
        </a:p>
        <a:p>
          <a:pPr algn="l"/>
          <a:r>
            <a:rPr lang="en-IN" sz="1050">
              <a:solidFill>
                <a:schemeClr val="tx1"/>
              </a:solidFill>
              <a:latin typeface="+mj-lt"/>
            </a:rPr>
            <a:t>405, 410, 415, 420, 425, 430, 435, 440, 445, 450,</a:t>
          </a:r>
        </a:p>
        <a:p>
          <a:pPr algn="l"/>
          <a:r>
            <a:rPr lang="en-IN" sz="1050">
              <a:solidFill>
                <a:schemeClr val="tx1"/>
              </a:solidFill>
              <a:latin typeface="+mj-lt"/>
            </a:rPr>
            <a:t>455, 460, 465, 470, 475, 480, 485, 490, 495, 500</a:t>
          </a:r>
        </a:p>
      </xdr:txBody>
    </xdr:sp>
    <xdr:clientData/>
  </xdr:twoCellAnchor>
  <xdr:twoCellAnchor>
    <xdr:from>
      <xdr:col>0</xdr:col>
      <xdr:colOff>0</xdr:colOff>
      <xdr:row>448</xdr:row>
      <xdr:rowOff>57150</xdr:rowOff>
    </xdr:from>
    <xdr:to>
      <xdr:col>5</xdr:col>
      <xdr:colOff>463550</xdr:colOff>
      <xdr:row>461</xdr:row>
      <xdr:rowOff>133350</xdr:rowOff>
    </xdr:to>
    <xdr:sp macro="" textlink="">
      <xdr:nvSpPr>
        <xdr:cNvPr id="43" name="Rectangle 42">
          <a:extLst>
            <a:ext uri="{FF2B5EF4-FFF2-40B4-BE49-F238E27FC236}">
              <a16:creationId xmlns:a16="http://schemas.microsoft.com/office/drawing/2014/main" id="{8CBBA210-6428-40CB-94EC-915AB0CD4F02}"/>
            </a:ext>
          </a:extLst>
        </xdr:cNvPr>
        <xdr:cNvSpPr/>
      </xdr:nvSpPr>
      <xdr:spPr>
        <a:xfrm>
          <a:off x="0" y="82569050"/>
          <a:ext cx="7626350" cy="24701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 16:- A research study wants to analyze the weight distribution of a sample</a:t>
          </a:r>
        </a:p>
        <a:p>
          <a:pPr algn="l"/>
          <a:r>
            <a:rPr lang="en-IN" sz="1100">
              <a:solidFill>
                <a:schemeClr val="tx1"/>
              </a:solidFill>
            </a:rPr>
            <a:t>of individuals to assess their health and body composition.</a:t>
          </a:r>
        </a:p>
        <a:p>
          <a:pPr algn="l"/>
          <a:r>
            <a:rPr lang="en-IN" sz="1100">
              <a:solidFill>
                <a:schemeClr val="tx1"/>
              </a:solidFill>
            </a:rPr>
            <a:t>55, 60, 62, 65, 68, 70, 72, 75, 78, 80,</a:t>
          </a:r>
        </a:p>
        <a:p>
          <a:pPr algn="l"/>
          <a:r>
            <a:rPr lang="en-IN" sz="1100">
              <a:solidFill>
                <a:schemeClr val="tx1"/>
              </a:solidFill>
            </a:rPr>
            <a:t>82, 85, 88, 90, 92, 95, 100, 105, 110, 115,</a:t>
          </a:r>
        </a:p>
        <a:p>
          <a:pPr algn="l"/>
          <a:r>
            <a:rPr lang="en-IN" sz="1100">
              <a:solidFill>
                <a:schemeClr val="tx1"/>
              </a:solidFill>
            </a:rPr>
            <a:t>120, 125, 130, 135, 140, 145, 150, 155, 160, 165,</a:t>
          </a:r>
        </a:p>
        <a:p>
          <a:pPr algn="l"/>
          <a:r>
            <a:rPr lang="en-IN" sz="1100">
              <a:solidFill>
                <a:schemeClr val="tx1"/>
              </a:solidFill>
            </a:rPr>
            <a:t>170, 175, 180, 185, 190, 195, 200, 205, 210, 215,</a:t>
          </a:r>
        </a:p>
        <a:p>
          <a:pPr algn="l"/>
          <a:r>
            <a:rPr lang="en-IN" sz="1100">
              <a:solidFill>
                <a:schemeClr val="tx1"/>
              </a:solidFill>
            </a:rPr>
            <a:t>220, 225, 230, 235, 240, 245, 250, 255, 260, 265,</a:t>
          </a:r>
        </a:p>
        <a:p>
          <a:pPr algn="l"/>
          <a:r>
            <a:rPr lang="en-IN" sz="1100">
              <a:solidFill>
                <a:schemeClr val="tx1"/>
              </a:solidFill>
            </a:rPr>
            <a:t>270, 275, 280, 285, 290, 295, 300, 305, 310, 315,</a:t>
          </a:r>
        </a:p>
        <a:p>
          <a:pPr algn="l"/>
          <a:r>
            <a:rPr lang="en-IN" sz="1100">
              <a:solidFill>
                <a:schemeClr val="tx1"/>
              </a:solidFill>
            </a:rPr>
            <a:t>320, 325, 330, 335, 340, 345, 350, 355, 360, 365,</a:t>
          </a:r>
        </a:p>
        <a:p>
          <a:pPr algn="l"/>
          <a:r>
            <a:rPr lang="en-IN" sz="1100">
              <a:solidFill>
                <a:schemeClr val="tx1"/>
              </a:solidFill>
            </a:rPr>
            <a:t>370, 375,380, 385, 390, 395, 400, 405, 410, 415,</a:t>
          </a:r>
        </a:p>
        <a:p>
          <a:pPr algn="l"/>
          <a:r>
            <a:rPr lang="en-IN" sz="1100">
              <a:solidFill>
                <a:schemeClr val="tx1"/>
              </a:solidFill>
            </a:rPr>
            <a:t>420, 425, 430, 435, 440, 445, 450, 455, 460, 465,</a:t>
          </a:r>
        </a:p>
        <a:p>
          <a:pPr algn="l"/>
          <a:r>
            <a:rPr lang="en-IN" sz="1100">
              <a:solidFill>
                <a:schemeClr val="tx1"/>
              </a:solidFill>
            </a:rPr>
            <a:t>470, 475, 480, 485, 490, 495, 500, 505, 510, 515</a:t>
          </a:r>
        </a:p>
      </xdr:txBody>
    </xdr:sp>
    <xdr:clientData/>
  </xdr:twoCellAnchor>
  <xdr:twoCellAnchor>
    <xdr:from>
      <xdr:col>0</xdr:col>
      <xdr:colOff>38100</xdr:colOff>
      <xdr:row>479</xdr:row>
      <xdr:rowOff>69850</xdr:rowOff>
    </xdr:from>
    <xdr:to>
      <xdr:col>5</xdr:col>
      <xdr:colOff>501650</xdr:colOff>
      <xdr:row>492</xdr:row>
      <xdr:rowOff>76200</xdr:rowOff>
    </xdr:to>
    <xdr:sp macro="" textlink="">
      <xdr:nvSpPr>
        <xdr:cNvPr id="49" name="Rectangle 48">
          <a:extLst>
            <a:ext uri="{FF2B5EF4-FFF2-40B4-BE49-F238E27FC236}">
              <a16:creationId xmlns:a16="http://schemas.microsoft.com/office/drawing/2014/main" id="{98E50C3B-DECF-438D-9D6B-BCBD5553588E}"/>
            </a:ext>
          </a:extLst>
        </xdr:cNvPr>
        <xdr:cNvSpPr/>
      </xdr:nvSpPr>
      <xdr:spPr>
        <a:xfrm>
          <a:off x="38100" y="88290400"/>
          <a:ext cx="7626350" cy="24003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QUESTION:-17</a:t>
          </a:r>
          <a:r>
            <a:rPr lang="en-IN" sz="1100" baseline="0">
              <a:solidFill>
                <a:schemeClr val="tx1"/>
              </a:solidFill>
            </a:rPr>
            <a:t>  A retail store wants to analyze the distribution of customer purchase</a:t>
          </a:r>
        </a:p>
        <a:p>
          <a:pPr algn="l"/>
          <a:r>
            <a:rPr lang="en-IN" sz="1100" baseline="0">
              <a:solidFill>
                <a:schemeClr val="tx1"/>
              </a:solidFill>
            </a:rPr>
            <a:t>amounts to identify their spending patterns</a:t>
          </a:r>
        </a:p>
        <a:p>
          <a:pPr algn="l"/>
          <a:r>
            <a:rPr lang="en-IN" sz="1100">
              <a:solidFill>
                <a:schemeClr val="tx1"/>
              </a:solidFill>
            </a:rPr>
            <a:t>20, 25, 30, 35, 40, 45, 50, 55, 60, 65,</a:t>
          </a:r>
        </a:p>
        <a:p>
          <a:pPr algn="l"/>
          <a:r>
            <a:rPr lang="en-IN" sz="1100">
              <a:solidFill>
                <a:schemeClr val="tx1"/>
              </a:solidFill>
            </a:rPr>
            <a:t>70, 75, 80, 85, 90, 95, 100, 105, 110, 115,</a:t>
          </a:r>
        </a:p>
        <a:p>
          <a:pPr algn="l"/>
          <a:r>
            <a:rPr lang="en-IN" sz="1100">
              <a:solidFill>
                <a:schemeClr val="tx1"/>
              </a:solidFill>
            </a:rPr>
            <a:t>120, 125, 130, 135, 140, 145, 150, 155, 160, 165,</a:t>
          </a:r>
        </a:p>
        <a:p>
          <a:pPr algn="l"/>
          <a:r>
            <a:rPr lang="en-IN" sz="1100">
              <a:solidFill>
                <a:schemeClr val="tx1"/>
              </a:solidFill>
            </a:rPr>
            <a:t>170, 175, 180, 185, 190, 195, 200, 205, 210, 215,</a:t>
          </a:r>
        </a:p>
        <a:p>
          <a:pPr algn="l"/>
          <a:r>
            <a:rPr lang="en-IN" sz="1100">
              <a:solidFill>
                <a:schemeClr val="tx1"/>
              </a:solidFill>
            </a:rPr>
            <a:t>220, 225, 230, 235, 240, 245, 250, 255, 260, 265,</a:t>
          </a:r>
        </a:p>
        <a:p>
          <a:pPr algn="l"/>
          <a:r>
            <a:rPr lang="en-IN" sz="1100">
              <a:solidFill>
                <a:schemeClr val="tx1"/>
              </a:solidFill>
            </a:rPr>
            <a:t>270, 275, 280, 285, 290, 295, 300, 305, 310, 315,</a:t>
          </a:r>
        </a:p>
        <a:p>
          <a:pPr algn="l"/>
          <a:r>
            <a:rPr lang="en-IN" sz="1100">
              <a:solidFill>
                <a:schemeClr val="tx1"/>
              </a:solidFill>
            </a:rPr>
            <a:t>320, 325, 330, 335, 340, 345, 350, 355, 360, 365,</a:t>
          </a:r>
        </a:p>
        <a:p>
          <a:pPr algn="l"/>
          <a:r>
            <a:rPr lang="en-IN" sz="1100">
              <a:solidFill>
                <a:schemeClr val="tx1"/>
              </a:solidFill>
            </a:rPr>
            <a:t>370, 375, 380, 385, 390, 395, 400, 405, 410, 415,</a:t>
          </a:r>
        </a:p>
        <a:p>
          <a:pPr algn="l"/>
          <a:r>
            <a:rPr lang="en-IN" sz="1100">
              <a:solidFill>
                <a:schemeClr val="tx1"/>
              </a:solidFill>
            </a:rPr>
            <a:t>420, 425, 430, 435, 440, 445, 450, 455, 460, 465,</a:t>
          </a:r>
        </a:p>
        <a:p>
          <a:pPr algn="l"/>
          <a:r>
            <a:rPr lang="en-IN" sz="1100">
              <a:solidFill>
                <a:schemeClr val="tx1"/>
              </a:solidFill>
            </a:rPr>
            <a:t>470, 475, 480, 485, 490, 495, 500, 505, 510, 515,</a:t>
          </a:r>
        </a:p>
        <a:p>
          <a:pPr algn="l"/>
          <a:r>
            <a:rPr lang="en-IN" sz="1100">
              <a:solidFill>
                <a:schemeClr val="tx1"/>
              </a:solidFill>
            </a:rPr>
            <a:t>520, 525, 530, 535, 540, 545, 550, 555, 560, 565</a:t>
          </a:r>
        </a:p>
      </xdr:txBody>
    </xdr:sp>
    <xdr:clientData/>
  </xdr:twoCellAnchor>
  <xdr:twoCellAnchor>
    <xdr:from>
      <xdr:col>0</xdr:col>
      <xdr:colOff>31750</xdr:colOff>
      <xdr:row>509</xdr:row>
      <xdr:rowOff>82550</xdr:rowOff>
    </xdr:from>
    <xdr:to>
      <xdr:col>5</xdr:col>
      <xdr:colOff>495300</xdr:colOff>
      <xdr:row>520</xdr:row>
      <xdr:rowOff>19050</xdr:rowOff>
    </xdr:to>
    <xdr:sp macro="" textlink="">
      <xdr:nvSpPr>
        <xdr:cNvPr id="50" name="Rectangle 49">
          <a:extLst>
            <a:ext uri="{FF2B5EF4-FFF2-40B4-BE49-F238E27FC236}">
              <a16:creationId xmlns:a16="http://schemas.microsoft.com/office/drawing/2014/main" id="{CDFA94BD-ED8D-4B79-B8DF-AF6F95E320A2}"/>
            </a:ext>
          </a:extLst>
        </xdr:cNvPr>
        <xdr:cNvSpPr/>
      </xdr:nvSpPr>
      <xdr:spPr>
        <a:xfrm>
          <a:off x="31750" y="93827600"/>
          <a:ext cx="7626350" cy="19621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QUESTION:-18</a:t>
          </a:r>
          <a:r>
            <a:rPr lang="en-IN" sz="1100" baseline="0">
              <a:solidFill>
                <a:schemeClr val="tx1"/>
              </a:solidFill>
            </a:rPr>
            <a:t> A study wants to analyze the distribution of commute times of</a:t>
          </a:r>
        </a:p>
        <a:p>
          <a:pPr algn="l"/>
          <a:r>
            <a:rPr lang="en-IN" sz="1100" baseline="0">
              <a:solidFill>
                <a:schemeClr val="tx1"/>
              </a:solidFill>
            </a:rPr>
            <a:t>employees to determine the average time spent traveling to work.</a:t>
          </a:r>
        </a:p>
        <a:p>
          <a:pPr algn="l"/>
          <a:r>
            <a:rPr lang="en-IN" sz="1100">
              <a:solidFill>
                <a:schemeClr val="tx1"/>
              </a:solidFill>
            </a:rPr>
            <a:t>215, 220, 225, 230, 235, 240, 245, 250, 255, 260,</a:t>
          </a:r>
        </a:p>
        <a:p>
          <a:pPr algn="l"/>
          <a:r>
            <a:rPr lang="en-IN" sz="1100">
              <a:solidFill>
                <a:schemeClr val="tx1"/>
              </a:solidFill>
            </a:rPr>
            <a:t>265, 270, 275, 280, 285, 290, 295, 300, 305, 310,</a:t>
          </a:r>
        </a:p>
        <a:p>
          <a:pPr algn="l"/>
          <a:r>
            <a:rPr lang="en-IN" sz="1100">
              <a:solidFill>
                <a:schemeClr val="tx1"/>
              </a:solidFill>
            </a:rPr>
            <a:t>315, 320, 325, 330, 335, 340, 345, 350, 355, 360,</a:t>
          </a:r>
        </a:p>
        <a:p>
          <a:pPr algn="l"/>
          <a:r>
            <a:rPr lang="en-IN" sz="1100">
              <a:solidFill>
                <a:schemeClr val="tx1"/>
              </a:solidFill>
            </a:rPr>
            <a:t>365, 370, 375, 380, 385, 390, 395, 400, 405, 410,</a:t>
          </a:r>
        </a:p>
        <a:p>
          <a:pPr algn="l"/>
          <a:r>
            <a:rPr lang="en-IN" sz="1100">
              <a:solidFill>
                <a:schemeClr val="tx1"/>
              </a:solidFill>
            </a:rPr>
            <a:t>415, 420, 425, 430, 435, 440, 445, 450, 455, 460,</a:t>
          </a:r>
        </a:p>
        <a:p>
          <a:pPr algn="l"/>
          <a:r>
            <a:rPr lang="en-IN" sz="1100">
              <a:solidFill>
                <a:schemeClr val="tx1"/>
              </a:solidFill>
            </a:rPr>
            <a:t>465, 470, 475, 480, 485, 490, 495, 500, 505, 510,</a:t>
          </a:r>
        </a:p>
        <a:p>
          <a:pPr algn="l"/>
          <a:r>
            <a:rPr lang="en-IN" sz="1100">
              <a:solidFill>
                <a:schemeClr val="tx1"/>
              </a:solidFill>
            </a:rPr>
            <a:t>515, 520, 525, 530, 535, 540, 545, 550, 555, 560,</a:t>
          </a:r>
        </a:p>
        <a:p>
          <a:pPr algn="l"/>
          <a:r>
            <a:rPr lang="en-IN" sz="1100">
              <a:solidFill>
                <a:schemeClr val="tx1"/>
              </a:solidFill>
            </a:rPr>
            <a:t>565, 570, 575, 580, 585, 590, 595, 600, 605, 610</a:t>
          </a:r>
        </a:p>
      </xdr:txBody>
    </xdr:sp>
    <xdr:clientData/>
  </xdr:twoCellAnchor>
  <xdr:twoCellAnchor>
    <xdr:from>
      <xdr:col>0</xdr:col>
      <xdr:colOff>38100</xdr:colOff>
      <xdr:row>535</xdr:row>
      <xdr:rowOff>76200</xdr:rowOff>
    </xdr:from>
    <xdr:to>
      <xdr:col>5</xdr:col>
      <xdr:colOff>501650</xdr:colOff>
      <xdr:row>549</xdr:row>
      <xdr:rowOff>12700</xdr:rowOff>
    </xdr:to>
    <xdr:sp macro="" textlink="">
      <xdr:nvSpPr>
        <xdr:cNvPr id="51" name="Rectangle 50">
          <a:extLst>
            <a:ext uri="{FF2B5EF4-FFF2-40B4-BE49-F238E27FC236}">
              <a16:creationId xmlns:a16="http://schemas.microsoft.com/office/drawing/2014/main" id="{5DD03EEE-039F-40F1-B2C5-BC2518A17CFA}"/>
            </a:ext>
          </a:extLst>
        </xdr:cNvPr>
        <xdr:cNvSpPr/>
      </xdr:nvSpPr>
      <xdr:spPr>
        <a:xfrm>
          <a:off x="38100" y="98609150"/>
          <a:ext cx="7626350" cy="25146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QUESTION:-19 A manufacturing company wants to analyze the defect rates in its</a:t>
          </a:r>
        </a:p>
        <a:p>
          <a:pPr algn="l"/>
          <a:r>
            <a:rPr lang="en-IN" sz="1100">
              <a:solidFill>
                <a:schemeClr val="tx1"/>
              </a:solidFill>
            </a:rPr>
            <a:t>production process to evaluate product quality.</a:t>
          </a:r>
        </a:p>
        <a:p>
          <a:pPr algn="l"/>
          <a:r>
            <a:rPr lang="en-IN" sz="1100">
              <a:solidFill>
                <a:schemeClr val="tx1"/>
              </a:solidFill>
            </a:rPr>
            <a:t>0.5, 1.0, 0.2, 0.7, 0.3, 0.9, 1.2, 0.6, 0.4, 1.1,</a:t>
          </a:r>
        </a:p>
        <a:p>
          <a:pPr algn="l"/>
          <a:r>
            <a:rPr lang="en-IN" sz="1100">
              <a:solidFill>
                <a:schemeClr val="tx1"/>
              </a:solidFill>
            </a:rPr>
            <a:t>0.8, 0.5, 0.3, 0.6, 1.0, 0.4, 0.5, 0.7, 0.9, 1.3,</a:t>
          </a:r>
        </a:p>
        <a:p>
          <a:pPr algn="l"/>
          <a:r>
            <a:rPr lang="en-IN" sz="1100">
              <a:solidFill>
                <a:schemeClr val="tx1"/>
              </a:solidFill>
            </a:rPr>
            <a:t>0.8, 0.6, 0.4, 0.7, 0.9, 0.5, 0.2, 1.0, 0.8, 0.3,</a:t>
          </a:r>
        </a:p>
        <a:p>
          <a:pPr algn="l"/>
          <a:r>
            <a:rPr lang="en-IN" sz="1100">
              <a:solidFill>
                <a:schemeClr val="tx1"/>
              </a:solidFill>
            </a:rPr>
            <a:t>0.6, 0.4, 0.7, 0.9, 1.2, 0.8, 0.3, 0.6, 0.5, 0.4,</a:t>
          </a:r>
        </a:p>
        <a:p>
          <a:pPr algn="l"/>
          <a:r>
            <a:rPr lang="en-IN" sz="1100">
              <a:solidFill>
                <a:schemeClr val="tx1"/>
              </a:solidFill>
            </a:rPr>
            <a:t>0.7, 0.9, 1.1, 0.3, 1.4, 0,9, 0.6, 0.2, 1.5, 1.0</a:t>
          </a:r>
        </a:p>
        <a:p>
          <a:pPr algn="l"/>
          <a:r>
            <a:rPr lang="en-IN" sz="1100">
              <a:solidFill>
                <a:schemeClr val="tx1"/>
              </a:solidFill>
            </a:rPr>
            <a:t>0.6, 0.4, 0.7, 1.0, 0.8, 0.3, 0.5, 0.8, 0.6, 0.3, 0.9</a:t>
          </a:r>
        </a:p>
        <a:p>
          <a:pPr algn="l"/>
          <a:r>
            <a:rPr lang="en-IN" sz="1100">
              <a:solidFill>
                <a:schemeClr val="tx1"/>
              </a:solidFill>
            </a:rPr>
            <a:t>0.4, 0.7, 0.9, 1.0, 0.8, 0.3, 0.5, 0.6, 0.4, 0.7,</a:t>
          </a:r>
        </a:p>
        <a:p>
          <a:pPr algn="l"/>
          <a:r>
            <a:rPr lang="en-IN" sz="1100">
              <a:solidFill>
                <a:schemeClr val="tx1"/>
              </a:solidFill>
            </a:rPr>
            <a:t>0.9, 1.1, 0.8, 0.3, 0.5, 0.6, 0.4, 0.7, 0.9, 1.0,</a:t>
          </a:r>
        </a:p>
        <a:p>
          <a:pPr algn="l"/>
          <a:r>
            <a:rPr lang="en-IN" sz="1100">
              <a:solidFill>
                <a:schemeClr val="tx1"/>
              </a:solidFill>
            </a:rPr>
            <a:t>0.8, 0.3, 0.5, 0.6, 0.4, 0.7, 0.9, 1.1, 0.8, 0.3,</a:t>
          </a:r>
        </a:p>
        <a:p>
          <a:pPr algn="l"/>
          <a:r>
            <a:rPr lang="en-IN" sz="1100">
              <a:solidFill>
                <a:schemeClr val="tx1"/>
              </a:solidFill>
            </a:rPr>
            <a:t>0.5, 0.6, 0.4, 0.7, 0.9, 1.0, 0.8, 0.3, 0.5, 0.6,</a:t>
          </a:r>
        </a:p>
        <a:p>
          <a:pPr algn="l"/>
          <a:r>
            <a:rPr lang="en-IN" sz="1100">
              <a:solidFill>
                <a:schemeClr val="tx1"/>
              </a:solidFill>
            </a:rPr>
            <a:t>0.4, 0.7, 0.9, 1.1, 0.8, 0.3, 0.5, 0.6, 0.4, 0.7,</a:t>
          </a:r>
        </a:p>
        <a:p>
          <a:pPr algn="l"/>
          <a:r>
            <a:rPr lang="en-IN" sz="1100">
              <a:solidFill>
                <a:schemeClr val="tx1"/>
              </a:solidFill>
            </a:rPr>
            <a:t>0.9, 1.0, 0.8, 0.3, 0.5, 0.6, 0.4, 0.7, 0.9, 1.1</a:t>
          </a:r>
        </a:p>
      </xdr:txBody>
    </xdr:sp>
    <xdr:clientData/>
  </xdr:twoCellAnchor>
  <xdr:twoCellAnchor>
    <xdr:from>
      <xdr:col>0</xdr:col>
      <xdr:colOff>31750</xdr:colOff>
      <xdr:row>568</xdr:row>
      <xdr:rowOff>44450</xdr:rowOff>
    </xdr:from>
    <xdr:to>
      <xdr:col>5</xdr:col>
      <xdr:colOff>495300</xdr:colOff>
      <xdr:row>576</xdr:row>
      <xdr:rowOff>50800</xdr:rowOff>
    </xdr:to>
    <xdr:sp macro="" textlink="">
      <xdr:nvSpPr>
        <xdr:cNvPr id="52" name="Rectangle 51">
          <a:extLst>
            <a:ext uri="{FF2B5EF4-FFF2-40B4-BE49-F238E27FC236}">
              <a16:creationId xmlns:a16="http://schemas.microsoft.com/office/drawing/2014/main" id="{12AABCC5-3750-41CA-B8A0-4E689F65B4EC}"/>
            </a:ext>
          </a:extLst>
        </xdr:cNvPr>
        <xdr:cNvSpPr/>
      </xdr:nvSpPr>
      <xdr:spPr>
        <a:xfrm>
          <a:off x="31750" y="104654350"/>
          <a:ext cx="7626350" cy="14795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50">
              <a:solidFill>
                <a:schemeClr val="tx1"/>
              </a:solidFill>
              <a:latin typeface="Algerian" panose="04020705040A02060702" pitchFamily="82" charset="0"/>
            </a:rPr>
            <a:t>Measure of Skewness and Kurtosis </a:t>
          </a:r>
          <a:r>
            <a:rPr lang="en-IN" sz="1050">
              <a:solidFill>
                <a:schemeClr val="tx1"/>
              </a:solidFill>
              <a:latin typeface="+mj-lt"/>
            </a:rPr>
            <a:t>QUESTION:-20 A company wants to analyze the monthly returns of its investment</a:t>
          </a:r>
        </a:p>
        <a:p>
          <a:pPr algn="l"/>
          <a:r>
            <a:rPr lang="en-IN" sz="1050">
              <a:solidFill>
                <a:schemeClr val="tx1"/>
              </a:solidFill>
              <a:latin typeface="+mj-lt"/>
            </a:rPr>
            <a:t>portfolio to understand the distribution and risk associated with the returns</a:t>
          </a:r>
        </a:p>
        <a:p>
          <a:pPr algn="l"/>
          <a:r>
            <a:rPr lang="en-IN" sz="1050">
              <a:solidFill>
                <a:schemeClr val="tx1"/>
              </a:solidFill>
              <a:latin typeface="+mj-lt"/>
            </a:rPr>
            <a:t>-2.5, 1.3, -0.8, -1.9, 2.1, 0.5, -1.2, 1.8, -0.5, 2.3,</a:t>
          </a:r>
        </a:p>
        <a:p>
          <a:pPr algn="l"/>
          <a:r>
            <a:rPr lang="en-IN" sz="1050">
              <a:solidFill>
                <a:schemeClr val="tx1"/>
              </a:solidFill>
              <a:latin typeface="+mj-lt"/>
            </a:rPr>
            <a:t>-0.7, 1.2, -1.5, -0.3, 2.6, 1.1, -1.7, 0.9, -1.4, 0.3,</a:t>
          </a:r>
        </a:p>
        <a:p>
          <a:pPr algn="l"/>
          <a:r>
            <a:rPr lang="en-IN" sz="1050">
              <a:solidFill>
                <a:schemeClr val="tx1"/>
              </a:solidFill>
              <a:latin typeface="+mj-lt"/>
            </a:rPr>
            <a:t>1.9, -1.1, -0.4, 2.2, -0.9, 1.6, -0.6, -1.3, 2.4, 0.7,</a:t>
          </a:r>
        </a:p>
        <a:p>
          <a:pPr algn="l"/>
          <a:r>
            <a:rPr lang="en-IN" sz="1050">
              <a:solidFill>
                <a:schemeClr val="tx1"/>
              </a:solidFill>
              <a:latin typeface="+mj-lt"/>
            </a:rPr>
            <a:t>-1.8, 1.5, -0.2, -2.1, 2.8, 0.8, -1.6, 1.4, -0.1, 2.5,</a:t>
          </a:r>
        </a:p>
        <a:p>
          <a:pPr algn="l"/>
          <a:r>
            <a:rPr lang="en-IN" sz="1050">
              <a:solidFill>
                <a:schemeClr val="tx1"/>
              </a:solidFill>
              <a:latin typeface="+mj-lt"/>
            </a:rPr>
            <a:t>-1.0, 1.7, -0.9, -2.0, 2.7, 0.6, -1.4, 1.1, -0.3, 2.0</a:t>
          </a:r>
        </a:p>
      </xdr:txBody>
    </xdr:sp>
    <xdr:clientData/>
  </xdr:twoCellAnchor>
  <xdr:twoCellAnchor>
    <xdr:from>
      <xdr:col>0</xdr:col>
      <xdr:colOff>63500</xdr:colOff>
      <xdr:row>584</xdr:row>
      <xdr:rowOff>57150</xdr:rowOff>
    </xdr:from>
    <xdr:to>
      <xdr:col>5</xdr:col>
      <xdr:colOff>527050</xdr:colOff>
      <xdr:row>597</xdr:row>
      <xdr:rowOff>25400</xdr:rowOff>
    </xdr:to>
    <xdr:sp macro="" textlink="">
      <xdr:nvSpPr>
        <xdr:cNvPr id="54" name="Rectangle 53">
          <a:extLst>
            <a:ext uri="{FF2B5EF4-FFF2-40B4-BE49-F238E27FC236}">
              <a16:creationId xmlns:a16="http://schemas.microsoft.com/office/drawing/2014/main" id="{F3B8AD11-E7D6-4C79-9ED1-109C5A6DAE7C}"/>
            </a:ext>
          </a:extLst>
        </xdr:cNvPr>
        <xdr:cNvSpPr/>
      </xdr:nvSpPr>
      <xdr:spPr>
        <a:xfrm>
          <a:off x="63500" y="107613450"/>
          <a:ext cx="7626350" cy="23622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QUESTION:-21</a:t>
          </a:r>
          <a:r>
            <a:rPr lang="en-IN" sz="1100" baseline="0">
              <a:solidFill>
                <a:schemeClr val="tx1"/>
              </a:solidFill>
            </a:rPr>
            <a:t> A research study wants to analyze the income distribution of a</a:t>
          </a:r>
        </a:p>
        <a:p>
          <a:pPr algn="l"/>
          <a:r>
            <a:rPr lang="en-IN" sz="1100" baseline="0">
              <a:solidFill>
                <a:schemeClr val="tx1"/>
              </a:solidFill>
            </a:rPr>
            <a:t>population to understand the level of income inequality</a:t>
          </a:r>
        </a:p>
        <a:p>
          <a:pPr algn="l"/>
          <a:r>
            <a:rPr lang="en-IN" sz="1100">
              <a:solidFill>
                <a:schemeClr val="tx1"/>
              </a:solidFill>
            </a:rPr>
            <a:t>2.5, 4.8, 3.2, 2.1, 4.5, 2.9, 2.3, 3.1, 4.2, 3.9,</a:t>
          </a:r>
        </a:p>
        <a:p>
          <a:pPr algn="l"/>
          <a:r>
            <a:rPr lang="en-IN" sz="1100">
              <a:solidFill>
                <a:schemeClr val="tx1"/>
              </a:solidFill>
            </a:rPr>
            <a:t>2.8, 4.1, 2.6, 2.4, 4.7, 3.3, 2.7, 3.0, 4.3, 3.7,</a:t>
          </a:r>
        </a:p>
        <a:p>
          <a:pPr algn="l"/>
          <a:r>
            <a:rPr lang="en-IN" sz="1100">
              <a:solidFill>
                <a:schemeClr val="tx1"/>
              </a:solidFill>
            </a:rPr>
            <a:t>2.2, 3.6, 4.0, 2.7, 3.8, 3.5, 3.2, 4.4, 2.0, 3.4,</a:t>
          </a:r>
        </a:p>
        <a:p>
          <a:pPr algn="l"/>
          <a:r>
            <a:rPr lang="en-IN" sz="1100">
              <a:solidFill>
                <a:schemeClr val="tx1"/>
              </a:solidFill>
            </a:rPr>
            <a:t>3.1, 2.9, 4.6, 3.3, 2.5, 4.9, 2.8, 3.0, 4.2, 3.9,</a:t>
          </a:r>
        </a:p>
        <a:p>
          <a:pPr algn="l"/>
          <a:r>
            <a:rPr lang="en-IN" sz="1100">
              <a:solidFill>
                <a:schemeClr val="tx1"/>
              </a:solidFill>
            </a:rPr>
            <a:t>2.8, 4.1, 2.6, 2.4, 4.7, 3.3, 2.7, 3.0, 4.3, 3.7,</a:t>
          </a:r>
        </a:p>
        <a:p>
          <a:pPr algn="l"/>
          <a:r>
            <a:rPr lang="en-IN" sz="1100">
              <a:solidFill>
                <a:schemeClr val="tx1"/>
              </a:solidFill>
            </a:rPr>
            <a:t>2.2, 3.6, 4.0, 2.7, 3.8, 3.5, 3.2, 4.4,2.0, 3.4,</a:t>
          </a:r>
        </a:p>
        <a:p>
          <a:pPr algn="l"/>
          <a:r>
            <a:rPr lang="en-IN" sz="1100">
              <a:solidFill>
                <a:schemeClr val="tx1"/>
              </a:solidFill>
            </a:rPr>
            <a:t>3.1, 2.9, 4.6, 3.3, 2.5, 4.9, 2.8, 3.0, 4.2, 3.9,</a:t>
          </a:r>
        </a:p>
        <a:p>
          <a:pPr algn="l"/>
          <a:r>
            <a:rPr lang="en-IN" sz="1100">
              <a:solidFill>
                <a:schemeClr val="tx1"/>
              </a:solidFill>
            </a:rPr>
            <a:t>2.8, 4.1, 2.6, 2.4, 4.7, 3.3, 2.7, 3.0, 4.3, 3.7,</a:t>
          </a:r>
        </a:p>
        <a:p>
          <a:pPr algn="l"/>
          <a:r>
            <a:rPr lang="en-IN" sz="1100">
              <a:solidFill>
                <a:schemeClr val="tx1"/>
              </a:solidFill>
            </a:rPr>
            <a:t>2.2, 3.6, 4.0, 2.7, 3.8, 3.5, 3.2, 4.4, 2.0, 3.4,</a:t>
          </a:r>
        </a:p>
        <a:p>
          <a:pPr algn="l"/>
          <a:r>
            <a:rPr lang="en-IN" sz="1100">
              <a:solidFill>
                <a:schemeClr val="tx1"/>
              </a:solidFill>
            </a:rPr>
            <a:t>3.1, 2.9, 4.6, 3.3, 2.5, 4.9</a:t>
          </a:r>
        </a:p>
      </xdr:txBody>
    </xdr:sp>
    <xdr:clientData/>
  </xdr:twoCellAnchor>
  <xdr:twoCellAnchor>
    <xdr:from>
      <xdr:col>0</xdr:col>
      <xdr:colOff>50800</xdr:colOff>
      <xdr:row>610</xdr:row>
      <xdr:rowOff>44450</xdr:rowOff>
    </xdr:from>
    <xdr:to>
      <xdr:col>6</xdr:col>
      <xdr:colOff>673100</xdr:colOff>
      <xdr:row>622</xdr:row>
      <xdr:rowOff>114300</xdr:rowOff>
    </xdr:to>
    <xdr:sp macro="" textlink="">
      <xdr:nvSpPr>
        <xdr:cNvPr id="55" name="Rectangle 54">
          <a:extLst>
            <a:ext uri="{FF2B5EF4-FFF2-40B4-BE49-F238E27FC236}">
              <a16:creationId xmlns:a16="http://schemas.microsoft.com/office/drawing/2014/main" id="{F83BFFDE-E67B-388E-C5E0-EE82316E773F}"/>
            </a:ext>
          </a:extLst>
        </xdr:cNvPr>
        <xdr:cNvSpPr/>
      </xdr:nvSpPr>
      <xdr:spPr>
        <a:xfrm>
          <a:off x="50800" y="112388650"/>
          <a:ext cx="9004300" cy="22796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QUESTION:-22 A survey was conducted to analyze the satisfaction ratings of</a:t>
          </a:r>
        </a:p>
        <a:p>
          <a:pPr algn="l"/>
          <a:r>
            <a:rPr lang="en-IN" sz="1100">
              <a:solidFill>
                <a:schemeClr val="tx1"/>
              </a:solidFill>
            </a:rPr>
            <a:t>customers on a scale of 1 to 5 for a specific product</a:t>
          </a:r>
        </a:p>
        <a:p>
          <a:pPr algn="l"/>
          <a:r>
            <a:rPr lang="en-IN" sz="1100">
              <a:solidFill>
                <a:schemeClr val="tx1"/>
              </a:solidFill>
            </a:rPr>
            <a:t>4, 5, 3, 4, 4, 3, 2, 5, 4, 3,</a:t>
          </a:r>
        </a:p>
        <a:p>
          <a:pPr algn="l"/>
          <a:r>
            <a:rPr lang="en-IN" sz="1100">
              <a:solidFill>
                <a:schemeClr val="tx1"/>
              </a:solidFill>
            </a:rPr>
            <a:t>5, 4, 2, 3, 4, 5, 3, 4, 5, 3,</a:t>
          </a:r>
        </a:p>
        <a:p>
          <a:pPr algn="l"/>
          <a:r>
            <a:rPr lang="en-IN" sz="1100">
              <a:solidFill>
                <a:schemeClr val="tx1"/>
              </a:solidFill>
            </a:rPr>
            <a:t>4, 3, 2, 4, 5, 3, 4, 5, 4, 3,</a:t>
          </a:r>
        </a:p>
        <a:p>
          <a:pPr algn="l"/>
          <a:r>
            <a:rPr lang="en-IN" sz="1100">
              <a:solidFill>
                <a:schemeClr val="tx1"/>
              </a:solidFill>
            </a:rPr>
            <a:t>3, 4, 5, 2, 3, 4, 4, 3, 5, 4,</a:t>
          </a:r>
        </a:p>
        <a:p>
          <a:pPr algn="l"/>
          <a:r>
            <a:rPr lang="en-IN" sz="1100">
              <a:solidFill>
                <a:schemeClr val="tx1"/>
              </a:solidFill>
            </a:rPr>
            <a:t>3, 4, 5, 4, 2, 3, 4, 5, 3, 4,</a:t>
          </a:r>
        </a:p>
        <a:p>
          <a:pPr algn="l"/>
          <a:r>
            <a:rPr lang="en-IN" sz="1100">
              <a:solidFill>
                <a:schemeClr val="tx1"/>
              </a:solidFill>
            </a:rPr>
            <a:t>5, 4, 3, 4, 5, 3, 4, 5, 4, 3,</a:t>
          </a:r>
        </a:p>
        <a:p>
          <a:pPr algn="l"/>
          <a:r>
            <a:rPr lang="en-IN" sz="1100">
              <a:solidFill>
                <a:schemeClr val="tx1"/>
              </a:solidFill>
            </a:rPr>
            <a:t>3, 4, 5, 2, 3, 4, 4, 3, 5, 4,</a:t>
          </a:r>
        </a:p>
        <a:p>
          <a:pPr algn="l"/>
          <a:r>
            <a:rPr lang="en-IN" sz="1100">
              <a:solidFill>
                <a:schemeClr val="tx1"/>
              </a:solidFill>
            </a:rPr>
            <a:t>3, 4, 5, 4, 2, 3, 4, 5, 3, 4,</a:t>
          </a:r>
        </a:p>
        <a:p>
          <a:pPr algn="l"/>
          <a:r>
            <a:rPr lang="en-IN" sz="1100">
              <a:solidFill>
                <a:schemeClr val="tx1"/>
              </a:solidFill>
            </a:rPr>
            <a:t>5, 4, 3, 4, 5, 3, 4, 5, 4, 3,</a:t>
          </a:r>
        </a:p>
        <a:p>
          <a:pPr algn="l"/>
          <a:r>
            <a:rPr lang="en-IN" sz="1100">
              <a:solidFill>
                <a:schemeClr val="tx1"/>
              </a:solidFill>
            </a:rPr>
            <a:t>3, 4, 5, 2, 3, 4, 4, 3, 5, 4</a:t>
          </a:r>
        </a:p>
      </xdr:txBody>
    </xdr:sp>
    <xdr:clientData/>
  </xdr:twoCellAnchor>
  <xdr:twoCellAnchor>
    <xdr:from>
      <xdr:col>0</xdr:col>
      <xdr:colOff>38100</xdr:colOff>
      <xdr:row>635</xdr:row>
      <xdr:rowOff>69850</xdr:rowOff>
    </xdr:from>
    <xdr:to>
      <xdr:col>6</xdr:col>
      <xdr:colOff>660400</xdr:colOff>
      <xdr:row>647</xdr:row>
      <xdr:rowOff>6350</xdr:rowOff>
    </xdr:to>
    <xdr:sp macro="" textlink="">
      <xdr:nvSpPr>
        <xdr:cNvPr id="59" name="Rectangle 58">
          <a:extLst>
            <a:ext uri="{FF2B5EF4-FFF2-40B4-BE49-F238E27FC236}">
              <a16:creationId xmlns:a16="http://schemas.microsoft.com/office/drawing/2014/main" id="{2F017F73-E5CD-42B7-A622-6B9DC6A8AA9F}"/>
            </a:ext>
          </a:extLst>
        </xdr:cNvPr>
        <xdr:cNvSpPr/>
      </xdr:nvSpPr>
      <xdr:spPr>
        <a:xfrm>
          <a:off x="38100" y="117017800"/>
          <a:ext cx="9004300" cy="21463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QUESTION:-23</a:t>
          </a:r>
          <a:r>
            <a:rPr lang="en-IN" sz="1100" baseline="0">
              <a:solidFill>
                <a:schemeClr val="tx1"/>
              </a:solidFill>
            </a:rPr>
            <a:t>  A study wants to analyze the distribution of house prices in a specific</a:t>
          </a:r>
        </a:p>
        <a:p>
          <a:pPr algn="l"/>
          <a:r>
            <a:rPr lang="en-IN" sz="1100" baseline="0">
              <a:solidFill>
                <a:schemeClr val="tx1"/>
              </a:solidFill>
            </a:rPr>
            <a:t>city to understand the market trends.</a:t>
          </a:r>
        </a:p>
        <a:p>
          <a:pPr algn="l"/>
          <a:r>
            <a:rPr lang="en-IN" sz="1100">
              <a:solidFill>
                <a:schemeClr val="tx1"/>
              </a:solidFill>
            </a:rPr>
            <a:t>280, 350, 310, 270, 390, 320, 290, 340, 310, 380,</a:t>
          </a:r>
        </a:p>
        <a:p>
          <a:pPr algn="l"/>
          <a:r>
            <a:rPr lang="en-IN" sz="1100">
              <a:solidFill>
                <a:schemeClr val="tx1"/>
              </a:solidFill>
            </a:rPr>
            <a:t>270, 350, 300, 330, 370, 310, 280, 320, 350, 290,</a:t>
          </a:r>
        </a:p>
        <a:p>
          <a:pPr algn="l"/>
          <a:r>
            <a:rPr lang="en-IN" sz="1100">
              <a:solidFill>
                <a:schemeClr val="tx1"/>
              </a:solidFill>
            </a:rPr>
            <a:t>270, 350, 300, 330, 370, 310, 280, 320, 350, 290,</a:t>
          </a:r>
        </a:p>
        <a:p>
          <a:pPr algn="l"/>
          <a:r>
            <a:rPr lang="en-IN" sz="1100">
              <a:solidFill>
                <a:schemeClr val="tx1"/>
              </a:solidFill>
            </a:rPr>
            <a:t>270, 350, 300, 330, 370, 310, 280, 320, 350, 290,</a:t>
          </a:r>
        </a:p>
        <a:p>
          <a:pPr algn="l"/>
          <a:r>
            <a:rPr lang="en-IN" sz="1100">
              <a:solidFill>
                <a:schemeClr val="tx1"/>
              </a:solidFill>
            </a:rPr>
            <a:t>270, 350, 300, 330, 370, 310, 280, 320, 350, 290,</a:t>
          </a:r>
        </a:p>
        <a:p>
          <a:pPr algn="l"/>
          <a:r>
            <a:rPr lang="en-IN" sz="1100">
              <a:solidFill>
                <a:schemeClr val="tx1"/>
              </a:solidFill>
            </a:rPr>
            <a:t>270, 350, 300, 330, 370, 310, 280, 320, 350, 290,</a:t>
          </a:r>
        </a:p>
        <a:p>
          <a:pPr algn="l"/>
          <a:r>
            <a:rPr lang="en-IN" sz="1100">
              <a:solidFill>
                <a:schemeClr val="tx1"/>
              </a:solidFill>
            </a:rPr>
            <a:t>270, 350, 300, 330, 370, 310, 280, 320, 350, 290,</a:t>
          </a:r>
        </a:p>
        <a:p>
          <a:pPr algn="l"/>
          <a:r>
            <a:rPr lang="en-IN" sz="1100">
              <a:solidFill>
                <a:schemeClr val="tx1"/>
              </a:solidFill>
            </a:rPr>
            <a:t>270, 350, 300, 330, 370, 310, 280, 320, 350, 290,</a:t>
          </a:r>
        </a:p>
        <a:p>
          <a:pPr algn="l"/>
          <a:r>
            <a:rPr lang="en-IN" sz="1100">
              <a:solidFill>
                <a:schemeClr val="tx1"/>
              </a:solidFill>
            </a:rPr>
            <a:t>270, 350, 300, 330, 370, 310, 280, 320, 350, 290,</a:t>
          </a:r>
        </a:p>
        <a:p>
          <a:pPr algn="l"/>
          <a:r>
            <a:rPr lang="en-IN" sz="1100">
              <a:solidFill>
                <a:schemeClr val="tx1"/>
              </a:solidFill>
            </a:rPr>
            <a:t>270, 350, 300, 330, 370, 310, 280, 320, 350, 290</a:t>
          </a:r>
        </a:p>
      </xdr:txBody>
    </xdr:sp>
    <xdr:clientData/>
  </xdr:twoCellAnchor>
  <xdr:twoCellAnchor>
    <xdr:from>
      <xdr:col>0</xdr:col>
      <xdr:colOff>82550</xdr:colOff>
      <xdr:row>659</xdr:row>
      <xdr:rowOff>50800</xdr:rowOff>
    </xdr:from>
    <xdr:to>
      <xdr:col>6</xdr:col>
      <xdr:colOff>704850</xdr:colOff>
      <xdr:row>671</xdr:row>
      <xdr:rowOff>69850</xdr:rowOff>
    </xdr:to>
    <xdr:sp macro="" textlink="">
      <xdr:nvSpPr>
        <xdr:cNvPr id="60" name="Rectangle 59">
          <a:extLst>
            <a:ext uri="{FF2B5EF4-FFF2-40B4-BE49-F238E27FC236}">
              <a16:creationId xmlns:a16="http://schemas.microsoft.com/office/drawing/2014/main" id="{5EEF8733-0F2E-4903-93D0-FB346A933CCA}"/>
            </a:ext>
          </a:extLst>
        </xdr:cNvPr>
        <xdr:cNvSpPr/>
      </xdr:nvSpPr>
      <xdr:spPr>
        <a:xfrm>
          <a:off x="82550" y="121418350"/>
          <a:ext cx="9004300" cy="22288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QUESTION:-24</a:t>
          </a:r>
          <a:r>
            <a:rPr lang="en-IN" sz="1100" baseline="0">
              <a:solidFill>
                <a:schemeClr val="tx1"/>
              </a:solidFill>
            </a:rPr>
            <a:t> A company wants to analyze the waiting times of customers at a</a:t>
          </a:r>
        </a:p>
        <a:p>
          <a:pPr algn="l"/>
          <a:r>
            <a:rPr lang="en-IN" sz="1100" baseline="0">
              <a:solidFill>
                <a:schemeClr val="tx1"/>
              </a:solidFill>
            </a:rPr>
            <a:t>service center to improve operational efficiency.</a:t>
          </a:r>
        </a:p>
        <a:p>
          <a:pPr algn="l"/>
          <a:r>
            <a:rPr lang="en-IN" sz="1100">
              <a:solidFill>
                <a:schemeClr val="tx1"/>
              </a:solidFill>
            </a:rPr>
            <a:t>12, 18, 15, 22, 20, 14, 16, 21, 19, 17,</a:t>
          </a:r>
        </a:p>
        <a:p>
          <a:pPr algn="l"/>
          <a:r>
            <a:rPr lang="en-IN" sz="1100">
              <a:solidFill>
                <a:schemeClr val="tx1"/>
              </a:solidFill>
            </a:rPr>
            <a:t>22, 19, 13, 16, 21, 22, 17, 19, 22, 18,</a:t>
          </a:r>
        </a:p>
        <a:p>
          <a:pPr algn="l"/>
          <a:r>
            <a:rPr lang="en-IN" sz="1100">
              <a:solidFill>
                <a:schemeClr val="tx1"/>
              </a:solidFill>
            </a:rPr>
            <a:t>14, 20, 19, 17, 22, 18, 15, 21, 20, 16,</a:t>
          </a:r>
        </a:p>
        <a:p>
          <a:pPr algn="l"/>
          <a:r>
            <a:rPr lang="en-IN" sz="1100">
              <a:solidFill>
                <a:schemeClr val="tx1"/>
              </a:solidFill>
            </a:rPr>
            <a:t>12, 18, 15, 22, 20, 14, 16, 21, 19, 17,</a:t>
          </a:r>
        </a:p>
        <a:p>
          <a:pPr algn="l"/>
          <a:r>
            <a:rPr lang="en-IN" sz="1100">
              <a:solidFill>
                <a:schemeClr val="tx1"/>
              </a:solidFill>
            </a:rPr>
            <a:t>22, 19, 13, 16, 21, 22, 17, 19, 22, 18,</a:t>
          </a:r>
        </a:p>
        <a:p>
          <a:pPr algn="l"/>
          <a:r>
            <a:rPr lang="en-IN" sz="1100">
              <a:solidFill>
                <a:schemeClr val="tx1"/>
              </a:solidFill>
            </a:rPr>
            <a:t>14, 20, 19, 17, 22, 18, 15, 21, 20, 16,</a:t>
          </a:r>
        </a:p>
        <a:p>
          <a:pPr algn="l"/>
          <a:r>
            <a:rPr lang="en-IN" sz="1100">
              <a:solidFill>
                <a:schemeClr val="tx1"/>
              </a:solidFill>
            </a:rPr>
            <a:t>12, 18, 15, 22, 20, 14, 16, 21, 19, 17,</a:t>
          </a:r>
        </a:p>
        <a:p>
          <a:pPr algn="l"/>
          <a:r>
            <a:rPr lang="en-IN" sz="1100">
              <a:solidFill>
                <a:schemeClr val="tx1"/>
              </a:solidFill>
            </a:rPr>
            <a:t>22, 19, 13, 16, 21, 22, 17, 19, 22, 18,</a:t>
          </a:r>
        </a:p>
        <a:p>
          <a:pPr algn="l"/>
          <a:r>
            <a:rPr lang="en-IN" sz="1100">
              <a:solidFill>
                <a:schemeClr val="tx1"/>
              </a:solidFill>
            </a:rPr>
            <a:t>14, 20, 19, 17, 22, 18, 15, 21, 20, 16,</a:t>
          </a:r>
        </a:p>
        <a:p>
          <a:pPr algn="l"/>
          <a:r>
            <a:rPr lang="en-IN" sz="1100">
              <a:solidFill>
                <a:schemeClr val="tx1"/>
              </a:solidFill>
            </a:rPr>
            <a:t>12, 18, 15, 22, 20, 14, 16, 21, 19, 17</a:t>
          </a:r>
        </a:p>
      </xdr:txBody>
    </xdr:sp>
    <xdr:clientData/>
  </xdr:twoCellAnchor>
  <xdr:twoCellAnchor>
    <xdr:from>
      <xdr:col>0</xdr:col>
      <xdr:colOff>63500</xdr:colOff>
      <xdr:row>682</xdr:row>
      <xdr:rowOff>76200</xdr:rowOff>
    </xdr:from>
    <xdr:to>
      <xdr:col>6</xdr:col>
      <xdr:colOff>685800</xdr:colOff>
      <xdr:row>688</xdr:row>
      <xdr:rowOff>133350</xdr:rowOff>
    </xdr:to>
    <xdr:sp macro="" textlink="">
      <xdr:nvSpPr>
        <xdr:cNvPr id="61" name="Rectangle 60">
          <a:extLst>
            <a:ext uri="{FF2B5EF4-FFF2-40B4-BE49-F238E27FC236}">
              <a16:creationId xmlns:a16="http://schemas.microsoft.com/office/drawing/2014/main" id="{9F74D7E3-DE22-4251-B5C8-8DA0DCE08C1A}"/>
            </a:ext>
          </a:extLst>
        </xdr:cNvPr>
        <xdr:cNvSpPr/>
      </xdr:nvSpPr>
      <xdr:spPr>
        <a:xfrm>
          <a:off x="63500" y="125679200"/>
          <a:ext cx="9004300" cy="11620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50">
              <a:solidFill>
                <a:schemeClr val="tx1"/>
              </a:solidFill>
              <a:latin typeface="Algerian" panose="04020705040A02060702" pitchFamily="82" charset="0"/>
            </a:rPr>
            <a:t>Correlation and Covariance </a:t>
          </a:r>
          <a:r>
            <a:rPr lang="en-IN" sz="1100">
              <a:solidFill>
                <a:schemeClr val="tx1"/>
              </a:solidFill>
            </a:rPr>
            <a:t>QUESTION:-25</a:t>
          </a:r>
          <a:r>
            <a:rPr lang="en-IN" sz="1100" baseline="0">
              <a:solidFill>
                <a:schemeClr val="tx1"/>
              </a:solidFill>
            </a:rPr>
            <a:t> A marketing department wants to understand the relationship between</a:t>
          </a:r>
        </a:p>
        <a:p>
          <a:pPr algn="l"/>
          <a:r>
            <a:rPr lang="en-IN" sz="1100" baseline="0">
              <a:solidFill>
                <a:schemeClr val="tx1"/>
              </a:solidFill>
            </a:rPr>
            <a:t>advertising expenditure and sales revenue to assess the effectiveness of their</a:t>
          </a:r>
        </a:p>
        <a:p>
          <a:pPr algn="l"/>
          <a:r>
            <a:rPr lang="en-IN" sz="1100" baseline="0">
              <a:solidFill>
                <a:schemeClr val="tx1"/>
              </a:solidFill>
            </a:rPr>
            <a:t>advertising campaigns</a:t>
          </a:r>
        </a:p>
        <a:p>
          <a:pPr algn="l"/>
          <a:r>
            <a:rPr lang="en-IN" sz="1100">
              <a:solidFill>
                <a:schemeClr val="tx1"/>
              </a:solidFill>
            </a:rPr>
            <a:t>Advertising Expenditure: 10, 12, 15, 18, 20, 22, 25, 28, 30, 32, 35, 38</a:t>
          </a:r>
        </a:p>
        <a:p>
          <a:pPr algn="l"/>
          <a:r>
            <a:rPr lang="en-IN" sz="1100">
              <a:solidFill>
                <a:schemeClr val="tx1"/>
              </a:solidFill>
            </a:rPr>
            <a:t>Sales Revenue: 50, 55, 60, 65, 70, 75, 80, 85, 90, 95, 100, 105</a:t>
          </a:r>
        </a:p>
      </xdr:txBody>
    </xdr:sp>
    <xdr:clientData/>
  </xdr:twoCellAnchor>
  <xdr:twoCellAnchor>
    <xdr:from>
      <xdr:col>0</xdr:col>
      <xdr:colOff>38100</xdr:colOff>
      <xdr:row>692</xdr:row>
      <xdr:rowOff>76200</xdr:rowOff>
    </xdr:from>
    <xdr:to>
      <xdr:col>6</xdr:col>
      <xdr:colOff>660400</xdr:colOff>
      <xdr:row>697</xdr:row>
      <xdr:rowOff>50800</xdr:rowOff>
    </xdr:to>
    <xdr:sp macro="" textlink="">
      <xdr:nvSpPr>
        <xdr:cNvPr id="62" name="Rectangle 61">
          <a:extLst>
            <a:ext uri="{FF2B5EF4-FFF2-40B4-BE49-F238E27FC236}">
              <a16:creationId xmlns:a16="http://schemas.microsoft.com/office/drawing/2014/main" id="{DF69BAF6-3F69-4ADB-A430-F70CD454BA4E}"/>
            </a:ext>
          </a:extLst>
        </xdr:cNvPr>
        <xdr:cNvSpPr/>
      </xdr:nvSpPr>
      <xdr:spPr>
        <a:xfrm>
          <a:off x="38100" y="127520700"/>
          <a:ext cx="9004300" cy="8953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QUESTION:-26</a:t>
          </a:r>
          <a:r>
            <a:rPr lang="en-IN" sz="1100" baseline="0">
              <a:solidFill>
                <a:schemeClr val="tx1"/>
              </a:solidFill>
            </a:rPr>
            <a:t> An investment analyst wants to assess the relationship between the</a:t>
          </a:r>
        </a:p>
        <a:p>
          <a:pPr algn="l"/>
          <a:r>
            <a:rPr lang="en-IN" sz="1100" baseline="0">
              <a:solidFill>
                <a:schemeClr val="tx1"/>
              </a:solidFill>
            </a:rPr>
            <a:t>stock prices of two companies to identify potential investment opportunities.</a:t>
          </a:r>
        </a:p>
        <a:p>
          <a:pPr algn="l"/>
          <a:r>
            <a:rPr lang="en-IN" sz="1100">
              <a:solidFill>
                <a:schemeClr val="tx1"/>
              </a:solidFill>
            </a:rPr>
            <a:t>Company A: 45, 47, 48, 50, 52, 53, 55, 56, 58, 60, 62, 64, 65, 67, 69, 70, 72, 74, 76, 77</a:t>
          </a:r>
        </a:p>
        <a:p>
          <a:pPr algn="l"/>
          <a:r>
            <a:rPr lang="en-IN" sz="1100">
              <a:solidFill>
                <a:schemeClr val="tx1"/>
              </a:solidFill>
            </a:rPr>
            <a:t>Company B: 52, 54, 55, 57, 59, 60, 61, 62, 64, 66, 67, 69, 71, 73, 74, 76, 78, 80, 82, 83</a:t>
          </a:r>
        </a:p>
      </xdr:txBody>
    </xdr:sp>
    <xdr:clientData/>
  </xdr:twoCellAnchor>
  <xdr:twoCellAnchor>
    <xdr:from>
      <xdr:col>0</xdr:col>
      <xdr:colOff>44450</xdr:colOff>
      <xdr:row>701</xdr:row>
      <xdr:rowOff>38100</xdr:rowOff>
    </xdr:from>
    <xdr:to>
      <xdr:col>6</xdr:col>
      <xdr:colOff>819150</xdr:colOff>
      <xdr:row>708</xdr:row>
      <xdr:rowOff>152400</xdr:rowOff>
    </xdr:to>
    <xdr:sp macro="" textlink="">
      <xdr:nvSpPr>
        <xdr:cNvPr id="63" name="Rectangle 62">
          <a:extLst>
            <a:ext uri="{FF2B5EF4-FFF2-40B4-BE49-F238E27FC236}">
              <a16:creationId xmlns:a16="http://schemas.microsoft.com/office/drawing/2014/main" id="{54DD1087-1220-439D-4B1B-F95502AD73EC}"/>
            </a:ext>
          </a:extLst>
        </xdr:cNvPr>
        <xdr:cNvSpPr/>
      </xdr:nvSpPr>
      <xdr:spPr>
        <a:xfrm>
          <a:off x="44450" y="129139950"/>
          <a:ext cx="9156700" cy="14033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QUESTION:-27  researcher wants to examine the relationship between the hours</a:t>
          </a:r>
        </a:p>
        <a:p>
          <a:pPr algn="l"/>
          <a:r>
            <a:rPr lang="en-IN" sz="1100">
              <a:solidFill>
                <a:schemeClr val="tx1"/>
              </a:solidFill>
            </a:rPr>
            <a:t>spent studying and the exam scores of a group of students</a:t>
          </a:r>
        </a:p>
        <a:p>
          <a:pPr algn="l"/>
          <a:r>
            <a:rPr lang="en-IN" sz="1100">
              <a:solidFill>
                <a:schemeClr val="tx1"/>
              </a:solidFill>
            </a:rPr>
            <a:t>Hours Spent Studying: 10, 12, 15, 18, 20, 22, 25, 28, 30, 32, 35, 38, 40, 42, 45, 48, 50,52, 55, 58, 60, 62, 65, 68, 70, 72, 75, 78, 80, 82</a:t>
          </a:r>
        </a:p>
        <a:p>
          <a:pPr algn="l"/>
          <a:r>
            <a:rPr lang="en-IN" sz="1100">
              <a:solidFill>
                <a:schemeClr val="tx1"/>
              </a:solidFill>
            </a:rPr>
            <a:t>Exam Scores: 60, 65, 70, 75, 80, 82, 85, 88, 90, 92, 93, 95, 96, 97, 98, 99, 100, 102,105, 106, 107, 108, 110, 112, 114, 115, 116, 118, 120, 122</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FE9F53-8877-44AB-AED1-9704AC08FE20}" name="Table2" displayName="Table2" ref="A23:A44" totalsRowShown="0" headerRowDxfId="23" dataDxfId="21" headerRowBorderDxfId="22" tableBorderDxfId="20" totalsRowBorderDxfId="19">
  <autoFilter ref="A23:A44" xr:uid="{6EFE9F53-8877-44AB-AED1-9704AC08FE20}"/>
  <sortState xmlns:xlrd2="http://schemas.microsoft.com/office/spreadsheetml/2017/richdata2" ref="A24:A44">
    <sortCondition ref="A23:A44"/>
  </sortState>
  <tableColumns count="1">
    <tableColumn id="1" xr3:uid="{54B14FAE-D75B-48AA-9018-D3D76D7045D3}" name="X"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4109C9-4B0B-40A0-818E-171E3434CE92}" name="Table3" displayName="Table3" ref="A9:A14" totalsRowShown="0" headerRowDxfId="17" dataDxfId="15" headerRowBorderDxfId="16" tableBorderDxfId="14" totalsRowBorderDxfId="13">
  <autoFilter ref="A9:A14" xr:uid="{944109C9-4B0B-40A0-818E-171E3434CE92}"/>
  <sortState xmlns:xlrd2="http://schemas.microsoft.com/office/spreadsheetml/2017/richdata2" ref="A10:A14">
    <sortCondition ref="A9:A14"/>
  </sortState>
  <tableColumns count="1">
    <tableColumn id="1" xr3:uid="{FFD2F417-3447-4927-87FC-48421BD8D535}" name="X"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E7F364-D813-4F3B-9262-16135646D438}" name="Table4" displayName="Table4" ref="A54:C71" totalsRowShown="0" headerRowBorderDxfId="11" tableBorderDxfId="10" totalsRowBorderDxfId="9">
  <autoFilter ref="A54:C71" xr:uid="{8DE7F364-D813-4F3B-9262-16135646D438}"/>
  <sortState xmlns:xlrd2="http://schemas.microsoft.com/office/spreadsheetml/2017/richdata2" ref="A55:C71">
    <sortCondition ref="C54:C71"/>
  </sortState>
  <tableColumns count="3">
    <tableColumn id="1" xr3:uid="{5133E4AB-D393-4AFA-A337-7C423D981F86}" name="X" dataDxfId="8"/>
    <tableColumn id="2" xr3:uid="{58662A19-AE62-487B-9599-E30B6414E0E6}" name="Column1" dataDxfId="7"/>
    <tableColumn id="3" xr3:uid="{75B661C9-43E8-4EF0-9432-377C7A160A2C}" name="Column2"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281A95-168B-46D8-AF7F-B82AE7E88689}" name="Table1" displayName="Table1" ref="A85:A95" totalsRowShown="0" headerRowDxfId="5" dataDxfId="4">
  <autoFilter ref="A85:A95" xr:uid="{45281A95-168B-46D8-AF7F-B82AE7E88689}"/>
  <tableColumns count="1">
    <tableColumn id="1" xr3:uid="{E513B449-FB94-4318-8ED0-0CF568435163}" name="X" dataDxfId="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8207BB8-0E66-4934-B06D-78F3D6405D09}" name="Table5" displayName="Table5" ref="A103:A133" totalsRowShown="0" headerRowDxfId="2" dataDxfId="1">
  <autoFilter ref="A103:A133" xr:uid="{A8207BB8-0E66-4934-B06D-78F3D6405D09}"/>
  <tableColumns count="1">
    <tableColumn id="1" xr3:uid="{3C24F575-1AAF-4F2F-9376-44F7D3608E6F}" name="X"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EAB7-3724-4024-AF8A-3EE1F23BD95F}">
  <dimension ref="A9:AE957"/>
  <sheetViews>
    <sheetView tabSelected="1" topLeftCell="A708" workbookViewId="0">
      <selection activeCell="G733" sqref="G733"/>
    </sheetView>
  </sheetViews>
  <sheetFormatPr defaultRowHeight="14.5" x14ac:dyDescent="0.35"/>
  <cols>
    <col min="1" max="1" width="24.36328125" customWidth="1"/>
    <col min="2" max="2" width="20.08984375" customWidth="1"/>
    <col min="3" max="3" width="19" customWidth="1"/>
    <col min="4" max="4" width="22.26953125" customWidth="1"/>
    <col min="5" max="5" width="20.36328125" customWidth="1"/>
    <col min="6" max="6" width="17.453125" customWidth="1"/>
    <col min="7" max="7" width="16.81640625" customWidth="1"/>
    <col min="8" max="8" width="16.453125" customWidth="1"/>
    <col min="9" max="9" width="14.81640625" customWidth="1"/>
    <col min="10" max="10" width="12.54296875" customWidth="1"/>
  </cols>
  <sheetData>
    <row r="9" spans="1:3" x14ac:dyDescent="0.35">
      <c r="A9" s="2" t="s">
        <v>0</v>
      </c>
      <c r="C9" s="3" t="s">
        <v>1</v>
      </c>
    </row>
    <row r="10" spans="1:3" x14ac:dyDescent="0.35">
      <c r="A10" s="8">
        <v>50</v>
      </c>
      <c r="C10" s="3">
        <f>AVERAGE(A10:A13)</f>
        <v>58.75</v>
      </c>
    </row>
    <row r="11" spans="1:3" x14ac:dyDescent="0.35">
      <c r="A11" s="8">
        <v>55</v>
      </c>
      <c r="C11" s="3" t="s">
        <v>2</v>
      </c>
    </row>
    <row r="12" spans="1:3" x14ac:dyDescent="0.35">
      <c r="A12" s="8">
        <v>60</v>
      </c>
      <c r="C12" s="3">
        <f>MEDIAN(A10:A13)</f>
        <v>57.5</v>
      </c>
    </row>
    <row r="13" spans="1:3" x14ac:dyDescent="0.35">
      <c r="A13" s="8">
        <v>70</v>
      </c>
      <c r="C13" s="3" t="s">
        <v>3</v>
      </c>
    </row>
    <row r="14" spans="1:3" x14ac:dyDescent="0.35">
      <c r="A14" s="9">
        <f>SUM(A10:A13)</f>
        <v>235</v>
      </c>
      <c r="B14" t="s">
        <v>4</v>
      </c>
      <c r="C14" s="3" t="e">
        <f>MODE(A10:A13)</f>
        <v>#N/A</v>
      </c>
    </row>
    <row r="23" spans="1:2" x14ac:dyDescent="0.35">
      <c r="A23" s="2" t="s">
        <v>0</v>
      </c>
      <c r="B23" s="3" t="s">
        <v>1</v>
      </c>
    </row>
    <row r="24" spans="1:2" x14ac:dyDescent="0.35">
      <c r="A24" s="8">
        <v>10</v>
      </c>
      <c r="B24" s="3">
        <f>AVERAGE(A25:A43)</f>
        <v>17.368421052631579</v>
      </c>
    </row>
    <row r="25" spans="1:2" x14ac:dyDescent="0.35">
      <c r="A25" s="8">
        <v>10</v>
      </c>
      <c r="B25" s="3" t="s">
        <v>2</v>
      </c>
    </row>
    <row r="26" spans="1:2" x14ac:dyDescent="0.35">
      <c r="A26" s="8">
        <v>10</v>
      </c>
      <c r="B26" s="3">
        <f>MEDIAN(A24:A43)</f>
        <v>15</v>
      </c>
    </row>
    <row r="27" spans="1:2" x14ac:dyDescent="0.35">
      <c r="A27" s="8">
        <v>10</v>
      </c>
      <c r="B27" s="3" t="s">
        <v>3</v>
      </c>
    </row>
    <row r="28" spans="1:2" x14ac:dyDescent="0.35">
      <c r="A28" s="8">
        <v>10</v>
      </c>
      <c r="B28" s="3">
        <f>MODE(A24:A43)</f>
        <v>10</v>
      </c>
    </row>
    <row r="29" spans="1:2" x14ac:dyDescent="0.35">
      <c r="A29" s="8">
        <v>10</v>
      </c>
    </row>
    <row r="30" spans="1:2" x14ac:dyDescent="0.35">
      <c r="A30" s="8">
        <v>15</v>
      </c>
    </row>
    <row r="31" spans="1:2" x14ac:dyDescent="0.35">
      <c r="A31" s="8">
        <v>15</v>
      </c>
    </row>
    <row r="32" spans="1:2" x14ac:dyDescent="0.35">
      <c r="A32" s="8">
        <v>15</v>
      </c>
    </row>
    <row r="33" spans="1:2" x14ac:dyDescent="0.35">
      <c r="A33" s="8">
        <v>15</v>
      </c>
    </row>
    <row r="34" spans="1:2" x14ac:dyDescent="0.35">
      <c r="A34" s="8">
        <v>15</v>
      </c>
    </row>
    <row r="35" spans="1:2" x14ac:dyDescent="0.35">
      <c r="A35" s="8">
        <v>20</v>
      </c>
    </row>
    <row r="36" spans="1:2" x14ac:dyDescent="0.35">
      <c r="A36" s="8">
        <v>20</v>
      </c>
    </row>
    <row r="37" spans="1:2" x14ac:dyDescent="0.35">
      <c r="A37" s="8">
        <v>20</v>
      </c>
    </row>
    <row r="38" spans="1:2" x14ac:dyDescent="0.35">
      <c r="A38" s="8">
        <v>20</v>
      </c>
    </row>
    <row r="39" spans="1:2" x14ac:dyDescent="0.35">
      <c r="A39" s="8">
        <v>20</v>
      </c>
    </row>
    <row r="40" spans="1:2" x14ac:dyDescent="0.35">
      <c r="A40" s="8">
        <v>25</v>
      </c>
    </row>
    <row r="41" spans="1:2" x14ac:dyDescent="0.35">
      <c r="A41" s="8">
        <v>25</v>
      </c>
    </row>
    <row r="42" spans="1:2" x14ac:dyDescent="0.35">
      <c r="A42" s="8">
        <v>25</v>
      </c>
    </row>
    <row r="43" spans="1:2" x14ac:dyDescent="0.35">
      <c r="A43" s="8">
        <v>30</v>
      </c>
    </row>
    <row r="44" spans="1:2" x14ac:dyDescent="0.35">
      <c r="A44" s="9">
        <f>SUM(A24:A43)</f>
        <v>340</v>
      </c>
      <c r="B44" t="s">
        <v>4</v>
      </c>
    </row>
    <row r="54" spans="1:5" x14ac:dyDescent="0.35">
      <c r="A54" s="12" t="s">
        <v>0</v>
      </c>
      <c r="B54" s="10" t="s">
        <v>6</v>
      </c>
      <c r="C54" s="13" t="s">
        <v>7</v>
      </c>
      <c r="D54" s="4"/>
    </row>
    <row r="55" spans="1:5" x14ac:dyDescent="0.35">
      <c r="A55" s="5">
        <v>2</v>
      </c>
      <c r="B55" s="3">
        <v>6</v>
      </c>
      <c r="C55" s="7">
        <v>1</v>
      </c>
      <c r="D55" s="3">
        <f>SUM(A55:C71)</f>
        <v>172</v>
      </c>
      <c r="E55" t="s">
        <v>4</v>
      </c>
    </row>
    <row r="56" spans="1:5" x14ac:dyDescent="0.35">
      <c r="A56" s="5">
        <v>2</v>
      </c>
      <c r="B56" s="3">
        <v>2</v>
      </c>
      <c r="C56" s="7">
        <v>2</v>
      </c>
      <c r="D56" s="3" t="s">
        <v>1</v>
      </c>
    </row>
    <row r="57" spans="1:5" x14ac:dyDescent="0.35">
      <c r="A57" s="5">
        <v>2</v>
      </c>
      <c r="B57" s="3">
        <v>2</v>
      </c>
      <c r="C57" s="7">
        <v>2</v>
      </c>
      <c r="D57" s="3">
        <f>AVERAGE(A55:C71)</f>
        <v>3.44</v>
      </c>
    </row>
    <row r="58" spans="1:5" x14ac:dyDescent="0.35">
      <c r="A58" s="5">
        <v>3</v>
      </c>
      <c r="B58" s="3">
        <v>2</v>
      </c>
      <c r="C58" s="7">
        <v>2</v>
      </c>
      <c r="D58" s="3" t="s">
        <v>2</v>
      </c>
    </row>
    <row r="59" spans="1:5" x14ac:dyDescent="0.35">
      <c r="A59" s="5">
        <v>6</v>
      </c>
      <c r="B59" s="3">
        <v>3</v>
      </c>
      <c r="C59" s="11">
        <v>2</v>
      </c>
      <c r="D59" s="3">
        <f>MEDIAN(A55:C71)</f>
        <v>3</v>
      </c>
    </row>
    <row r="60" spans="1:5" x14ac:dyDescent="0.35">
      <c r="A60" s="5">
        <v>3</v>
      </c>
      <c r="B60" s="3">
        <v>5</v>
      </c>
      <c r="C60" s="7">
        <v>2</v>
      </c>
      <c r="D60" s="3" t="s">
        <v>5</v>
      </c>
    </row>
    <row r="61" spans="1:5" x14ac:dyDescent="0.35">
      <c r="A61" s="5">
        <v>5</v>
      </c>
      <c r="B61" s="3">
        <v>1</v>
      </c>
      <c r="C61" s="7">
        <v>3</v>
      </c>
      <c r="D61" s="3">
        <f>MODE(A55:C71)</f>
        <v>2</v>
      </c>
    </row>
    <row r="62" spans="1:5" x14ac:dyDescent="0.35">
      <c r="A62" s="5">
        <v>2</v>
      </c>
      <c r="B62" s="3">
        <v>4</v>
      </c>
      <c r="C62" s="7">
        <v>3</v>
      </c>
      <c r="D62" s="3"/>
    </row>
    <row r="63" spans="1:5" x14ac:dyDescent="0.35">
      <c r="A63" s="5">
        <v>6</v>
      </c>
      <c r="B63" s="3">
        <v>4</v>
      </c>
      <c r="C63" s="7">
        <v>3</v>
      </c>
      <c r="D63" s="3"/>
    </row>
    <row r="64" spans="1:5" x14ac:dyDescent="0.35">
      <c r="A64" s="5">
        <v>1</v>
      </c>
      <c r="B64" s="3">
        <v>1</v>
      </c>
      <c r="C64" s="7">
        <v>4</v>
      </c>
      <c r="D64" s="3"/>
    </row>
    <row r="65" spans="1:4" x14ac:dyDescent="0.35">
      <c r="A65" s="5">
        <v>4</v>
      </c>
      <c r="B65" s="3">
        <v>3</v>
      </c>
      <c r="C65" s="7">
        <v>4</v>
      </c>
      <c r="D65" s="3"/>
    </row>
    <row r="66" spans="1:4" x14ac:dyDescent="0.35">
      <c r="A66" s="5">
        <v>5</v>
      </c>
      <c r="B66" s="3">
        <v>3</v>
      </c>
      <c r="C66" s="7">
        <v>4</v>
      </c>
      <c r="D66" s="3"/>
    </row>
    <row r="67" spans="1:4" x14ac:dyDescent="0.35">
      <c r="A67" s="5">
        <v>4</v>
      </c>
      <c r="B67" s="3">
        <v>2</v>
      </c>
      <c r="C67" s="7">
        <v>5</v>
      </c>
      <c r="D67" s="3"/>
    </row>
    <row r="68" spans="1:4" x14ac:dyDescent="0.35">
      <c r="A68" s="5">
        <v>7</v>
      </c>
      <c r="B68" s="3">
        <v>5</v>
      </c>
      <c r="C68" s="7">
        <v>5</v>
      </c>
      <c r="D68" s="3"/>
    </row>
    <row r="69" spans="1:4" x14ac:dyDescent="0.35">
      <c r="A69" s="5">
        <v>3</v>
      </c>
      <c r="B69" s="3">
        <v>3</v>
      </c>
      <c r="C69" s="7">
        <v>6</v>
      </c>
      <c r="D69" s="3"/>
    </row>
    <row r="70" spans="1:4" x14ac:dyDescent="0.35">
      <c r="A70" s="5">
        <v>3</v>
      </c>
      <c r="B70" s="3">
        <v>4</v>
      </c>
      <c r="C70" s="11">
        <v>7</v>
      </c>
      <c r="D70" s="4"/>
    </row>
    <row r="71" spans="1:4" x14ac:dyDescent="0.35">
      <c r="A71" s="14">
        <v>4</v>
      </c>
      <c r="B71" s="6">
        <v>5</v>
      </c>
      <c r="C71" s="15"/>
      <c r="D71" s="4"/>
    </row>
    <row r="85" spans="1:2" x14ac:dyDescent="0.35">
      <c r="A85" s="1" t="s">
        <v>0</v>
      </c>
      <c r="B85" s="3" t="s">
        <v>8</v>
      </c>
    </row>
    <row r="86" spans="1:2" x14ac:dyDescent="0.35">
      <c r="A86" s="1">
        <v>120</v>
      </c>
      <c r="B86" s="3">
        <f>MAX(Table1[X])</f>
        <v>140</v>
      </c>
    </row>
    <row r="87" spans="1:2" x14ac:dyDescent="0.35">
      <c r="A87" s="1">
        <v>110</v>
      </c>
      <c r="B87" s="3">
        <f>MIN(Table1[X])</f>
        <v>105</v>
      </c>
    </row>
    <row r="88" spans="1:2" x14ac:dyDescent="0.35">
      <c r="A88" s="1">
        <v>130</v>
      </c>
      <c r="B88" s="3">
        <f>B86-B87</f>
        <v>35</v>
      </c>
    </row>
    <row r="89" spans="1:2" x14ac:dyDescent="0.35">
      <c r="A89" s="1">
        <v>115</v>
      </c>
      <c r="B89" s="3" t="s">
        <v>9</v>
      </c>
    </row>
    <row r="90" spans="1:2" x14ac:dyDescent="0.35">
      <c r="A90" s="1">
        <v>125</v>
      </c>
      <c r="B90" s="3">
        <f>_xlfn.VAR.S(Table1[X])</f>
        <v>123.33333333333333</v>
      </c>
    </row>
    <row r="91" spans="1:2" x14ac:dyDescent="0.35">
      <c r="A91" s="1">
        <v>105</v>
      </c>
      <c r="B91" s="3" t="s">
        <v>10</v>
      </c>
    </row>
    <row r="92" spans="1:2" x14ac:dyDescent="0.35">
      <c r="A92" s="1">
        <v>135</v>
      </c>
      <c r="B92" s="3">
        <f>_xlfn.STDEV.P(Table1[X])</f>
        <v>10.535653752852738</v>
      </c>
    </row>
    <row r="93" spans="1:2" x14ac:dyDescent="0.35">
      <c r="A93" s="1">
        <v>115</v>
      </c>
      <c r="B93" s="4"/>
    </row>
    <row r="94" spans="1:2" x14ac:dyDescent="0.35">
      <c r="A94" s="1">
        <v>125</v>
      </c>
      <c r="B94" s="4"/>
    </row>
    <row r="95" spans="1:2" x14ac:dyDescent="0.35">
      <c r="A95" s="1">
        <v>140</v>
      </c>
      <c r="B95" s="4"/>
    </row>
    <row r="103" spans="1:2" x14ac:dyDescent="0.35">
      <c r="A103" s="1" t="s">
        <v>0</v>
      </c>
      <c r="B103" s="3" t="s">
        <v>8</v>
      </c>
    </row>
    <row r="104" spans="1:2" x14ac:dyDescent="0.35">
      <c r="A104" s="1">
        <v>500</v>
      </c>
      <c r="B104" s="3">
        <f>MAX(Table5[X])</f>
        <v>800</v>
      </c>
    </row>
    <row r="105" spans="1:2" x14ac:dyDescent="0.35">
      <c r="A105" s="1">
        <v>700</v>
      </c>
      <c r="B105" s="3">
        <f>MIN(Table5[X])</f>
        <v>400</v>
      </c>
    </row>
    <row r="106" spans="1:2" x14ac:dyDescent="0.35">
      <c r="A106" s="1">
        <v>400</v>
      </c>
      <c r="B106" s="3">
        <f>B104-B105</f>
        <v>400</v>
      </c>
    </row>
    <row r="107" spans="1:2" x14ac:dyDescent="0.35">
      <c r="A107" s="1">
        <v>600</v>
      </c>
      <c r="B107" s="3" t="s">
        <v>9</v>
      </c>
    </row>
    <row r="108" spans="1:2" x14ac:dyDescent="0.35">
      <c r="A108" s="1">
        <v>550</v>
      </c>
      <c r="B108" s="3">
        <f>_xlfn.VAR.S(Table5[X])</f>
        <v>13163.793103448275</v>
      </c>
    </row>
    <row r="109" spans="1:2" x14ac:dyDescent="0.35">
      <c r="A109" s="1">
        <v>750</v>
      </c>
      <c r="B109" s="3" t="s">
        <v>10</v>
      </c>
    </row>
    <row r="110" spans="1:2" x14ac:dyDescent="0.35">
      <c r="A110" s="1">
        <v>650</v>
      </c>
      <c r="B110" s="3">
        <f>_xlfn.STDEV.P(Table5[X])</f>
        <v>112.80514172678478</v>
      </c>
    </row>
    <row r="111" spans="1:2" x14ac:dyDescent="0.35">
      <c r="A111" s="1">
        <v>500</v>
      </c>
      <c r="B111" s="4"/>
    </row>
    <row r="112" spans="1:2" x14ac:dyDescent="0.35">
      <c r="A112" s="1">
        <v>600</v>
      </c>
      <c r="B112" s="4"/>
    </row>
    <row r="113" spans="1:2" x14ac:dyDescent="0.35">
      <c r="A113" s="1">
        <v>550</v>
      </c>
      <c r="B113" s="4"/>
    </row>
    <row r="114" spans="1:2" x14ac:dyDescent="0.35">
      <c r="A114" s="1">
        <v>800</v>
      </c>
      <c r="B114" s="4"/>
    </row>
    <row r="115" spans="1:2" x14ac:dyDescent="0.35">
      <c r="A115" s="1">
        <v>450</v>
      </c>
      <c r="B115" s="4"/>
    </row>
    <row r="116" spans="1:2" x14ac:dyDescent="0.35">
      <c r="A116" s="1">
        <v>700</v>
      </c>
      <c r="B116" s="4"/>
    </row>
    <row r="117" spans="1:2" x14ac:dyDescent="0.35">
      <c r="A117" s="1">
        <v>550</v>
      </c>
      <c r="B117" s="4"/>
    </row>
    <row r="118" spans="1:2" x14ac:dyDescent="0.35">
      <c r="A118" s="1">
        <v>600</v>
      </c>
      <c r="B118" s="4"/>
    </row>
    <row r="119" spans="1:2" x14ac:dyDescent="0.35">
      <c r="A119" s="1">
        <v>400</v>
      </c>
      <c r="B119" s="4"/>
    </row>
    <row r="120" spans="1:2" x14ac:dyDescent="0.35">
      <c r="A120" s="1">
        <v>650</v>
      </c>
      <c r="B120" s="4"/>
    </row>
    <row r="121" spans="1:2" x14ac:dyDescent="0.35">
      <c r="A121" s="1">
        <v>500</v>
      </c>
      <c r="B121" s="4"/>
    </row>
    <row r="122" spans="1:2" x14ac:dyDescent="0.35">
      <c r="A122" s="1">
        <v>750</v>
      </c>
      <c r="B122" s="4"/>
    </row>
    <row r="123" spans="1:2" x14ac:dyDescent="0.35">
      <c r="A123" s="1">
        <v>550</v>
      </c>
      <c r="B123" s="4"/>
    </row>
    <row r="124" spans="1:2" x14ac:dyDescent="0.35">
      <c r="A124" s="1">
        <v>700</v>
      </c>
      <c r="B124" s="4"/>
    </row>
    <row r="125" spans="1:2" x14ac:dyDescent="0.35">
      <c r="A125" s="1">
        <v>600</v>
      </c>
      <c r="B125" s="4"/>
    </row>
    <row r="126" spans="1:2" x14ac:dyDescent="0.35">
      <c r="A126" s="1">
        <v>500</v>
      </c>
      <c r="B126" s="4"/>
    </row>
    <row r="127" spans="1:2" x14ac:dyDescent="0.35">
      <c r="A127" s="1">
        <v>800</v>
      </c>
      <c r="B127" s="4"/>
    </row>
    <row r="128" spans="1:2" x14ac:dyDescent="0.35">
      <c r="A128" s="1">
        <v>550</v>
      </c>
      <c r="B128" s="4"/>
    </row>
    <row r="129" spans="1:10" x14ac:dyDescent="0.35">
      <c r="A129" s="1">
        <v>650</v>
      </c>
      <c r="B129" s="4"/>
    </row>
    <row r="130" spans="1:10" x14ac:dyDescent="0.35">
      <c r="A130" s="1">
        <v>400</v>
      </c>
      <c r="B130" s="4"/>
    </row>
    <row r="131" spans="1:10" x14ac:dyDescent="0.35">
      <c r="A131" s="1">
        <v>600</v>
      </c>
      <c r="B131" s="4"/>
    </row>
    <row r="132" spans="1:10" x14ac:dyDescent="0.35">
      <c r="A132" s="1">
        <v>750</v>
      </c>
      <c r="B132" s="4"/>
    </row>
    <row r="133" spans="1:10" x14ac:dyDescent="0.35">
      <c r="A133" s="1">
        <v>550</v>
      </c>
      <c r="B133" s="4"/>
    </row>
    <row r="143" spans="1:10" x14ac:dyDescent="0.35">
      <c r="A143" s="19">
        <v>3</v>
      </c>
      <c r="B143" s="1">
        <v>5</v>
      </c>
      <c r="C143" s="1">
        <v>2</v>
      </c>
      <c r="D143" s="1">
        <v>4</v>
      </c>
      <c r="E143" s="1">
        <v>6</v>
      </c>
      <c r="F143" s="1">
        <v>2</v>
      </c>
      <c r="G143" s="1">
        <v>3</v>
      </c>
      <c r="H143" s="1">
        <v>4</v>
      </c>
      <c r="I143" s="1">
        <v>2</v>
      </c>
      <c r="J143" s="1">
        <v>5</v>
      </c>
    </row>
    <row r="144" spans="1:10" x14ac:dyDescent="0.35">
      <c r="A144" s="19">
        <v>7</v>
      </c>
      <c r="B144" s="1">
        <v>2</v>
      </c>
      <c r="C144" s="1">
        <v>3</v>
      </c>
      <c r="D144" s="1">
        <v>4</v>
      </c>
      <c r="E144" s="1">
        <v>2</v>
      </c>
      <c r="F144" s="1">
        <v>4</v>
      </c>
      <c r="G144" s="1">
        <v>2</v>
      </c>
      <c r="H144" s="1">
        <v>3</v>
      </c>
      <c r="I144" s="1">
        <v>5</v>
      </c>
      <c r="J144" s="1">
        <v>6</v>
      </c>
    </row>
    <row r="145" spans="1:12" x14ac:dyDescent="0.35">
      <c r="A145" s="19">
        <v>3</v>
      </c>
      <c r="B145" s="1">
        <v>2</v>
      </c>
      <c r="C145" s="1">
        <v>1</v>
      </c>
      <c r="D145" s="1">
        <v>4</v>
      </c>
      <c r="E145" s="1">
        <v>2</v>
      </c>
      <c r="F145" s="1">
        <v>4</v>
      </c>
      <c r="G145" s="1">
        <v>5</v>
      </c>
      <c r="H145" s="1">
        <v>3</v>
      </c>
      <c r="I145" s="1">
        <v>2</v>
      </c>
      <c r="J145" s="1">
        <v>7</v>
      </c>
    </row>
    <row r="146" spans="1:12" x14ac:dyDescent="0.35">
      <c r="A146" s="19">
        <v>2</v>
      </c>
      <c r="B146" s="1">
        <v>3</v>
      </c>
      <c r="C146" s="1">
        <v>4</v>
      </c>
      <c r="D146" s="1">
        <v>5</v>
      </c>
      <c r="E146" s="1">
        <v>1</v>
      </c>
      <c r="F146" s="1">
        <v>6</v>
      </c>
      <c r="G146" s="1">
        <v>2</v>
      </c>
      <c r="H146" s="1">
        <v>4</v>
      </c>
      <c r="I146" s="1">
        <v>3</v>
      </c>
      <c r="J146" s="1">
        <v>5</v>
      </c>
    </row>
    <row r="147" spans="1:12" x14ac:dyDescent="0.35">
      <c r="A147" s="19">
        <v>3</v>
      </c>
      <c r="B147" s="1">
        <v>2</v>
      </c>
      <c r="C147" s="1">
        <v>4</v>
      </c>
      <c r="D147" s="1">
        <v>2</v>
      </c>
      <c r="E147" s="1">
        <v>6</v>
      </c>
      <c r="F147" s="1">
        <v>3</v>
      </c>
      <c r="G147" s="1">
        <v>2</v>
      </c>
      <c r="H147" s="1">
        <v>4</v>
      </c>
      <c r="I147" s="1">
        <v>5</v>
      </c>
      <c r="J147" s="1">
        <v>3</v>
      </c>
    </row>
    <row r="148" spans="1:12" x14ac:dyDescent="0.35">
      <c r="A148" s="1" t="s">
        <v>8</v>
      </c>
      <c r="B148" s="1" t="s">
        <v>9</v>
      </c>
    </row>
    <row r="149" spans="1:12" x14ac:dyDescent="0.35">
      <c r="A149" s="1">
        <f>MAX(A143:J147)</f>
        <v>7</v>
      </c>
      <c r="B149" s="1">
        <f>_xlfn.VAR.S(A143:J147)</f>
        <v>2.3363265306122454</v>
      </c>
    </row>
    <row r="150" spans="1:12" x14ac:dyDescent="0.35">
      <c r="A150" s="1">
        <f>MIN(A143:J147)</f>
        <v>1</v>
      </c>
      <c r="B150" s="1" t="s">
        <v>10</v>
      </c>
    </row>
    <row r="151" spans="1:12" x14ac:dyDescent="0.35">
      <c r="A151" s="1">
        <f>A149-A150</f>
        <v>6</v>
      </c>
      <c r="B151" s="1">
        <f>_xlfn.STDEV.P(A143:J147)</f>
        <v>1.5131424255502191</v>
      </c>
    </row>
    <row r="152" spans="1:12" x14ac:dyDescent="0.35">
      <c r="A152" s="1"/>
      <c r="B152" s="1"/>
    </row>
    <row r="158" spans="1:12" x14ac:dyDescent="0.35">
      <c r="A158" s="17">
        <v>120</v>
      </c>
      <c r="B158" s="18">
        <v>150</v>
      </c>
      <c r="C158" s="18">
        <v>110</v>
      </c>
      <c r="D158" s="18">
        <v>135</v>
      </c>
      <c r="E158" s="18">
        <v>125</v>
      </c>
      <c r="F158" s="18">
        <v>140</v>
      </c>
      <c r="G158" s="18">
        <v>130</v>
      </c>
      <c r="H158" s="18">
        <v>155</v>
      </c>
      <c r="I158" s="18">
        <v>115</v>
      </c>
      <c r="J158" s="18">
        <v>145</v>
      </c>
      <c r="K158" s="18">
        <v>135</v>
      </c>
      <c r="L158" s="18">
        <v>130</v>
      </c>
    </row>
    <row r="159" spans="1:12" x14ac:dyDescent="0.35">
      <c r="A159" s="1" t="s">
        <v>1</v>
      </c>
      <c r="B159" s="1" t="s">
        <v>8</v>
      </c>
      <c r="C159" s="1" t="s">
        <v>10</v>
      </c>
    </row>
    <row r="160" spans="1:12" x14ac:dyDescent="0.35">
      <c r="A160" s="18">
        <f>AVERAGE(A158:L158)</f>
        <v>132.5</v>
      </c>
      <c r="B160" s="18">
        <f>MAX(A158:L158)</f>
        <v>155</v>
      </c>
      <c r="C160" s="1">
        <f>_xlfn.STDEV.P(A158:L158)</f>
        <v>13.149778198382917</v>
      </c>
    </row>
    <row r="161" spans="1:10" x14ac:dyDescent="0.35">
      <c r="A161" s="1" t="s">
        <v>2</v>
      </c>
      <c r="B161" s="18">
        <f>MIN(A158:L158)</f>
        <v>110</v>
      </c>
      <c r="C161" s="1"/>
    </row>
    <row r="162" spans="1:10" x14ac:dyDescent="0.35">
      <c r="A162" s="18">
        <f>MEDIAN(A158:L158)</f>
        <v>132.5</v>
      </c>
      <c r="B162" s="18">
        <f>B160-B161</f>
        <v>45</v>
      </c>
      <c r="C162" s="1"/>
    </row>
    <row r="163" spans="1:10" x14ac:dyDescent="0.35">
      <c r="A163" s="1" t="s">
        <v>3</v>
      </c>
      <c r="B163" s="1" t="s">
        <v>9</v>
      </c>
      <c r="C163" s="1"/>
    </row>
    <row r="164" spans="1:10" x14ac:dyDescent="0.35">
      <c r="A164" s="1">
        <f>MODE(A158:L158)</f>
        <v>135</v>
      </c>
      <c r="B164" s="1">
        <f>_xlfn.VAR.S(A158:L158)</f>
        <v>188.63636363636363</v>
      </c>
      <c r="C164" s="1"/>
    </row>
    <row r="175" spans="1:10" x14ac:dyDescent="0.35">
      <c r="A175" s="16">
        <v>8</v>
      </c>
      <c r="B175">
        <v>7</v>
      </c>
      <c r="C175">
        <v>9</v>
      </c>
      <c r="D175">
        <v>6</v>
      </c>
      <c r="E175">
        <v>7</v>
      </c>
      <c r="F175">
        <v>8</v>
      </c>
      <c r="G175">
        <v>9</v>
      </c>
      <c r="H175">
        <v>8</v>
      </c>
      <c r="I175">
        <v>7</v>
      </c>
      <c r="J175">
        <v>6</v>
      </c>
    </row>
    <row r="176" spans="1:10" x14ac:dyDescent="0.35">
      <c r="A176" s="16">
        <v>8</v>
      </c>
      <c r="B176">
        <v>9</v>
      </c>
      <c r="C176">
        <v>7</v>
      </c>
      <c r="D176">
        <v>8</v>
      </c>
      <c r="E176">
        <v>7</v>
      </c>
      <c r="F176">
        <v>6</v>
      </c>
      <c r="G176">
        <v>8</v>
      </c>
      <c r="H176">
        <v>9</v>
      </c>
      <c r="I176">
        <v>6</v>
      </c>
      <c r="J176">
        <v>7</v>
      </c>
    </row>
    <row r="177" spans="1:10" x14ac:dyDescent="0.35">
      <c r="A177" s="16">
        <v>8</v>
      </c>
      <c r="B177">
        <v>9</v>
      </c>
      <c r="C177">
        <v>7</v>
      </c>
      <c r="D177">
        <v>6</v>
      </c>
      <c r="E177">
        <v>7</v>
      </c>
      <c r="F177">
        <v>8</v>
      </c>
      <c r="G177">
        <v>9</v>
      </c>
      <c r="H177">
        <v>8</v>
      </c>
      <c r="I177">
        <v>7</v>
      </c>
      <c r="J177">
        <v>6</v>
      </c>
    </row>
    <row r="178" spans="1:10" x14ac:dyDescent="0.35">
      <c r="A178" s="16">
        <v>9</v>
      </c>
      <c r="B178">
        <v>8</v>
      </c>
      <c r="C178">
        <v>7</v>
      </c>
      <c r="D178">
        <v>6</v>
      </c>
      <c r="E178">
        <v>8</v>
      </c>
      <c r="F178">
        <v>9</v>
      </c>
      <c r="G178">
        <v>7</v>
      </c>
      <c r="H178">
        <v>8</v>
      </c>
      <c r="I178">
        <v>7</v>
      </c>
      <c r="J178">
        <v>6</v>
      </c>
    </row>
    <row r="179" spans="1:10" x14ac:dyDescent="0.35">
      <c r="A179" s="16">
        <v>9</v>
      </c>
      <c r="B179">
        <v>8</v>
      </c>
      <c r="C179">
        <v>7</v>
      </c>
      <c r="D179">
        <v>6</v>
      </c>
      <c r="E179">
        <v>7</v>
      </c>
      <c r="F179">
        <v>8</v>
      </c>
      <c r="G179">
        <v>9</v>
      </c>
      <c r="H179">
        <v>8</v>
      </c>
      <c r="I179">
        <v>7</v>
      </c>
      <c r="J179">
        <v>6</v>
      </c>
    </row>
    <row r="180" spans="1:10" x14ac:dyDescent="0.35">
      <c r="A180" s="1" t="s">
        <v>1</v>
      </c>
      <c r="B180" s="1" t="s">
        <v>8</v>
      </c>
      <c r="C180" s="1" t="s">
        <v>10</v>
      </c>
    </row>
    <row r="181" spans="1:10" x14ac:dyDescent="0.35">
      <c r="A181" s="1">
        <f>AVERAGE(A175:J179)</f>
        <v>7.5</v>
      </c>
      <c r="B181" s="1">
        <f>MAX(A175:J179)</f>
        <v>9</v>
      </c>
      <c r="C181" s="1">
        <f>_xlfn.STDEV.P(A175:J179)</f>
        <v>1.0246950765959599</v>
      </c>
    </row>
    <row r="182" spans="1:10" x14ac:dyDescent="0.35">
      <c r="A182" s="1" t="s">
        <v>2</v>
      </c>
      <c r="B182" s="1">
        <f>MIN(A175:J179)</f>
        <v>6</v>
      </c>
      <c r="C182" s="1"/>
    </row>
    <row r="183" spans="1:10" x14ac:dyDescent="0.35">
      <c r="A183" s="1">
        <f>MEDIAN(A175:J179)</f>
        <v>7.5</v>
      </c>
      <c r="B183" s="1">
        <f>B181-B182</f>
        <v>3</v>
      </c>
      <c r="C183" s="1"/>
    </row>
    <row r="184" spans="1:10" x14ac:dyDescent="0.35">
      <c r="A184" s="1" t="s">
        <v>3</v>
      </c>
      <c r="B184" s="1" t="s">
        <v>9</v>
      </c>
      <c r="C184" s="1"/>
    </row>
    <row r="185" spans="1:10" x14ac:dyDescent="0.35">
      <c r="A185" s="1">
        <f>MODE(A175:J179)</f>
        <v>8</v>
      </c>
      <c r="B185" s="1">
        <f>_xlfn.VAR.S(A175:J179)</f>
        <v>1.0714285714285714</v>
      </c>
      <c r="C185" s="1"/>
    </row>
    <row r="199" spans="1:10" x14ac:dyDescent="0.35">
      <c r="A199" s="20">
        <v>10</v>
      </c>
      <c r="B199" s="1">
        <v>15</v>
      </c>
      <c r="C199" s="1">
        <v>12</v>
      </c>
      <c r="D199" s="1">
        <v>18</v>
      </c>
      <c r="E199" s="1">
        <v>20</v>
      </c>
      <c r="F199" s="1">
        <v>25</v>
      </c>
      <c r="G199" s="1">
        <v>8</v>
      </c>
      <c r="H199" s="1">
        <v>14</v>
      </c>
      <c r="I199" s="1">
        <v>16</v>
      </c>
      <c r="J199" s="1">
        <v>22</v>
      </c>
    </row>
    <row r="200" spans="1:10" x14ac:dyDescent="0.35">
      <c r="A200" s="19">
        <v>9</v>
      </c>
      <c r="B200" s="1">
        <v>17</v>
      </c>
      <c r="C200" s="1">
        <v>11</v>
      </c>
      <c r="D200" s="1">
        <v>13</v>
      </c>
      <c r="E200" s="1">
        <v>19</v>
      </c>
      <c r="F200" s="1">
        <v>23</v>
      </c>
      <c r="G200" s="1">
        <v>21</v>
      </c>
      <c r="H200" s="1">
        <v>16</v>
      </c>
      <c r="I200" s="1">
        <v>24</v>
      </c>
      <c r="J200" s="1">
        <v>27</v>
      </c>
    </row>
    <row r="201" spans="1:10" x14ac:dyDescent="0.35">
      <c r="A201" s="19">
        <v>13</v>
      </c>
      <c r="B201" s="1">
        <v>10</v>
      </c>
      <c r="C201" s="1">
        <v>18</v>
      </c>
      <c r="D201" s="1">
        <v>16</v>
      </c>
      <c r="E201" s="1">
        <v>12</v>
      </c>
      <c r="F201" s="1">
        <v>14</v>
      </c>
      <c r="G201" s="1">
        <v>19</v>
      </c>
      <c r="H201" s="1">
        <v>21</v>
      </c>
      <c r="I201" s="1">
        <v>11</v>
      </c>
      <c r="J201" s="1">
        <v>17</v>
      </c>
    </row>
    <row r="202" spans="1:10" x14ac:dyDescent="0.35">
      <c r="A202" s="19">
        <v>15</v>
      </c>
      <c r="B202" s="1">
        <v>20</v>
      </c>
      <c r="C202" s="1">
        <v>26</v>
      </c>
      <c r="D202" s="1">
        <v>13</v>
      </c>
      <c r="E202" s="1">
        <v>12</v>
      </c>
      <c r="F202" s="1">
        <v>14</v>
      </c>
      <c r="G202" s="1">
        <v>22</v>
      </c>
      <c r="H202" s="1">
        <v>19</v>
      </c>
      <c r="I202" s="1">
        <v>16</v>
      </c>
      <c r="J202" s="1">
        <v>11</v>
      </c>
    </row>
    <row r="203" spans="1:10" x14ac:dyDescent="0.35">
      <c r="A203" s="19">
        <v>25</v>
      </c>
      <c r="B203" s="1">
        <v>18</v>
      </c>
      <c r="C203" s="1">
        <v>16</v>
      </c>
      <c r="D203" s="1">
        <v>13</v>
      </c>
      <c r="E203" s="1">
        <v>21</v>
      </c>
      <c r="F203" s="1">
        <v>20</v>
      </c>
      <c r="G203" s="1">
        <v>15</v>
      </c>
      <c r="H203" s="1">
        <v>12</v>
      </c>
      <c r="I203" s="1">
        <v>19</v>
      </c>
      <c r="J203" s="1">
        <v>17</v>
      </c>
    </row>
    <row r="204" spans="1:10" x14ac:dyDescent="0.35">
      <c r="A204" s="19">
        <v>14</v>
      </c>
      <c r="B204" s="1">
        <v>16</v>
      </c>
      <c r="C204" s="1">
        <v>23</v>
      </c>
      <c r="D204" s="1">
        <v>18</v>
      </c>
      <c r="E204" s="1">
        <v>15</v>
      </c>
      <c r="F204" s="1">
        <v>11</v>
      </c>
      <c r="G204" s="1">
        <v>19</v>
      </c>
      <c r="H204" s="1">
        <v>22</v>
      </c>
      <c r="I204" s="1">
        <v>17</v>
      </c>
      <c r="J204" s="1">
        <v>12</v>
      </c>
    </row>
    <row r="205" spans="1:10" x14ac:dyDescent="0.35">
      <c r="A205" s="19">
        <v>14</v>
      </c>
      <c r="B205" s="1">
        <v>16</v>
      </c>
      <c r="C205" s="1">
        <v>23</v>
      </c>
      <c r="D205" s="1">
        <v>18</v>
      </c>
      <c r="E205" s="1">
        <v>15</v>
      </c>
      <c r="F205" s="1">
        <v>11</v>
      </c>
      <c r="G205" s="1">
        <v>19</v>
      </c>
      <c r="H205" s="1">
        <v>22</v>
      </c>
      <c r="I205" s="1">
        <v>17</v>
      </c>
      <c r="J205" s="1">
        <v>12</v>
      </c>
    </row>
    <row r="206" spans="1:10" x14ac:dyDescent="0.35">
      <c r="A206" s="20">
        <v>16</v>
      </c>
      <c r="B206" s="1">
        <v>14</v>
      </c>
      <c r="C206" s="1">
        <v>18</v>
      </c>
      <c r="D206" s="1">
        <v>20</v>
      </c>
      <c r="E206" s="1">
        <v>25</v>
      </c>
      <c r="F206" s="1">
        <v>13</v>
      </c>
      <c r="G206" s="1">
        <v>11</v>
      </c>
      <c r="H206" s="1">
        <v>22</v>
      </c>
      <c r="I206" s="1">
        <v>19</v>
      </c>
      <c r="J206" s="1">
        <v>17</v>
      </c>
    </row>
    <row r="207" spans="1:10" x14ac:dyDescent="0.35">
      <c r="A207" s="19">
        <v>15</v>
      </c>
      <c r="B207" s="1">
        <v>16</v>
      </c>
      <c r="C207" s="1">
        <v>13</v>
      </c>
      <c r="D207" s="1">
        <v>14</v>
      </c>
      <c r="E207" s="1">
        <v>18</v>
      </c>
      <c r="F207" s="1">
        <v>20</v>
      </c>
      <c r="G207" s="1">
        <v>19</v>
      </c>
      <c r="H207" s="1">
        <v>21</v>
      </c>
      <c r="I207" s="1">
        <v>17</v>
      </c>
      <c r="J207" s="1">
        <v>12</v>
      </c>
    </row>
    <row r="208" spans="1:10" x14ac:dyDescent="0.35">
      <c r="A208" s="19">
        <v>15</v>
      </c>
      <c r="B208" s="1">
        <v>13</v>
      </c>
      <c r="C208" s="1">
        <v>16</v>
      </c>
      <c r="D208" s="1">
        <v>14</v>
      </c>
      <c r="E208" s="1">
        <v>22</v>
      </c>
      <c r="F208" s="1">
        <v>21</v>
      </c>
      <c r="G208" s="1">
        <v>19</v>
      </c>
      <c r="H208" s="1">
        <v>18</v>
      </c>
      <c r="I208" s="1">
        <v>16</v>
      </c>
      <c r="J208" s="1">
        <v>11</v>
      </c>
    </row>
    <row r="209" spans="1:10" x14ac:dyDescent="0.35">
      <c r="A209" s="19">
        <v>17</v>
      </c>
      <c r="B209" s="1">
        <v>14</v>
      </c>
      <c r="C209" s="1">
        <v>12</v>
      </c>
      <c r="D209" s="1">
        <v>20</v>
      </c>
      <c r="E209" s="1">
        <v>23</v>
      </c>
      <c r="F209" s="1">
        <v>19</v>
      </c>
      <c r="G209" s="1">
        <v>15</v>
      </c>
      <c r="H209" s="1">
        <v>16</v>
      </c>
      <c r="I209" s="1">
        <v>13</v>
      </c>
      <c r="J209" s="1">
        <v>18</v>
      </c>
    </row>
    <row r="210" spans="1:10" x14ac:dyDescent="0.35">
      <c r="A210" s="1" t="s">
        <v>1</v>
      </c>
      <c r="B210" s="1" t="s">
        <v>8</v>
      </c>
    </row>
    <row r="211" spans="1:10" x14ac:dyDescent="0.35">
      <c r="A211" s="1">
        <f>AVERAGE(A199:J209)</f>
        <v>16.736363636363638</v>
      </c>
      <c r="B211" s="1">
        <f>MAX(A199:J209)</f>
        <v>27</v>
      </c>
    </row>
    <row r="212" spans="1:10" x14ac:dyDescent="0.35">
      <c r="A212" s="1" t="s">
        <v>11</v>
      </c>
      <c r="B212" s="1">
        <f>MIN(A199:J209)</f>
        <v>8</v>
      </c>
    </row>
    <row r="213" spans="1:10" x14ac:dyDescent="0.35">
      <c r="A213" s="1">
        <f>_xlfn.STDEV.P(A199:J209)</f>
        <v>4.0891814533813102</v>
      </c>
      <c r="B213" s="1">
        <f>B211-B212</f>
        <v>19</v>
      </c>
    </row>
    <row r="222" spans="1:10" x14ac:dyDescent="0.35">
      <c r="A222" s="19">
        <v>30</v>
      </c>
      <c r="B222" s="1">
        <v>32</v>
      </c>
      <c r="C222" s="1">
        <v>33</v>
      </c>
      <c r="D222" s="1">
        <v>28</v>
      </c>
      <c r="E222" s="1">
        <v>31</v>
      </c>
      <c r="F222" s="1">
        <v>30</v>
      </c>
      <c r="G222" s="1">
        <v>29</v>
      </c>
      <c r="H222" s="1">
        <v>30</v>
      </c>
      <c r="I222" s="1">
        <v>32</v>
      </c>
      <c r="J222" s="1">
        <v>31</v>
      </c>
    </row>
    <row r="223" spans="1:10" x14ac:dyDescent="0.35">
      <c r="A223" s="19">
        <v>25</v>
      </c>
      <c r="B223" s="1">
        <v>27</v>
      </c>
      <c r="C223" s="1">
        <v>26</v>
      </c>
      <c r="D223" s="1">
        <v>23</v>
      </c>
      <c r="E223" s="1">
        <v>28</v>
      </c>
      <c r="F223" s="1">
        <v>24</v>
      </c>
      <c r="G223" s="1">
        <v>26</v>
      </c>
      <c r="H223" s="1">
        <v>25</v>
      </c>
      <c r="I223" s="1">
        <v>27</v>
      </c>
      <c r="J223" s="1">
        <v>28</v>
      </c>
    </row>
    <row r="224" spans="1:10" x14ac:dyDescent="0.35">
      <c r="A224" s="19">
        <v>22</v>
      </c>
      <c r="B224" s="1">
        <v>23</v>
      </c>
      <c r="C224" s="1">
        <v>20</v>
      </c>
      <c r="D224" s="1">
        <v>25</v>
      </c>
      <c r="E224" s="1">
        <v>21</v>
      </c>
      <c r="F224" s="1">
        <v>24</v>
      </c>
      <c r="G224" s="1">
        <v>23</v>
      </c>
      <c r="H224" s="1">
        <v>22</v>
      </c>
      <c r="I224" s="1">
        <v>25</v>
      </c>
      <c r="J224" s="1">
        <v>24</v>
      </c>
    </row>
    <row r="225" spans="1:10" x14ac:dyDescent="0.35">
      <c r="A225" s="19">
        <v>18</v>
      </c>
      <c r="B225" s="1">
        <v>17</v>
      </c>
      <c r="C225" s="1">
        <v>19</v>
      </c>
      <c r="D225" s="1">
        <v>20</v>
      </c>
      <c r="E225" s="1">
        <v>21</v>
      </c>
      <c r="F225" s="1">
        <v>18</v>
      </c>
      <c r="G225" s="1">
        <v>19</v>
      </c>
      <c r="H225" s="1">
        <v>17</v>
      </c>
      <c r="I225" s="1">
        <v>20</v>
      </c>
      <c r="J225" s="1">
        <v>19</v>
      </c>
    </row>
    <row r="226" spans="1:10" x14ac:dyDescent="0.35">
      <c r="A226" s="20">
        <v>35</v>
      </c>
      <c r="B226" s="1">
        <v>36</v>
      </c>
      <c r="C226" s="1">
        <v>34</v>
      </c>
      <c r="D226" s="1">
        <v>35</v>
      </c>
      <c r="E226" s="1">
        <v>33</v>
      </c>
      <c r="F226" s="1">
        <v>34</v>
      </c>
      <c r="G226" s="1">
        <v>32</v>
      </c>
      <c r="H226" s="1">
        <v>33</v>
      </c>
      <c r="I226" s="1">
        <v>36</v>
      </c>
      <c r="J226" s="1">
        <v>34</v>
      </c>
    </row>
    <row r="227" spans="1:10" x14ac:dyDescent="0.35">
      <c r="A227" s="19" t="s">
        <v>1</v>
      </c>
      <c r="B227" s="1" t="s">
        <v>8</v>
      </c>
    </row>
    <row r="228" spans="1:10" x14ac:dyDescent="0.35">
      <c r="A228" s="1">
        <f>AVERAGE(A222:J226)</f>
        <v>26.48</v>
      </c>
      <c r="B228" s="1">
        <f>MAX(A222:J226)</f>
        <v>36</v>
      </c>
    </row>
    <row r="229" spans="1:10" x14ac:dyDescent="0.35">
      <c r="A229" s="1" t="s">
        <v>9</v>
      </c>
      <c r="B229" s="1">
        <f>MIN(A222:J226)</f>
        <v>17</v>
      </c>
    </row>
    <row r="230" spans="1:10" x14ac:dyDescent="0.35">
      <c r="A230" s="1">
        <f>_xlfn.VAR.S(A222:J226)</f>
        <v>32.417959183673531</v>
      </c>
      <c r="B230" s="1">
        <f>B228-B229</f>
        <v>19</v>
      </c>
    </row>
    <row r="244" spans="1:10" x14ac:dyDescent="0.35">
      <c r="A244" s="19">
        <v>28</v>
      </c>
      <c r="B244" s="1">
        <v>32</v>
      </c>
      <c r="C244" s="1">
        <v>35</v>
      </c>
      <c r="D244" s="1">
        <v>40</v>
      </c>
      <c r="E244" s="1">
        <v>42</v>
      </c>
      <c r="F244" s="1">
        <v>28</v>
      </c>
      <c r="G244" s="1">
        <v>33</v>
      </c>
      <c r="H244" s="1">
        <v>38</v>
      </c>
      <c r="I244" s="1">
        <v>30</v>
      </c>
      <c r="J244" s="1">
        <v>41</v>
      </c>
    </row>
    <row r="245" spans="1:10" x14ac:dyDescent="0.35">
      <c r="A245" s="20">
        <v>37</v>
      </c>
      <c r="B245" s="1">
        <v>31</v>
      </c>
      <c r="C245" s="1">
        <v>34</v>
      </c>
      <c r="D245" s="1">
        <v>29</v>
      </c>
      <c r="E245" s="1">
        <v>36</v>
      </c>
      <c r="F245" s="1">
        <v>43</v>
      </c>
      <c r="G245" s="1">
        <v>39</v>
      </c>
      <c r="H245" s="1">
        <v>27</v>
      </c>
      <c r="I245" s="1">
        <v>35</v>
      </c>
      <c r="J245" s="1">
        <v>31</v>
      </c>
    </row>
    <row r="246" spans="1:10" x14ac:dyDescent="0.35">
      <c r="A246" s="19">
        <v>39</v>
      </c>
      <c r="B246" s="1">
        <v>45</v>
      </c>
      <c r="C246" s="1">
        <v>29</v>
      </c>
      <c r="D246" s="1">
        <v>33</v>
      </c>
      <c r="E246" s="1">
        <v>37</v>
      </c>
      <c r="F246" s="1">
        <v>40</v>
      </c>
      <c r="G246" s="1">
        <v>36</v>
      </c>
      <c r="H246" s="1">
        <v>29</v>
      </c>
      <c r="I246" s="1">
        <v>31</v>
      </c>
      <c r="J246" s="1">
        <v>38</v>
      </c>
    </row>
    <row r="247" spans="1:10" x14ac:dyDescent="0.35">
      <c r="A247" s="19">
        <v>35</v>
      </c>
      <c r="B247" s="1">
        <v>44</v>
      </c>
      <c r="C247" s="1">
        <v>32</v>
      </c>
      <c r="D247" s="1">
        <v>39</v>
      </c>
      <c r="E247" s="1">
        <v>36</v>
      </c>
      <c r="F247" s="1">
        <v>30</v>
      </c>
      <c r="G247" s="1">
        <v>33</v>
      </c>
      <c r="H247" s="1">
        <v>28</v>
      </c>
      <c r="I247" s="1">
        <v>41</v>
      </c>
      <c r="J247" s="1">
        <v>35</v>
      </c>
    </row>
    <row r="248" spans="1:10" x14ac:dyDescent="0.35">
      <c r="A248" s="20">
        <v>31</v>
      </c>
      <c r="B248" s="1">
        <v>37</v>
      </c>
      <c r="C248" s="1">
        <v>42</v>
      </c>
      <c r="D248" s="1">
        <v>29</v>
      </c>
      <c r="E248" s="1">
        <v>34</v>
      </c>
      <c r="F248" s="1">
        <v>40</v>
      </c>
      <c r="G248" s="1">
        <v>31</v>
      </c>
      <c r="H248" s="1">
        <v>33</v>
      </c>
      <c r="I248" s="1">
        <v>38</v>
      </c>
      <c r="J248" s="1">
        <v>36</v>
      </c>
    </row>
    <row r="249" spans="1:10" x14ac:dyDescent="0.35">
      <c r="A249" s="19">
        <v>39</v>
      </c>
      <c r="B249" s="1">
        <v>27</v>
      </c>
      <c r="C249" s="1">
        <v>35</v>
      </c>
      <c r="D249" s="1">
        <v>30</v>
      </c>
      <c r="E249" s="1">
        <v>43</v>
      </c>
      <c r="F249" s="1">
        <v>29</v>
      </c>
      <c r="G249" s="1">
        <v>32</v>
      </c>
      <c r="H249" s="1">
        <v>36</v>
      </c>
      <c r="I249" s="1">
        <v>31</v>
      </c>
      <c r="J249" s="1">
        <v>40</v>
      </c>
    </row>
    <row r="250" spans="1:10" x14ac:dyDescent="0.35">
      <c r="A250" s="19">
        <v>38</v>
      </c>
      <c r="B250" s="1">
        <v>44</v>
      </c>
      <c r="C250" s="1">
        <v>37</v>
      </c>
      <c r="D250" s="1">
        <v>33</v>
      </c>
      <c r="E250" s="1">
        <v>35</v>
      </c>
      <c r="F250" s="1">
        <v>41</v>
      </c>
      <c r="G250" s="1">
        <v>30</v>
      </c>
      <c r="H250" s="1">
        <v>31</v>
      </c>
      <c r="I250" s="1">
        <v>39</v>
      </c>
      <c r="J250" s="1">
        <v>28</v>
      </c>
    </row>
    <row r="251" spans="1:10" x14ac:dyDescent="0.35">
      <c r="A251" s="19">
        <v>45</v>
      </c>
      <c r="B251" s="1">
        <v>29</v>
      </c>
      <c r="C251" s="1">
        <v>33</v>
      </c>
      <c r="D251" s="1">
        <v>38</v>
      </c>
      <c r="E251" s="1">
        <v>34</v>
      </c>
      <c r="F251" s="1">
        <v>32</v>
      </c>
      <c r="G251" s="1">
        <v>35</v>
      </c>
      <c r="H251" s="1">
        <v>31</v>
      </c>
      <c r="I251" s="1">
        <v>40</v>
      </c>
      <c r="J251" s="1">
        <v>36</v>
      </c>
    </row>
    <row r="252" spans="1:10" x14ac:dyDescent="0.35">
      <c r="A252" s="19">
        <v>39</v>
      </c>
      <c r="B252" s="1">
        <v>27</v>
      </c>
      <c r="C252" s="1">
        <v>35</v>
      </c>
      <c r="D252" s="1">
        <v>30</v>
      </c>
      <c r="E252" s="1">
        <v>43</v>
      </c>
      <c r="F252" s="1">
        <v>29</v>
      </c>
      <c r="G252" s="1">
        <v>32</v>
      </c>
      <c r="H252" s="1">
        <v>36</v>
      </c>
      <c r="I252" s="1">
        <v>31</v>
      </c>
      <c r="J252" s="1">
        <v>40</v>
      </c>
    </row>
    <row r="253" spans="1:10" x14ac:dyDescent="0.35">
      <c r="A253" s="19">
        <v>38</v>
      </c>
      <c r="B253" s="1">
        <v>44</v>
      </c>
      <c r="C253" s="1">
        <v>37</v>
      </c>
      <c r="D253" s="1">
        <v>33</v>
      </c>
      <c r="E253" s="1">
        <v>35</v>
      </c>
      <c r="F253" s="1">
        <v>41</v>
      </c>
      <c r="G253" s="1">
        <v>30</v>
      </c>
      <c r="H253" s="1">
        <v>31</v>
      </c>
      <c r="I253" s="1">
        <v>39</v>
      </c>
      <c r="J253" s="1">
        <v>28</v>
      </c>
    </row>
    <row r="254" spans="1:10" x14ac:dyDescent="0.35">
      <c r="A254" s="1" t="s">
        <v>3</v>
      </c>
      <c r="B254" s="3" t="s">
        <v>8</v>
      </c>
      <c r="C254" s="4" t="s">
        <v>12</v>
      </c>
      <c r="D254" s="4"/>
      <c r="E254" s="4"/>
      <c r="F254" s="4"/>
      <c r="G254" s="4"/>
    </row>
    <row r="255" spans="1:10" x14ac:dyDescent="0.35">
      <c r="A255" s="1">
        <f>MODE(A244:J253)</f>
        <v>31</v>
      </c>
      <c r="B255" s="3">
        <f>MAX(A244:J253)</f>
        <v>45</v>
      </c>
      <c r="C255" s="3" t="s">
        <v>27</v>
      </c>
      <c r="D255" s="3" t="s">
        <v>28</v>
      </c>
      <c r="E255" s="3" t="s">
        <v>29</v>
      </c>
      <c r="F255" s="3" t="s">
        <v>30</v>
      </c>
      <c r="G255" s="3" t="s">
        <v>31</v>
      </c>
    </row>
    <row r="256" spans="1:10" x14ac:dyDescent="0.35">
      <c r="A256" s="1" t="s">
        <v>2</v>
      </c>
      <c r="B256" s="3">
        <f>MIN(A244:J253)</f>
        <v>27</v>
      </c>
      <c r="C256" s="3">
        <f>COUNT(B244:J253,"&gt;=20",B244:J253,"&lt;=25")</f>
        <v>180</v>
      </c>
      <c r="D256" s="3">
        <f>COUNT(B244:J253,"&gt;=25",B244:J253,"&lt;=30")</f>
        <v>180</v>
      </c>
      <c r="E256" s="3">
        <f>COUNT(B244:J253,"&gt;=30",B244:J253,"&lt;=35")</f>
        <v>180</v>
      </c>
      <c r="F256" s="3">
        <f>COUNT(B244:J253,"&lt;=35",B244:J253,"&lt;=40")</f>
        <v>180</v>
      </c>
      <c r="G256" s="3">
        <f>COUNT(B244:J253,"&lt;=40",B244:J253,"&gt;=45")</f>
        <v>180</v>
      </c>
    </row>
    <row r="257" spans="1:10" x14ac:dyDescent="0.35">
      <c r="A257" s="1">
        <f>MEDIAN(A244:J253)</f>
        <v>35</v>
      </c>
      <c r="B257" s="3">
        <f>B255-B256</f>
        <v>18</v>
      </c>
      <c r="C257" s="4"/>
      <c r="D257" s="4"/>
      <c r="E257" s="4"/>
      <c r="F257" s="4"/>
      <c r="G257" s="4"/>
    </row>
    <row r="267" spans="1:10" x14ac:dyDescent="0.35">
      <c r="A267" s="19">
        <v>56</v>
      </c>
      <c r="B267" s="1">
        <v>40</v>
      </c>
      <c r="C267" s="1">
        <v>28</v>
      </c>
      <c r="D267" s="1">
        <v>73</v>
      </c>
      <c r="E267" s="1">
        <v>52</v>
      </c>
      <c r="F267" s="1">
        <v>61</v>
      </c>
      <c r="G267" s="1">
        <v>35</v>
      </c>
      <c r="H267" s="1">
        <v>40</v>
      </c>
      <c r="I267" s="1">
        <v>47</v>
      </c>
      <c r="J267" s="1">
        <v>65</v>
      </c>
    </row>
    <row r="268" spans="1:10" x14ac:dyDescent="0.35">
      <c r="A268" s="20">
        <v>52</v>
      </c>
      <c r="B268" s="1">
        <v>44</v>
      </c>
      <c r="C268" s="1">
        <v>38</v>
      </c>
      <c r="D268" s="1">
        <v>60</v>
      </c>
      <c r="E268" s="1">
        <v>56</v>
      </c>
      <c r="F268" s="1">
        <v>40</v>
      </c>
      <c r="G268" s="1">
        <v>36</v>
      </c>
      <c r="H268" s="1">
        <v>49</v>
      </c>
      <c r="I268" s="1">
        <v>68</v>
      </c>
      <c r="J268" s="1">
        <v>57</v>
      </c>
    </row>
    <row r="269" spans="1:10" x14ac:dyDescent="0.35">
      <c r="A269" s="19">
        <v>52</v>
      </c>
      <c r="B269" s="1">
        <v>63</v>
      </c>
      <c r="C269" s="1">
        <v>41</v>
      </c>
      <c r="D269" s="1">
        <v>48</v>
      </c>
      <c r="E269" s="1">
        <v>55</v>
      </c>
      <c r="F269" s="1">
        <v>42</v>
      </c>
      <c r="G269" s="1">
        <v>39</v>
      </c>
      <c r="H269" s="1">
        <v>58</v>
      </c>
      <c r="I269" s="1">
        <v>62</v>
      </c>
      <c r="J269" s="1">
        <v>49</v>
      </c>
    </row>
    <row r="270" spans="1:10" x14ac:dyDescent="0.35">
      <c r="A270" s="19">
        <v>52</v>
      </c>
      <c r="B270" s="1">
        <v>63</v>
      </c>
      <c r="C270" s="1">
        <v>41</v>
      </c>
      <c r="D270" s="1">
        <v>48</v>
      </c>
      <c r="E270" s="1">
        <v>55</v>
      </c>
      <c r="F270" s="1">
        <v>42</v>
      </c>
      <c r="G270" s="1">
        <v>39</v>
      </c>
      <c r="H270" s="1">
        <v>58</v>
      </c>
      <c r="I270" s="1">
        <v>62</v>
      </c>
      <c r="J270" s="1">
        <v>49</v>
      </c>
    </row>
    <row r="271" spans="1:10" x14ac:dyDescent="0.35">
      <c r="A271" s="20">
        <v>59</v>
      </c>
      <c r="B271" s="1">
        <v>45</v>
      </c>
      <c r="C271" s="1">
        <v>47</v>
      </c>
      <c r="D271" s="1">
        <v>51</v>
      </c>
      <c r="E271" s="1">
        <v>65</v>
      </c>
      <c r="F271" s="1">
        <v>41</v>
      </c>
      <c r="G271" s="1">
        <v>48</v>
      </c>
      <c r="H271" s="1">
        <v>55</v>
      </c>
      <c r="I271" s="1">
        <v>42</v>
      </c>
      <c r="J271" s="1">
        <v>39</v>
      </c>
    </row>
    <row r="272" spans="1:10" x14ac:dyDescent="0.35">
      <c r="A272" s="20">
        <v>58</v>
      </c>
      <c r="B272" s="1">
        <v>62</v>
      </c>
      <c r="C272" s="1">
        <v>49</v>
      </c>
      <c r="D272" s="1">
        <v>59</v>
      </c>
      <c r="E272" s="1">
        <v>45</v>
      </c>
      <c r="F272" s="1">
        <v>47</v>
      </c>
      <c r="G272" s="1">
        <v>51</v>
      </c>
      <c r="H272" s="1">
        <v>65</v>
      </c>
      <c r="I272" s="1">
        <v>43</v>
      </c>
      <c r="J272" s="1">
        <v>58</v>
      </c>
    </row>
    <row r="273" spans="1:11" x14ac:dyDescent="0.35">
      <c r="A273" s="3" t="s">
        <v>3</v>
      </c>
      <c r="B273" s="4" t="s">
        <v>32</v>
      </c>
      <c r="C273" s="4"/>
    </row>
    <row r="274" spans="1:11" x14ac:dyDescent="0.35">
      <c r="A274" s="3">
        <f>MODE(A267:J272)</f>
        <v>52</v>
      </c>
      <c r="B274" s="4" t="s">
        <v>33</v>
      </c>
      <c r="C274" s="4">
        <f>QUARTILE(A267:J272,1)</f>
        <v>42</v>
      </c>
    </row>
    <row r="275" spans="1:11" x14ac:dyDescent="0.35">
      <c r="A275" s="3" t="s">
        <v>13</v>
      </c>
      <c r="B275" s="4" t="s">
        <v>34</v>
      </c>
      <c r="C275" s="4">
        <f>QUARTILE(A267:J272,3)</f>
        <v>58</v>
      </c>
    </row>
    <row r="276" spans="1:11" x14ac:dyDescent="0.35">
      <c r="A276" s="3">
        <f>MEDIAN(A267:J272)</f>
        <v>50</v>
      </c>
      <c r="B276" s="4" t="s">
        <v>35</v>
      </c>
      <c r="C276" s="4">
        <f>C275-C274</f>
        <v>16</v>
      </c>
    </row>
    <row r="283" spans="1:11" x14ac:dyDescent="0.35">
      <c r="A283" s="3" t="s">
        <v>21</v>
      </c>
      <c r="B283" s="23" t="s">
        <v>14</v>
      </c>
      <c r="C283" s="3" t="s">
        <v>15</v>
      </c>
      <c r="D283" s="3" t="s">
        <v>16</v>
      </c>
      <c r="E283" s="3" t="s">
        <v>17</v>
      </c>
      <c r="F283" s="3" t="s">
        <v>18</v>
      </c>
      <c r="G283" s="3" t="s">
        <v>19</v>
      </c>
      <c r="H283" s="3" t="s">
        <v>20</v>
      </c>
    </row>
    <row r="284" spans="1:11" x14ac:dyDescent="0.35">
      <c r="A284" s="3" t="s">
        <v>22</v>
      </c>
      <c r="B284" s="24">
        <v>30</v>
      </c>
      <c r="C284" s="3">
        <v>40</v>
      </c>
      <c r="D284" s="3">
        <v>20</v>
      </c>
      <c r="E284" s="3">
        <v>10</v>
      </c>
      <c r="F284" s="3">
        <v>45</v>
      </c>
      <c r="G284" s="3">
        <v>25</v>
      </c>
      <c r="H284" s="3">
        <v>30</v>
      </c>
    </row>
    <row r="285" spans="1:11" x14ac:dyDescent="0.35">
      <c r="A285" s="3" t="s">
        <v>23</v>
      </c>
      <c r="B285" s="3">
        <f>MAX(B284:H284)</f>
        <v>45</v>
      </c>
      <c r="C285" s="4"/>
      <c r="D285" s="4"/>
      <c r="E285" s="4"/>
      <c r="F285" s="4"/>
      <c r="G285" s="4"/>
      <c r="H285" s="4"/>
    </row>
    <row r="286" spans="1:11" x14ac:dyDescent="0.35">
      <c r="D286" s="1"/>
      <c r="E286" s="1"/>
      <c r="F286" s="1"/>
      <c r="G286" s="1"/>
      <c r="H286" s="1"/>
      <c r="I286" s="1"/>
      <c r="J286" s="1"/>
      <c r="K286" s="1"/>
    </row>
    <row r="287" spans="1:11" x14ac:dyDescent="0.35">
      <c r="D287" s="1"/>
      <c r="E287" s="20"/>
      <c r="F287" s="1"/>
      <c r="G287" s="1"/>
      <c r="H287" s="1"/>
      <c r="I287" s="1"/>
      <c r="J287" s="1"/>
      <c r="K287" s="1"/>
    </row>
    <row r="313" spans="1:10" x14ac:dyDescent="0.35">
      <c r="A313" s="24">
        <v>4</v>
      </c>
      <c r="B313" s="3">
        <v>5</v>
      </c>
      <c r="C313" s="3">
        <v>3</v>
      </c>
      <c r="D313" s="3">
        <v>4</v>
      </c>
      <c r="E313" s="3">
        <v>4</v>
      </c>
      <c r="F313" s="3">
        <v>3</v>
      </c>
      <c r="G313" s="3">
        <v>2</v>
      </c>
      <c r="H313" s="3">
        <v>5</v>
      </c>
      <c r="I313" s="3">
        <v>4</v>
      </c>
      <c r="J313" s="3">
        <v>3</v>
      </c>
    </row>
    <row r="314" spans="1:10" x14ac:dyDescent="0.35">
      <c r="A314" s="23">
        <v>5</v>
      </c>
      <c r="B314" s="3">
        <v>4</v>
      </c>
      <c r="C314" s="3">
        <v>2</v>
      </c>
      <c r="D314" s="3">
        <v>3</v>
      </c>
      <c r="E314" s="3">
        <v>4</v>
      </c>
      <c r="F314" s="3">
        <v>5</v>
      </c>
      <c r="G314" s="3">
        <v>3</v>
      </c>
      <c r="H314" s="3">
        <v>4</v>
      </c>
      <c r="I314" s="3">
        <v>5</v>
      </c>
      <c r="J314" s="3">
        <v>3</v>
      </c>
    </row>
    <row r="315" spans="1:10" x14ac:dyDescent="0.35">
      <c r="A315" s="23">
        <v>4</v>
      </c>
      <c r="B315" s="3">
        <v>3</v>
      </c>
      <c r="C315" s="3">
        <v>2</v>
      </c>
      <c r="D315" s="3">
        <v>4</v>
      </c>
      <c r="E315" s="3">
        <v>5</v>
      </c>
      <c r="F315" s="3">
        <v>3</v>
      </c>
      <c r="G315" s="3">
        <v>4</v>
      </c>
      <c r="H315" s="3">
        <v>5</v>
      </c>
      <c r="I315" s="3">
        <v>4</v>
      </c>
      <c r="J315" s="3">
        <v>3</v>
      </c>
    </row>
    <row r="316" spans="1:10" x14ac:dyDescent="0.35">
      <c r="A316" s="23">
        <v>3</v>
      </c>
      <c r="B316" s="3">
        <v>4</v>
      </c>
      <c r="C316" s="3">
        <v>5</v>
      </c>
      <c r="D316" s="3">
        <v>2</v>
      </c>
      <c r="E316" s="3">
        <v>3</v>
      </c>
      <c r="F316" s="3">
        <v>4</v>
      </c>
      <c r="G316" s="3">
        <v>4</v>
      </c>
      <c r="H316" s="3">
        <v>3</v>
      </c>
      <c r="I316" s="3">
        <v>5</v>
      </c>
      <c r="J316" s="3">
        <v>4</v>
      </c>
    </row>
    <row r="317" spans="1:10" x14ac:dyDescent="0.35">
      <c r="A317" s="23">
        <v>3</v>
      </c>
      <c r="B317" s="3">
        <v>4</v>
      </c>
      <c r="C317" s="3">
        <v>5</v>
      </c>
      <c r="D317" s="3">
        <v>4</v>
      </c>
      <c r="E317" s="3">
        <v>2</v>
      </c>
      <c r="F317" s="3">
        <v>3</v>
      </c>
      <c r="G317" s="3">
        <v>4</v>
      </c>
      <c r="H317" s="3">
        <v>5</v>
      </c>
      <c r="I317" s="3">
        <v>3</v>
      </c>
      <c r="J317" s="3">
        <v>4</v>
      </c>
    </row>
    <row r="318" spans="1:10" x14ac:dyDescent="0.35">
      <c r="A318" s="23">
        <v>5</v>
      </c>
      <c r="B318" s="3">
        <v>4</v>
      </c>
      <c r="C318" s="3">
        <v>3</v>
      </c>
      <c r="D318" s="3">
        <v>4</v>
      </c>
      <c r="E318" s="3">
        <v>5</v>
      </c>
      <c r="F318" s="3">
        <v>3</v>
      </c>
      <c r="G318" s="3">
        <v>4</v>
      </c>
      <c r="H318" s="3">
        <v>5</v>
      </c>
      <c r="I318" s="3">
        <v>4</v>
      </c>
      <c r="J318" s="3">
        <v>3</v>
      </c>
    </row>
    <row r="319" spans="1:10" x14ac:dyDescent="0.35">
      <c r="A319" s="23">
        <v>3</v>
      </c>
      <c r="B319" s="3">
        <v>4</v>
      </c>
      <c r="C319" s="3">
        <v>5</v>
      </c>
      <c r="D319" s="3">
        <v>2</v>
      </c>
      <c r="E319" s="3">
        <v>3</v>
      </c>
      <c r="F319" s="3">
        <v>4</v>
      </c>
      <c r="G319" s="3">
        <v>4</v>
      </c>
      <c r="H319" s="3">
        <v>3</v>
      </c>
      <c r="I319" s="3">
        <v>5</v>
      </c>
      <c r="J319" s="3">
        <v>4</v>
      </c>
    </row>
    <row r="320" spans="1:10" x14ac:dyDescent="0.35">
      <c r="A320" s="23">
        <v>3</v>
      </c>
      <c r="B320" s="3">
        <v>4</v>
      </c>
      <c r="C320" s="3">
        <v>5</v>
      </c>
      <c r="D320" s="3">
        <v>4</v>
      </c>
      <c r="E320" s="3">
        <v>2</v>
      </c>
      <c r="F320" s="3">
        <v>3</v>
      </c>
      <c r="G320" s="3">
        <v>4</v>
      </c>
      <c r="H320" s="3">
        <v>5</v>
      </c>
      <c r="I320" s="3">
        <v>3</v>
      </c>
      <c r="J320" s="3">
        <v>4</v>
      </c>
    </row>
    <row r="321" spans="1:10" x14ac:dyDescent="0.35">
      <c r="A321" s="23">
        <v>5</v>
      </c>
      <c r="B321" s="3">
        <v>4</v>
      </c>
      <c r="C321" s="3">
        <v>3</v>
      </c>
      <c r="D321" s="3">
        <v>4</v>
      </c>
      <c r="E321" s="3">
        <v>5</v>
      </c>
      <c r="F321" s="3">
        <v>3</v>
      </c>
      <c r="G321" s="3">
        <v>4</v>
      </c>
      <c r="H321" s="3">
        <v>5</v>
      </c>
      <c r="I321" s="3">
        <v>4</v>
      </c>
      <c r="J321" s="3">
        <v>3</v>
      </c>
    </row>
    <row r="322" spans="1:10" ht="15" thickBot="1" x14ac:dyDescent="0.4">
      <c r="A322" s="24">
        <v>3</v>
      </c>
      <c r="B322" s="3">
        <v>4</v>
      </c>
      <c r="C322" s="3">
        <v>5</v>
      </c>
      <c r="D322" s="3">
        <v>2</v>
      </c>
      <c r="E322" s="3">
        <v>3</v>
      </c>
      <c r="F322" s="3">
        <v>4</v>
      </c>
      <c r="G322" s="3">
        <v>4</v>
      </c>
      <c r="H322" s="3">
        <v>3</v>
      </c>
      <c r="I322" s="3">
        <v>5</v>
      </c>
      <c r="J322" s="3">
        <v>4</v>
      </c>
    </row>
    <row r="323" spans="1:10" x14ac:dyDescent="0.35">
      <c r="A323" s="11" t="s">
        <v>3</v>
      </c>
      <c r="B323" s="11" t="s">
        <v>38</v>
      </c>
      <c r="C323" s="22" t="s">
        <v>24</v>
      </c>
      <c r="D323" s="22" t="s">
        <v>26</v>
      </c>
    </row>
    <row r="324" spans="1:10" x14ac:dyDescent="0.35">
      <c r="A324" s="11">
        <f>MODE(A313:J322)</f>
        <v>4</v>
      </c>
      <c r="B324" s="11">
        <v>1</v>
      </c>
      <c r="C324">
        <v>28</v>
      </c>
      <c r="D324">
        <v>4</v>
      </c>
    </row>
    <row r="325" spans="1:10" x14ac:dyDescent="0.35">
      <c r="A325" t="s">
        <v>36</v>
      </c>
      <c r="B325" s="11">
        <v>2</v>
      </c>
      <c r="C325">
        <v>30</v>
      </c>
      <c r="D325">
        <v>6</v>
      </c>
    </row>
    <row r="326" spans="1:10" x14ac:dyDescent="0.35">
      <c r="B326" s="11">
        <v>3</v>
      </c>
      <c r="C326">
        <v>32</v>
      </c>
      <c r="D326">
        <v>5</v>
      </c>
    </row>
    <row r="327" spans="1:10" x14ac:dyDescent="0.35">
      <c r="B327" s="11">
        <v>4</v>
      </c>
      <c r="C327">
        <v>34</v>
      </c>
      <c r="D327">
        <v>5</v>
      </c>
    </row>
    <row r="328" spans="1:10" x14ac:dyDescent="0.35">
      <c r="B328" s="11">
        <v>5</v>
      </c>
      <c r="C328">
        <v>36</v>
      </c>
      <c r="D328">
        <v>6</v>
      </c>
    </row>
    <row r="329" spans="1:10" x14ac:dyDescent="0.35">
      <c r="C329">
        <v>38</v>
      </c>
      <c r="D329">
        <v>6</v>
      </c>
    </row>
    <row r="330" spans="1:10" x14ac:dyDescent="0.35">
      <c r="C330">
        <v>40</v>
      </c>
      <c r="D330">
        <v>6</v>
      </c>
    </row>
    <row r="331" spans="1:10" x14ac:dyDescent="0.35">
      <c r="C331">
        <v>42</v>
      </c>
      <c r="D331">
        <v>5</v>
      </c>
    </row>
    <row r="332" spans="1:10" x14ac:dyDescent="0.35">
      <c r="C332">
        <v>44</v>
      </c>
      <c r="D332">
        <v>3</v>
      </c>
    </row>
    <row r="333" spans="1:10" x14ac:dyDescent="0.35">
      <c r="C333">
        <v>46</v>
      </c>
      <c r="D333">
        <v>3</v>
      </c>
    </row>
    <row r="334" spans="1:10" x14ac:dyDescent="0.35">
      <c r="C334">
        <v>48</v>
      </c>
      <c r="D334">
        <v>1</v>
      </c>
    </row>
    <row r="335" spans="1:10" ht="15" thickBot="1" x14ac:dyDescent="0.4">
      <c r="C335" s="21" t="s">
        <v>25</v>
      </c>
      <c r="D335" s="21">
        <v>0</v>
      </c>
    </row>
    <row r="339" spans="1:11" x14ac:dyDescent="0.35">
      <c r="A339" s="23">
        <v>35</v>
      </c>
      <c r="B339" s="3">
        <v>28</v>
      </c>
      <c r="C339" s="3">
        <v>32</v>
      </c>
      <c r="D339" s="3">
        <v>45</v>
      </c>
      <c r="E339" s="3">
        <v>38</v>
      </c>
      <c r="F339" s="3">
        <v>29</v>
      </c>
      <c r="G339" s="3">
        <v>42</v>
      </c>
      <c r="H339" s="3">
        <v>30</v>
      </c>
      <c r="I339" s="3">
        <v>36</v>
      </c>
      <c r="J339" s="3">
        <v>41</v>
      </c>
      <c r="K339" s="4"/>
    </row>
    <row r="340" spans="1:11" x14ac:dyDescent="0.35">
      <c r="A340" s="23">
        <v>47</v>
      </c>
      <c r="B340" s="3">
        <v>31</v>
      </c>
      <c r="C340" s="3">
        <v>39</v>
      </c>
      <c r="D340" s="3">
        <v>43</v>
      </c>
      <c r="E340" s="3">
        <v>37</v>
      </c>
      <c r="F340" s="3">
        <v>30</v>
      </c>
      <c r="G340" s="3">
        <v>34</v>
      </c>
      <c r="H340" s="3">
        <v>39</v>
      </c>
      <c r="I340" s="3">
        <v>28</v>
      </c>
      <c r="J340" s="3">
        <v>33</v>
      </c>
      <c r="K340" s="4"/>
    </row>
    <row r="341" spans="1:11" x14ac:dyDescent="0.35">
      <c r="A341" s="23">
        <v>36</v>
      </c>
      <c r="B341" s="3">
        <v>40</v>
      </c>
      <c r="C341" s="3">
        <v>42</v>
      </c>
      <c r="D341" s="3">
        <v>29</v>
      </c>
      <c r="E341" s="3">
        <v>31</v>
      </c>
      <c r="F341" s="3">
        <v>45</v>
      </c>
      <c r="G341" s="3">
        <v>38</v>
      </c>
      <c r="H341" s="3">
        <v>33</v>
      </c>
      <c r="I341" s="3">
        <v>41</v>
      </c>
      <c r="J341" s="3">
        <v>35</v>
      </c>
      <c r="K341" s="4"/>
    </row>
    <row r="342" spans="1:11" x14ac:dyDescent="0.35">
      <c r="A342" s="23">
        <v>34</v>
      </c>
      <c r="B342" s="3">
        <v>46</v>
      </c>
      <c r="C342" s="3">
        <v>30</v>
      </c>
      <c r="D342" s="3">
        <v>39</v>
      </c>
      <c r="E342" s="3">
        <v>43</v>
      </c>
      <c r="F342" s="3">
        <v>28</v>
      </c>
      <c r="G342" s="3">
        <v>32</v>
      </c>
      <c r="H342" s="3">
        <v>36</v>
      </c>
      <c r="I342" s="3">
        <v>29</v>
      </c>
      <c r="J342" s="3">
        <v>37</v>
      </c>
      <c r="K342" s="4"/>
    </row>
    <row r="343" spans="1:11" x14ac:dyDescent="0.35">
      <c r="A343" s="23">
        <v>31</v>
      </c>
      <c r="B343" s="3">
        <v>37</v>
      </c>
      <c r="C343" s="3">
        <v>40</v>
      </c>
      <c r="D343" s="3">
        <v>42</v>
      </c>
      <c r="E343" s="3">
        <v>33</v>
      </c>
      <c r="F343" s="3">
        <v>39</v>
      </c>
      <c r="G343" s="3">
        <v>28</v>
      </c>
      <c r="H343" s="3">
        <v>35</v>
      </c>
      <c r="I343" s="3">
        <v>38</v>
      </c>
      <c r="J343" s="3">
        <v>43</v>
      </c>
      <c r="K343" s="4"/>
    </row>
    <row r="344" spans="1:11" x14ac:dyDescent="0.35">
      <c r="A344" s="3" t="s">
        <v>1</v>
      </c>
      <c r="B344" s="3" t="s">
        <v>38</v>
      </c>
      <c r="E344" s="1"/>
      <c r="F344" s="1"/>
      <c r="G344" s="1"/>
      <c r="H344" s="1"/>
      <c r="I344" s="1"/>
      <c r="J344" s="1"/>
    </row>
    <row r="345" spans="1:11" x14ac:dyDescent="0.35">
      <c r="A345" s="3">
        <f>AVERAGE(C339:J343)</f>
        <v>36.049999999999997</v>
      </c>
      <c r="B345" s="3">
        <v>28</v>
      </c>
      <c r="D345" s="1"/>
    </row>
    <row r="346" spans="1:11" x14ac:dyDescent="0.35">
      <c r="A346" s="1" t="s">
        <v>37</v>
      </c>
      <c r="B346" s="3">
        <v>30</v>
      </c>
    </row>
    <row r="347" spans="1:11" x14ac:dyDescent="0.35">
      <c r="B347" s="3">
        <v>32</v>
      </c>
    </row>
    <row r="348" spans="1:11" x14ac:dyDescent="0.35">
      <c r="B348" s="3">
        <v>34</v>
      </c>
    </row>
    <row r="349" spans="1:11" x14ac:dyDescent="0.35">
      <c r="B349" s="3">
        <v>36</v>
      </c>
      <c r="D349" s="1"/>
    </row>
    <row r="350" spans="1:11" x14ac:dyDescent="0.35">
      <c r="B350" s="3">
        <v>38</v>
      </c>
    </row>
    <row r="351" spans="1:11" x14ac:dyDescent="0.35">
      <c r="B351" s="3">
        <v>40</v>
      </c>
    </row>
    <row r="352" spans="1:11" x14ac:dyDescent="0.35">
      <c r="B352" s="3">
        <v>42</v>
      </c>
    </row>
    <row r="353" spans="2:2" x14ac:dyDescent="0.35">
      <c r="B353" s="3">
        <v>44</v>
      </c>
    </row>
    <row r="354" spans="2:2" x14ac:dyDescent="0.35">
      <c r="B354" s="3">
        <v>46</v>
      </c>
    </row>
    <row r="355" spans="2:2" x14ac:dyDescent="0.35">
      <c r="B355" s="3">
        <v>48</v>
      </c>
    </row>
    <row r="370" spans="1:10" x14ac:dyDescent="0.35">
      <c r="A370" s="24">
        <v>125</v>
      </c>
      <c r="B370" s="3">
        <v>148</v>
      </c>
      <c r="C370" s="3">
        <v>137</v>
      </c>
      <c r="D370" s="3">
        <v>120</v>
      </c>
      <c r="E370" s="3">
        <v>135</v>
      </c>
      <c r="F370" s="3">
        <v>132</v>
      </c>
      <c r="G370" s="3">
        <v>145</v>
      </c>
      <c r="H370" s="3">
        <v>122</v>
      </c>
      <c r="I370" s="3">
        <v>130</v>
      </c>
      <c r="J370" s="3">
        <v>141</v>
      </c>
    </row>
    <row r="371" spans="1:10" x14ac:dyDescent="0.35">
      <c r="A371" s="24">
        <v>118</v>
      </c>
      <c r="B371" s="3">
        <v>125</v>
      </c>
      <c r="C371" s="3">
        <v>132</v>
      </c>
      <c r="D371" s="3">
        <v>136</v>
      </c>
      <c r="E371" s="3">
        <v>128</v>
      </c>
      <c r="F371" s="3">
        <v>123</v>
      </c>
      <c r="G371" s="3">
        <v>132</v>
      </c>
      <c r="H371" s="3">
        <v>138</v>
      </c>
      <c r="I371" s="3">
        <v>126</v>
      </c>
      <c r="J371" s="3">
        <v>129</v>
      </c>
    </row>
    <row r="372" spans="1:10" x14ac:dyDescent="0.35">
      <c r="A372" s="23">
        <v>136</v>
      </c>
      <c r="B372" s="3">
        <v>127</v>
      </c>
      <c r="C372" s="3">
        <v>130</v>
      </c>
      <c r="D372" s="3">
        <v>122</v>
      </c>
      <c r="E372" s="3">
        <v>125</v>
      </c>
      <c r="F372" s="3">
        <v>133</v>
      </c>
      <c r="G372" s="3">
        <v>140</v>
      </c>
      <c r="H372" s="3">
        <v>126</v>
      </c>
      <c r="I372" s="3">
        <v>133</v>
      </c>
      <c r="J372" s="3">
        <v>135</v>
      </c>
    </row>
    <row r="373" spans="1:10" x14ac:dyDescent="0.35">
      <c r="A373" s="23">
        <v>130</v>
      </c>
      <c r="B373" s="3">
        <v>134</v>
      </c>
      <c r="C373" s="3">
        <v>141</v>
      </c>
      <c r="D373" s="3">
        <v>119</v>
      </c>
      <c r="E373" s="3">
        <v>125</v>
      </c>
      <c r="F373" s="3">
        <v>131</v>
      </c>
      <c r="G373" s="3">
        <v>136</v>
      </c>
      <c r="H373" s="3">
        <v>128</v>
      </c>
      <c r="I373" s="3">
        <v>124</v>
      </c>
      <c r="J373" s="3">
        <v>132</v>
      </c>
    </row>
    <row r="374" spans="1:10" x14ac:dyDescent="0.35">
      <c r="A374" s="24">
        <v>136</v>
      </c>
      <c r="B374" s="3">
        <v>127</v>
      </c>
      <c r="C374" s="3">
        <v>130</v>
      </c>
      <c r="D374" s="3">
        <v>122</v>
      </c>
      <c r="E374" s="3">
        <v>125</v>
      </c>
      <c r="F374" s="3">
        <v>133</v>
      </c>
      <c r="G374" s="3">
        <v>140</v>
      </c>
      <c r="H374" s="3">
        <v>126</v>
      </c>
      <c r="I374" s="3">
        <v>133</v>
      </c>
      <c r="J374" s="3">
        <v>135</v>
      </c>
    </row>
    <row r="375" spans="1:10" x14ac:dyDescent="0.35">
      <c r="A375" s="23">
        <v>130</v>
      </c>
      <c r="B375" s="3">
        <v>134</v>
      </c>
      <c r="C375" s="3">
        <v>141</v>
      </c>
      <c r="D375" s="3">
        <v>119</v>
      </c>
      <c r="E375" s="3">
        <v>125</v>
      </c>
      <c r="F375" s="3">
        <v>131</v>
      </c>
      <c r="G375" s="3">
        <v>136</v>
      </c>
      <c r="H375" s="3">
        <v>128</v>
      </c>
      <c r="I375" s="3">
        <v>124</v>
      </c>
      <c r="J375" s="3">
        <v>132</v>
      </c>
    </row>
    <row r="376" spans="1:10" x14ac:dyDescent="0.35">
      <c r="A376" s="24">
        <v>136</v>
      </c>
      <c r="B376" s="3">
        <v>127</v>
      </c>
      <c r="C376" s="3">
        <v>130</v>
      </c>
      <c r="D376" s="3">
        <v>122</v>
      </c>
      <c r="E376" s="3">
        <v>125</v>
      </c>
      <c r="F376" s="3">
        <v>133</v>
      </c>
      <c r="G376" s="3">
        <v>140</v>
      </c>
      <c r="H376" s="3">
        <v>126</v>
      </c>
      <c r="I376" s="3">
        <v>133</v>
      </c>
      <c r="J376" s="3">
        <v>135</v>
      </c>
    </row>
    <row r="377" spans="1:10" x14ac:dyDescent="0.35">
      <c r="A377" s="24">
        <v>130</v>
      </c>
      <c r="B377" s="3">
        <v>134</v>
      </c>
      <c r="C377" s="3">
        <v>141</v>
      </c>
      <c r="D377" s="3">
        <v>119</v>
      </c>
      <c r="E377" s="3">
        <v>125</v>
      </c>
      <c r="F377" s="3">
        <v>131</v>
      </c>
      <c r="G377" s="3">
        <v>136</v>
      </c>
      <c r="H377" s="3">
        <v>128</v>
      </c>
      <c r="I377" s="3">
        <v>124</v>
      </c>
      <c r="J377" s="3">
        <v>132</v>
      </c>
    </row>
    <row r="378" spans="1:10" x14ac:dyDescent="0.35">
      <c r="A378" s="23">
        <v>136</v>
      </c>
      <c r="B378" s="3">
        <v>127</v>
      </c>
      <c r="C378" s="3">
        <v>130</v>
      </c>
      <c r="D378" s="3">
        <v>122</v>
      </c>
      <c r="E378" s="3">
        <v>125</v>
      </c>
      <c r="F378" s="3">
        <v>133</v>
      </c>
      <c r="G378" s="3">
        <v>140</v>
      </c>
      <c r="H378" s="3">
        <v>126</v>
      </c>
      <c r="I378" s="3">
        <v>133</v>
      </c>
      <c r="J378" s="3">
        <v>135</v>
      </c>
    </row>
    <row r="379" spans="1:10" x14ac:dyDescent="0.35">
      <c r="A379" s="23">
        <v>130</v>
      </c>
      <c r="B379" s="3">
        <v>134</v>
      </c>
      <c r="C379" s="3">
        <v>141</v>
      </c>
      <c r="D379" s="3">
        <v>119</v>
      </c>
      <c r="E379" s="3">
        <v>125</v>
      </c>
      <c r="F379" s="3">
        <v>131</v>
      </c>
      <c r="G379" s="3">
        <v>136</v>
      </c>
      <c r="H379" s="3">
        <v>128</v>
      </c>
      <c r="I379" s="3">
        <v>124</v>
      </c>
      <c r="J379" s="3">
        <v>132</v>
      </c>
    </row>
    <row r="380" spans="1:10" x14ac:dyDescent="0.35">
      <c r="A380" s="23">
        <v>136</v>
      </c>
      <c r="B380" s="3">
        <v>127</v>
      </c>
      <c r="C380" s="3">
        <v>130</v>
      </c>
      <c r="D380" s="3">
        <v>122</v>
      </c>
      <c r="E380" s="3">
        <v>125</v>
      </c>
      <c r="F380" s="3">
        <v>133</v>
      </c>
      <c r="G380" s="3">
        <v>140</v>
      </c>
      <c r="H380" s="3">
        <v>126</v>
      </c>
      <c r="I380" s="3">
        <v>133</v>
      </c>
      <c r="J380" s="3">
        <v>135</v>
      </c>
    </row>
    <row r="381" spans="1:10" x14ac:dyDescent="0.35">
      <c r="A381" s="23">
        <v>130</v>
      </c>
      <c r="B381" s="3">
        <v>134</v>
      </c>
      <c r="C381" s="6">
        <v>141</v>
      </c>
      <c r="D381" s="6">
        <v>119</v>
      </c>
      <c r="E381" s="3">
        <v>125</v>
      </c>
      <c r="F381" s="3">
        <v>131</v>
      </c>
      <c r="G381" s="3">
        <v>136</v>
      </c>
      <c r="H381" s="3">
        <v>128</v>
      </c>
      <c r="I381" s="3">
        <v>124</v>
      </c>
      <c r="J381" s="3">
        <v>132</v>
      </c>
    </row>
    <row r="382" spans="1:10" x14ac:dyDescent="0.35">
      <c r="A382" s="3" t="s">
        <v>2</v>
      </c>
      <c r="B382" s="11" t="s">
        <v>38</v>
      </c>
      <c r="C382" s="25" t="s">
        <v>24</v>
      </c>
      <c r="D382" s="25" t="s">
        <v>26</v>
      </c>
    </row>
    <row r="383" spans="1:10" x14ac:dyDescent="0.35">
      <c r="A383" s="3">
        <f>MEDIAN(A370:J381)</f>
        <v>130.5</v>
      </c>
      <c r="B383" s="11">
        <v>118</v>
      </c>
      <c r="C383" s="3">
        <v>118</v>
      </c>
      <c r="D383" s="3">
        <v>1</v>
      </c>
    </row>
    <row r="384" spans="1:10" x14ac:dyDescent="0.35">
      <c r="A384" s="1" t="s">
        <v>37</v>
      </c>
      <c r="B384" s="11">
        <v>120</v>
      </c>
      <c r="C384" s="3">
        <v>120</v>
      </c>
      <c r="D384" s="3">
        <v>6</v>
      </c>
    </row>
    <row r="385" spans="2:4" x14ac:dyDescent="0.35">
      <c r="B385" s="11">
        <v>122</v>
      </c>
      <c r="C385" s="3">
        <v>122</v>
      </c>
      <c r="D385" s="3">
        <v>6</v>
      </c>
    </row>
    <row r="386" spans="2:4" x14ac:dyDescent="0.35">
      <c r="B386" s="11">
        <v>124</v>
      </c>
      <c r="C386" s="3">
        <v>124</v>
      </c>
      <c r="D386" s="3">
        <v>6</v>
      </c>
    </row>
    <row r="387" spans="2:4" x14ac:dyDescent="0.35">
      <c r="B387" s="11">
        <v>126</v>
      </c>
      <c r="C387" s="3">
        <v>126</v>
      </c>
      <c r="D387" s="3">
        <v>18</v>
      </c>
    </row>
    <row r="388" spans="2:4" x14ac:dyDescent="0.35">
      <c r="B388" s="11">
        <v>128</v>
      </c>
      <c r="C388" s="3">
        <v>128</v>
      </c>
      <c r="D388" s="3">
        <v>11</v>
      </c>
    </row>
    <row r="389" spans="2:4" x14ac:dyDescent="0.35">
      <c r="B389" s="11">
        <v>130</v>
      </c>
      <c r="C389" s="3">
        <v>130</v>
      </c>
      <c r="D389" s="3">
        <v>11</v>
      </c>
    </row>
    <row r="390" spans="2:4" x14ac:dyDescent="0.35">
      <c r="B390" s="11">
        <v>132</v>
      </c>
      <c r="C390" s="3">
        <v>132</v>
      </c>
      <c r="D390" s="3">
        <v>8</v>
      </c>
    </row>
    <row r="391" spans="2:4" x14ac:dyDescent="0.35">
      <c r="B391" s="11">
        <v>134</v>
      </c>
      <c r="C391" s="3">
        <v>134</v>
      </c>
      <c r="D391" s="3">
        <v>15</v>
      </c>
    </row>
    <row r="392" spans="2:4" x14ac:dyDescent="0.35">
      <c r="B392" s="11">
        <v>136</v>
      </c>
      <c r="C392" s="3">
        <v>136</v>
      </c>
      <c r="D392" s="3">
        <v>12</v>
      </c>
    </row>
    <row r="393" spans="2:4" x14ac:dyDescent="0.35">
      <c r="B393" s="11">
        <v>138</v>
      </c>
      <c r="C393" s="3">
        <v>138</v>
      </c>
      <c r="D393" s="3">
        <v>2</v>
      </c>
    </row>
    <row r="394" spans="2:4" x14ac:dyDescent="0.35">
      <c r="B394" s="11">
        <v>140</v>
      </c>
      <c r="C394" s="3">
        <v>140</v>
      </c>
      <c r="D394" s="3">
        <v>5</v>
      </c>
    </row>
    <row r="395" spans="2:4" x14ac:dyDescent="0.35">
      <c r="B395" s="11">
        <v>142</v>
      </c>
      <c r="C395" s="3">
        <v>142</v>
      </c>
      <c r="D395" s="3">
        <v>5</v>
      </c>
    </row>
    <row r="396" spans="2:4" x14ac:dyDescent="0.35">
      <c r="B396" s="11">
        <v>144</v>
      </c>
      <c r="C396" s="3">
        <v>144</v>
      </c>
      <c r="D396" s="3">
        <v>0</v>
      </c>
    </row>
    <row r="397" spans="2:4" x14ac:dyDescent="0.35">
      <c r="B397" s="11">
        <v>146</v>
      </c>
      <c r="C397" s="3">
        <v>146</v>
      </c>
      <c r="D397" s="3">
        <v>1</v>
      </c>
    </row>
    <row r="398" spans="2:4" x14ac:dyDescent="0.35">
      <c r="B398" s="11">
        <v>148</v>
      </c>
      <c r="C398" s="3">
        <v>148</v>
      </c>
      <c r="D398" s="3">
        <v>1</v>
      </c>
    </row>
    <row r="399" spans="2:4" x14ac:dyDescent="0.35">
      <c r="C399" s="3" t="s">
        <v>25</v>
      </c>
      <c r="D399" s="3">
        <v>0</v>
      </c>
    </row>
    <row r="409" spans="1:10" x14ac:dyDescent="0.35">
      <c r="A409" s="23">
        <v>5</v>
      </c>
      <c r="B409" s="3">
        <v>35</v>
      </c>
      <c r="C409" s="3">
        <v>40</v>
      </c>
      <c r="D409" s="3">
        <v>38</v>
      </c>
      <c r="E409" s="3">
        <v>42</v>
      </c>
      <c r="F409" s="3">
        <v>37</v>
      </c>
      <c r="G409" s="3">
        <v>39</v>
      </c>
      <c r="H409" s="3">
        <v>43</v>
      </c>
      <c r="I409" s="3">
        <v>44</v>
      </c>
      <c r="J409" s="3">
        <v>41</v>
      </c>
    </row>
    <row r="410" spans="1:10" x14ac:dyDescent="0.35">
      <c r="A410" s="24">
        <v>32</v>
      </c>
      <c r="B410" s="3">
        <v>28</v>
      </c>
      <c r="C410" s="3">
        <v>30</v>
      </c>
      <c r="D410" s="3">
        <v>34</v>
      </c>
      <c r="E410" s="3">
        <v>33</v>
      </c>
      <c r="F410" s="3">
        <v>35</v>
      </c>
      <c r="G410" s="3">
        <v>31</v>
      </c>
      <c r="H410" s="3">
        <v>29</v>
      </c>
      <c r="I410" s="3">
        <v>36</v>
      </c>
      <c r="J410" s="3">
        <v>37</v>
      </c>
    </row>
    <row r="411" spans="1:10" x14ac:dyDescent="0.35">
      <c r="A411" s="24">
        <v>40</v>
      </c>
      <c r="B411" s="3">
        <v>39</v>
      </c>
      <c r="C411" s="3">
        <v>42</v>
      </c>
      <c r="D411" s="3">
        <v>41</v>
      </c>
      <c r="E411" s="3">
        <v>38</v>
      </c>
      <c r="F411" s="3">
        <v>43</v>
      </c>
      <c r="G411" s="3">
        <v>45</v>
      </c>
      <c r="H411" s="3">
        <v>44</v>
      </c>
      <c r="I411" s="3">
        <v>41</v>
      </c>
      <c r="J411" s="3">
        <v>37</v>
      </c>
    </row>
    <row r="412" spans="1:10" x14ac:dyDescent="0.35">
      <c r="A412" s="3" t="s">
        <v>1</v>
      </c>
      <c r="B412" t="s">
        <v>39</v>
      </c>
    </row>
    <row r="413" spans="1:10" x14ac:dyDescent="0.35">
      <c r="A413" s="3">
        <f>AVERAGE(A409:J411)</f>
        <v>36.633333333333333</v>
      </c>
    </row>
    <row r="414" spans="1:10" x14ac:dyDescent="0.35">
      <c r="A414" s="3" t="s">
        <v>8</v>
      </c>
    </row>
    <row r="415" spans="1:10" x14ac:dyDescent="0.35">
      <c r="A415" s="3">
        <f>MAX(A409:J411)</f>
        <v>45</v>
      </c>
    </row>
    <row r="416" spans="1:10" x14ac:dyDescent="0.35">
      <c r="A416" s="3">
        <f>MIN(A409:J411)</f>
        <v>5</v>
      </c>
    </row>
    <row r="417" spans="1:10" x14ac:dyDescent="0.35">
      <c r="A417" s="3">
        <f>A415-A416</f>
        <v>40</v>
      </c>
    </row>
    <row r="431" spans="1:10" x14ac:dyDescent="0.35">
      <c r="A431" s="26">
        <v>40</v>
      </c>
      <c r="B431" s="3">
        <v>45</v>
      </c>
      <c r="C431" s="3">
        <v>50</v>
      </c>
      <c r="D431" s="3">
        <v>55</v>
      </c>
      <c r="E431" s="3">
        <v>60</v>
      </c>
      <c r="F431" s="3">
        <v>62</v>
      </c>
      <c r="G431" s="3">
        <v>65</v>
      </c>
      <c r="H431" s="3">
        <v>68</v>
      </c>
      <c r="I431" s="3">
        <v>70</v>
      </c>
      <c r="J431" s="3">
        <v>72</v>
      </c>
    </row>
    <row r="432" spans="1:10" x14ac:dyDescent="0.35">
      <c r="A432" s="26">
        <v>75</v>
      </c>
      <c r="B432" s="3">
        <v>78</v>
      </c>
      <c r="C432" s="3">
        <v>80</v>
      </c>
      <c r="D432" s="3">
        <v>82</v>
      </c>
      <c r="E432" s="3">
        <v>85</v>
      </c>
      <c r="F432" s="3">
        <v>88</v>
      </c>
      <c r="G432" s="3">
        <v>90</v>
      </c>
      <c r="H432" s="3">
        <v>92</v>
      </c>
      <c r="I432" s="3">
        <v>95</v>
      </c>
      <c r="J432" s="3">
        <v>100</v>
      </c>
    </row>
    <row r="433" spans="1:10" x14ac:dyDescent="0.35">
      <c r="A433" s="26">
        <v>105</v>
      </c>
      <c r="B433" s="3">
        <v>110</v>
      </c>
      <c r="C433" s="3">
        <v>115</v>
      </c>
      <c r="D433" s="3">
        <v>120</v>
      </c>
      <c r="E433" s="3">
        <v>125</v>
      </c>
      <c r="F433" s="3">
        <v>130</v>
      </c>
      <c r="G433" s="3">
        <v>135</v>
      </c>
      <c r="H433" s="3">
        <v>140</v>
      </c>
      <c r="I433" s="3">
        <v>145</v>
      </c>
      <c r="J433" s="3">
        <v>150</v>
      </c>
    </row>
    <row r="434" spans="1:10" x14ac:dyDescent="0.35">
      <c r="A434" s="26">
        <v>155</v>
      </c>
      <c r="B434" s="3">
        <v>160</v>
      </c>
      <c r="C434" s="3">
        <v>165</v>
      </c>
      <c r="D434" s="3">
        <v>170</v>
      </c>
      <c r="E434" s="3">
        <v>175</v>
      </c>
      <c r="F434" s="3">
        <v>180</v>
      </c>
      <c r="G434" s="3">
        <v>185</v>
      </c>
      <c r="H434" s="3">
        <v>190</v>
      </c>
      <c r="I434" s="3">
        <v>195</v>
      </c>
      <c r="J434" s="3">
        <v>200</v>
      </c>
    </row>
    <row r="435" spans="1:10" x14ac:dyDescent="0.35">
      <c r="A435" s="26">
        <v>205</v>
      </c>
      <c r="B435" s="3">
        <v>210</v>
      </c>
      <c r="C435" s="3">
        <v>215</v>
      </c>
      <c r="D435" s="3">
        <v>220</v>
      </c>
      <c r="E435" s="3">
        <v>225</v>
      </c>
      <c r="F435" s="3">
        <v>230</v>
      </c>
      <c r="G435" s="3">
        <v>235</v>
      </c>
      <c r="H435" s="3">
        <v>240</v>
      </c>
      <c r="I435" s="3">
        <v>245</v>
      </c>
      <c r="J435" s="3">
        <v>250</v>
      </c>
    </row>
    <row r="436" spans="1:10" x14ac:dyDescent="0.35">
      <c r="A436" s="27">
        <v>255</v>
      </c>
      <c r="B436" s="3">
        <v>260</v>
      </c>
      <c r="C436" s="3">
        <v>265</v>
      </c>
      <c r="D436" s="3">
        <v>270</v>
      </c>
      <c r="E436" s="3">
        <v>275</v>
      </c>
      <c r="F436" s="3">
        <v>280</v>
      </c>
      <c r="G436" s="3">
        <v>285</v>
      </c>
      <c r="H436" s="3">
        <v>290</v>
      </c>
      <c r="I436" s="3">
        <v>295</v>
      </c>
      <c r="J436" s="3">
        <v>300</v>
      </c>
    </row>
    <row r="437" spans="1:10" x14ac:dyDescent="0.35">
      <c r="A437" s="26">
        <v>305</v>
      </c>
      <c r="B437" s="3">
        <v>310</v>
      </c>
      <c r="C437" s="3">
        <v>315</v>
      </c>
      <c r="D437" s="3">
        <v>320</v>
      </c>
      <c r="E437" s="3">
        <v>325</v>
      </c>
      <c r="F437" s="3">
        <v>330</v>
      </c>
      <c r="G437" s="3">
        <v>335</v>
      </c>
      <c r="H437" s="3">
        <v>340</v>
      </c>
      <c r="I437" s="3">
        <v>345</v>
      </c>
      <c r="J437" s="3">
        <v>350</v>
      </c>
    </row>
    <row r="438" spans="1:10" x14ac:dyDescent="0.35">
      <c r="A438" s="26">
        <v>355</v>
      </c>
      <c r="B438" s="3">
        <v>360</v>
      </c>
      <c r="C438" s="3">
        <v>365</v>
      </c>
      <c r="D438" s="3">
        <v>370</v>
      </c>
      <c r="E438" s="3">
        <v>375</v>
      </c>
      <c r="F438" s="3">
        <v>380</v>
      </c>
      <c r="G438" s="3">
        <v>385</v>
      </c>
      <c r="H438" s="3">
        <v>390</v>
      </c>
      <c r="I438" s="3">
        <v>395</v>
      </c>
      <c r="J438" s="3">
        <v>400</v>
      </c>
    </row>
    <row r="439" spans="1:10" x14ac:dyDescent="0.35">
      <c r="A439" s="26">
        <v>405</v>
      </c>
      <c r="B439" s="3">
        <v>410</v>
      </c>
      <c r="C439" s="3">
        <v>415</v>
      </c>
      <c r="D439" s="3">
        <v>420</v>
      </c>
      <c r="E439" s="3">
        <v>425</v>
      </c>
      <c r="F439" s="3">
        <v>430</v>
      </c>
      <c r="G439" s="3">
        <v>435</v>
      </c>
      <c r="H439" s="3">
        <v>440</v>
      </c>
      <c r="I439" s="3">
        <v>445</v>
      </c>
      <c r="J439" s="3">
        <v>450</v>
      </c>
    </row>
    <row r="440" spans="1:10" x14ac:dyDescent="0.35">
      <c r="A440" s="27">
        <v>455</v>
      </c>
      <c r="B440" s="3">
        <v>460</v>
      </c>
      <c r="C440" s="3">
        <v>465</v>
      </c>
      <c r="D440" s="3">
        <v>470</v>
      </c>
      <c r="E440" s="3">
        <v>475</v>
      </c>
      <c r="F440" s="3">
        <v>480</v>
      </c>
      <c r="G440" s="3">
        <v>485</v>
      </c>
      <c r="H440" s="3">
        <v>490</v>
      </c>
      <c r="I440" s="3">
        <v>495</v>
      </c>
      <c r="J440" s="3">
        <v>500</v>
      </c>
    </row>
    <row r="441" spans="1:10" x14ac:dyDescent="0.35">
      <c r="A441" s="11" t="s">
        <v>40</v>
      </c>
      <c r="B441" s="3" t="s">
        <v>43</v>
      </c>
    </row>
    <row r="442" spans="1:10" x14ac:dyDescent="0.35">
      <c r="A442" s="11">
        <f>QUARTILE(A431:J440,1)</f>
        <v>128.75</v>
      </c>
      <c r="B442" s="3">
        <f>PERCENTILE(A431:J440,0.1)</f>
        <v>74.7</v>
      </c>
    </row>
    <row r="443" spans="1:10" x14ac:dyDescent="0.35">
      <c r="A443" s="11" t="s">
        <v>41</v>
      </c>
      <c r="B443" s="3" t="s">
        <v>44</v>
      </c>
    </row>
    <row r="444" spans="1:10" x14ac:dyDescent="0.35">
      <c r="A444" s="11">
        <f>QUARTILE(A431:J440,2)</f>
        <v>252.5</v>
      </c>
      <c r="B444" s="3">
        <f>PERCENTILE(A431:J440,0.25)</f>
        <v>128.75</v>
      </c>
    </row>
    <row r="445" spans="1:10" x14ac:dyDescent="0.35">
      <c r="A445" s="11" t="s">
        <v>42</v>
      </c>
      <c r="B445" s="3" t="s">
        <v>45</v>
      </c>
    </row>
    <row r="446" spans="1:10" x14ac:dyDescent="0.35">
      <c r="A446" s="11">
        <f>QUARTILE(A431:J440,3)</f>
        <v>376.25</v>
      </c>
      <c r="B446" s="3">
        <f>PERCENTILE(A431:J440,0.75)</f>
        <v>376.25</v>
      </c>
    </row>
    <row r="447" spans="1:10" x14ac:dyDescent="0.35">
      <c r="B447" s="3" t="s">
        <v>46</v>
      </c>
    </row>
    <row r="448" spans="1:10" x14ac:dyDescent="0.35">
      <c r="B448" s="3">
        <f>PERCENTILE(A431:J440,0.9)</f>
        <v>450.50000000000006</v>
      </c>
    </row>
    <row r="464" spans="1:10" x14ac:dyDescent="0.35">
      <c r="A464" s="24">
        <v>55</v>
      </c>
      <c r="B464" s="3">
        <v>60</v>
      </c>
      <c r="C464" s="3">
        <v>62</v>
      </c>
      <c r="D464" s="3">
        <v>65</v>
      </c>
      <c r="E464" s="3">
        <v>68</v>
      </c>
      <c r="F464" s="3">
        <v>70</v>
      </c>
      <c r="G464" s="3">
        <v>72</v>
      </c>
      <c r="H464" s="3">
        <v>75</v>
      </c>
      <c r="I464" s="3">
        <v>78</v>
      </c>
      <c r="J464" s="3">
        <v>80</v>
      </c>
    </row>
    <row r="465" spans="1:10" x14ac:dyDescent="0.35">
      <c r="A465" s="23">
        <v>82</v>
      </c>
      <c r="B465" s="3">
        <v>85</v>
      </c>
      <c r="C465" s="3">
        <v>88</v>
      </c>
      <c r="D465" s="3">
        <v>90</v>
      </c>
      <c r="E465" s="3">
        <v>92</v>
      </c>
      <c r="F465" s="3">
        <v>95</v>
      </c>
      <c r="G465" s="3">
        <v>100</v>
      </c>
      <c r="H465" s="3">
        <v>105</v>
      </c>
      <c r="I465" s="3">
        <v>110</v>
      </c>
      <c r="J465" s="3">
        <v>115</v>
      </c>
    </row>
    <row r="466" spans="1:10" x14ac:dyDescent="0.35">
      <c r="A466" s="23">
        <v>120</v>
      </c>
      <c r="B466" s="3">
        <v>125</v>
      </c>
      <c r="C466" s="3">
        <v>130</v>
      </c>
      <c r="D466" s="3">
        <v>135</v>
      </c>
      <c r="E466" s="3">
        <v>140</v>
      </c>
      <c r="F466" s="3">
        <v>145</v>
      </c>
      <c r="G466" s="3">
        <v>150</v>
      </c>
      <c r="H466" s="3">
        <v>155</v>
      </c>
      <c r="I466" s="3">
        <v>160</v>
      </c>
      <c r="J466" s="3">
        <v>165</v>
      </c>
    </row>
    <row r="467" spans="1:10" x14ac:dyDescent="0.35">
      <c r="A467" s="23">
        <v>170</v>
      </c>
      <c r="B467" s="3">
        <v>175</v>
      </c>
      <c r="C467" s="3">
        <v>180</v>
      </c>
      <c r="D467" s="3">
        <v>185</v>
      </c>
      <c r="E467" s="3">
        <v>190</v>
      </c>
      <c r="F467" s="3">
        <v>195</v>
      </c>
      <c r="G467" s="3">
        <v>200</v>
      </c>
      <c r="H467" s="3">
        <v>205</v>
      </c>
      <c r="I467" s="3">
        <v>210</v>
      </c>
      <c r="J467" s="3">
        <v>215</v>
      </c>
    </row>
    <row r="468" spans="1:10" x14ac:dyDescent="0.35">
      <c r="A468" s="23">
        <v>220</v>
      </c>
      <c r="B468" s="3">
        <v>225</v>
      </c>
      <c r="C468" s="3">
        <v>230</v>
      </c>
      <c r="D468" s="3">
        <v>235</v>
      </c>
      <c r="E468" s="3">
        <v>240</v>
      </c>
      <c r="F468" s="3">
        <v>245</v>
      </c>
      <c r="G468" s="3">
        <v>250</v>
      </c>
      <c r="H468" s="3">
        <v>255</v>
      </c>
      <c r="I468" s="3">
        <v>260</v>
      </c>
      <c r="J468" s="3">
        <v>265</v>
      </c>
    </row>
    <row r="469" spans="1:10" x14ac:dyDescent="0.35">
      <c r="A469" s="23">
        <v>270</v>
      </c>
      <c r="B469" s="3">
        <v>275</v>
      </c>
      <c r="C469" s="3">
        <v>280</v>
      </c>
      <c r="D469" s="3">
        <v>285</v>
      </c>
      <c r="E469" s="3">
        <v>290</v>
      </c>
      <c r="F469" s="3">
        <v>295</v>
      </c>
      <c r="G469" s="3">
        <v>300</v>
      </c>
      <c r="H469" s="3">
        <v>305</v>
      </c>
      <c r="I469" s="3">
        <v>310</v>
      </c>
      <c r="J469" s="3">
        <v>315</v>
      </c>
    </row>
    <row r="470" spans="1:10" x14ac:dyDescent="0.35">
      <c r="A470" s="23">
        <v>320</v>
      </c>
      <c r="B470" s="3">
        <v>325</v>
      </c>
      <c r="C470" s="3">
        <v>330</v>
      </c>
      <c r="D470" s="3">
        <v>335</v>
      </c>
      <c r="E470" s="3">
        <v>340</v>
      </c>
      <c r="F470" s="3">
        <v>345</v>
      </c>
      <c r="G470" s="3">
        <v>350</v>
      </c>
      <c r="H470" s="3">
        <v>355</v>
      </c>
      <c r="I470" s="3">
        <v>360</v>
      </c>
      <c r="J470" s="3">
        <v>365</v>
      </c>
    </row>
    <row r="471" spans="1:10" x14ac:dyDescent="0.35">
      <c r="A471" s="23">
        <v>370</v>
      </c>
      <c r="B471" s="3">
        <v>375</v>
      </c>
      <c r="C471" s="3">
        <v>380</v>
      </c>
      <c r="D471" s="3">
        <v>385</v>
      </c>
      <c r="E471" s="3">
        <v>390</v>
      </c>
      <c r="F471" s="3">
        <v>395</v>
      </c>
      <c r="G471" s="3">
        <v>400</v>
      </c>
      <c r="H471" s="3">
        <v>405</v>
      </c>
      <c r="I471" s="3">
        <v>410</v>
      </c>
      <c r="J471" s="3">
        <v>415</v>
      </c>
    </row>
    <row r="472" spans="1:10" x14ac:dyDescent="0.35">
      <c r="A472" s="23">
        <v>420</v>
      </c>
      <c r="B472" s="3">
        <v>425</v>
      </c>
      <c r="C472" s="3">
        <v>430</v>
      </c>
      <c r="D472" s="3">
        <v>435</v>
      </c>
      <c r="E472" s="3">
        <v>440</v>
      </c>
      <c r="F472" s="3">
        <v>445</v>
      </c>
      <c r="G472" s="3">
        <v>450</v>
      </c>
      <c r="H472" s="3">
        <v>455</v>
      </c>
      <c r="I472" s="3">
        <v>460</v>
      </c>
      <c r="J472" s="3">
        <v>465</v>
      </c>
    </row>
    <row r="473" spans="1:10" x14ac:dyDescent="0.35">
      <c r="A473" s="23">
        <v>470</v>
      </c>
      <c r="B473" s="3">
        <v>475</v>
      </c>
      <c r="C473" s="3">
        <v>480</v>
      </c>
      <c r="D473" s="3">
        <v>485</v>
      </c>
      <c r="E473" s="3">
        <v>490</v>
      </c>
      <c r="F473" s="3">
        <v>495</v>
      </c>
      <c r="G473" s="3">
        <v>500</v>
      </c>
      <c r="H473" s="3">
        <v>505</v>
      </c>
      <c r="I473" s="3">
        <v>510</v>
      </c>
      <c r="J473" s="3">
        <v>515</v>
      </c>
    </row>
    <row r="474" spans="1:10" x14ac:dyDescent="0.35">
      <c r="A474" s="11" t="s">
        <v>40</v>
      </c>
      <c r="B474" s="3" t="s">
        <v>47</v>
      </c>
    </row>
    <row r="475" spans="1:10" x14ac:dyDescent="0.35">
      <c r="A475" s="11">
        <f>QUARTILE(A464:J473,1)</f>
        <v>143.75</v>
      </c>
      <c r="B475" s="3">
        <f>PERCENTILE(A464:J473,0.15)</f>
        <v>94.55</v>
      </c>
    </row>
    <row r="476" spans="1:10" x14ac:dyDescent="0.35">
      <c r="A476" s="11" t="s">
        <v>41</v>
      </c>
      <c r="B476" s="3" t="s">
        <v>48</v>
      </c>
    </row>
    <row r="477" spans="1:10" x14ac:dyDescent="0.35">
      <c r="A477" s="11">
        <f>QUARTILE(A464:J473,2)</f>
        <v>267.5</v>
      </c>
      <c r="B477" s="3">
        <f>PERCENTILE(A464:J473,0.5)</f>
        <v>267.5</v>
      </c>
    </row>
    <row r="478" spans="1:10" x14ac:dyDescent="0.35">
      <c r="A478" s="11" t="s">
        <v>42</v>
      </c>
      <c r="B478" s="3" t="s">
        <v>49</v>
      </c>
    </row>
    <row r="479" spans="1:10" x14ac:dyDescent="0.35">
      <c r="A479" s="11">
        <f>QUARTILE(A464:J473,3)</f>
        <v>391.25</v>
      </c>
      <c r="B479" s="3">
        <f>PERCENTILE(A464:J473,0.85)</f>
        <v>440.74999999999994</v>
      </c>
    </row>
    <row r="480" spans="1:10" x14ac:dyDescent="0.35">
      <c r="B480" s="1"/>
    </row>
    <row r="481" spans="1:10" x14ac:dyDescent="0.35">
      <c r="B481" s="1"/>
    </row>
    <row r="494" spans="1:10" x14ac:dyDescent="0.35">
      <c r="A494" s="24">
        <v>20</v>
      </c>
      <c r="B494" s="3">
        <v>25</v>
      </c>
      <c r="C494" s="3">
        <v>30</v>
      </c>
      <c r="D494" s="3">
        <v>35</v>
      </c>
      <c r="E494" s="3">
        <v>40</v>
      </c>
      <c r="F494" s="3">
        <v>45</v>
      </c>
      <c r="G494" s="3">
        <v>50</v>
      </c>
      <c r="H494" s="3">
        <v>55</v>
      </c>
      <c r="I494" s="3">
        <v>60</v>
      </c>
      <c r="J494" s="3">
        <v>65</v>
      </c>
    </row>
    <row r="495" spans="1:10" x14ac:dyDescent="0.35">
      <c r="A495" s="23">
        <v>70</v>
      </c>
      <c r="B495" s="3">
        <v>75</v>
      </c>
      <c r="C495" s="3">
        <v>80</v>
      </c>
      <c r="D495" s="3">
        <v>85</v>
      </c>
      <c r="E495" s="3">
        <v>90</v>
      </c>
      <c r="F495" s="3">
        <v>95</v>
      </c>
      <c r="G495" s="3">
        <v>100</v>
      </c>
      <c r="H495" s="3">
        <v>105</v>
      </c>
      <c r="I495" s="3">
        <v>110</v>
      </c>
      <c r="J495" s="3">
        <v>115</v>
      </c>
    </row>
    <row r="496" spans="1:10" x14ac:dyDescent="0.35">
      <c r="A496" s="23">
        <v>120</v>
      </c>
      <c r="B496" s="3">
        <v>125</v>
      </c>
      <c r="C496" s="3">
        <v>130</v>
      </c>
      <c r="D496" s="3">
        <v>135</v>
      </c>
      <c r="E496" s="3">
        <v>140</v>
      </c>
      <c r="F496" s="3">
        <v>145</v>
      </c>
      <c r="G496" s="3">
        <v>150</v>
      </c>
      <c r="H496" s="3">
        <v>155</v>
      </c>
      <c r="I496" s="3">
        <v>160</v>
      </c>
      <c r="J496" s="3">
        <v>165</v>
      </c>
    </row>
    <row r="497" spans="1:10" x14ac:dyDescent="0.35">
      <c r="A497" s="23">
        <v>170</v>
      </c>
      <c r="B497" s="3">
        <v>175</v>
      </c>
      <c r="C497" s="3">
        <v>180</v>
      </c>
      <c r="D497" s="3">
        <v>185</v>
      </c>
      <c r="E497" s="3">
        <v>190</v>
      </c>
      <c r="F497" s="3">
        <v>195</v>
      </c>
      <c r="G497" s="3">
        <v>200</v>
      </c>
      <c r="H497" s="3">
        <v>205</v>
      </c>
      <c r="I497" s="3">
        <v>210</v>
      </c>
      <c r="J497" s="3">
        <v>215</v>
      </c>
    </row>
    <row r="498" spans="1:10" x14ac:dyDescent="0.35">
      <c r="A498" s="23">
        <v>220</v>
      </c>
      <c r="B498" s="3">
        <v>225</v>
      </c>
      <c r="C498" s="3">
        <v>230</v>
      </c>
      <c r="D498" s="3">
        <v>235</v>
      </c>
      <c r="E498" s="3">
        <v>240</v>
      </c>
      <c r="F498" s="3">
        <v>245</v>
      </c>
      <c r="G498" s="3">
        <v>250</v>
      </c>
      <c r="H498" s="3">
        <v>255</v>
      </c>
      <c r="I498" s="3">
        <v>260</v>
      </c>
      <c r="J498" s="3">
        <v>265</v>
      </c>
    </row>
    <row r="499" spans="1:10" x14ac:dyDescent="0.35">
      <c r="A499" s="23">
        <v>320</v>
      </c>
      <c r="B499" s="3">
        <v>325</v>
      </c>
      <c r="C499" s="3">
        <v>330</v>
      </c>
      <c r="D499" s="3">
        <v>335</v>
      </c>
      <c r="E499" s="3">
        <v>340</v>
      </c>
      <c r="F499" s="3">
        <v>345</v>
      </c>
      <c r="G499" s="3">
        <v>350</v>
      </c>
      <c r="H499" s="3">
        <v>355</v>
      </c>
      <c r="I499" s="3">
        <v>360</v>
      </c>
      <c r="J499" s="3">
        <v>365</v>
      </c>
    </row>
    <row r="500" spans="1:10" x14ac:dyDescent="0.35">
      <c r="A500" s="23">
        <v>370</v>
      </c>
      <c r="B500" s="3">
        <v>375</v>
      </c>
      <c r="C500" s="3">
        <v>380</v>
      </c>
      <c r="D500" s="3">
        <v>385</v>
      </c>
      <c r="E500" s="3">
        <v>390</v>
      </c>
      <c r="F500" s="3">
        <v>395</v>
      </c>
      <c r="G500" s="3">
        <v>400</v>
      </c>
      <c r="H500" s="3">
        <v>405</v>
      </c>
      <c r="I500" s="3">
        <v>410</v>
      </c>
      <c r="J500" s="3">
        <v>415</v>
      </c>
    </row>
    <row r="501" spans="1:10" x14ac:dyDescent="0.35">
      <c r="A501" s="23">
        <v>420</v>
      </c>
      <c r="B501" s="3">
        <v>425</v>
      </c>
      <c r="C501" s="3">
        <v>430</v>
      </c>
      <c r="D501" s="3">
        <v>435</v>
      </c>
      <c r="E501" s="3">
        <v>440</v>
      </c>
      <c r="F501" s="3">
        <v>445</v>
      </c>
      <c r="G501" s="3">
        <v>450</v>
      </c>
      <c r="H501" s="3">
        <v>455</v>
      </c>
      <c r="I501" s="3">
        <v>460</v>
      </c>
      <c r="J501" s="3">
        <v>465</v>
      </c>
    </row>
    <row r="502" spans="1:10" x14ac:dyDescent="0.35">
      <c r="A502" s="23">
        <v>470</v>
      </c>
      <c r="B502" s="3">
        <v>475</v>
      </c>
      <c r="C502" s="3">
        <v>480</v>
      </c>
      <c r="D502" s="3">
        <v>485</v>
      </c>
      <c r="E502" s="3">
        <v>490</v>
      </c>
      <c r="F502" s="3">
        <v>495</v>
      </c>
      <c r="G502" s="3">
        <v>500</v>
      </c>
      <c r="H502" s="3">
        <v>505</v>
      </c>
      <c r="I502" s="3">
        <v>510</v>
      </c>
      <c r="J502" s="3">
        <v>515</v>
      </c>
    </row>
    <row r="503" spans="1:10" x14ac:dyDescent="0.35">
      <c r="A503" s="23">
        <v>520</v>
      </c>
      <c r="B503" s="3">
        <v>525</v>
      </c>
      <c r="C503" s="3">
        <v>530</v>
      </c>
      <c r="D503" s="3">
        <v>535</v>
      </c>
      <c r="E503" s="3">
        <v>540</v>
      </c>
      <c r="F503" s="3">
        <v>545</v>
      </c>
      <c r="G503" s="3">
        <v>550</v>
      </c>
      <c r="H503" s="3">
        <v>555</v>
      </c>
      <c r="I503" s="3">
        <v>560</v>
      </c>
      <c r="J503" s="3">
        <v>565</v>
      </c>
    </row>
    <row r="504" spans="1:10" x14ac:dyDescent="0.35">
      <c r="A504" s="11" t="s">
        <v>40</v>
      </c>
      <c r="B504" s="3" t="s">
        <v>50</v>
      </c>
    </row>
    <row r="505" spans="1:10" x14ac:dyDescent="0.35">
      <c r="A505" s="11">
        <f>QUARTILE(A494:J503,1)</f>
        <v>143.75</v>
      </c>
      <c r="B505" s="3">
        <f>PERCENTILE(A494:J503,0.2)</f>
        <v>119</v>
      </c>
    </row>
    <row r="506" spans="1:10" x14ac:dyDescent="0.35">
      <c r="A506" s="11" t="s">
        <v>41</v>
      </c>
      <c r="B506" s="3" t="s">
        <v>51</v>
      </c>
    </row>
    <row r="507" spans="1:10" x14ac:dyDescent="0.35">
      <c r="A507" s="11">
        <f>QUARTILE(A494:J503,2)</f>
        <v>292.5</v>
      </c>
      <c r="B507" s="3">
        <f>PERCENTILE(A494:J503,0.4)</f>
        <v>218</v>
      </c>
    </row>
    <row r="508" spans="1:10" x14ac:dyDescent="0.35">
      <c r="A508" s="11" t="s">
        <v>42</v>
      </c>
      <c r="B508" s="3" t="s">
        <v>52</v>
      </c>
    </row>
    <row r="509" spans="1:10" x14ac:dyDescent="0.35">
      <c r="A509" s="11">
        <f>QUARTILE(A494:J503,3)</f>
        <v>441.25</v>
      </c>
      <c r="B509" s="3">
        <f>PERCENTILE(A494:J503,0.8)</f>
        <v>466</v>
      </c>
    </row>
    <row r="522" spans="1:10" x14ac:dyDescent="0.35">
      <c r="A522" s="23">
        <v>215</v>
      </c>
      <c r="B522" s="3">
        <v>220</v>
      </c>
      <c r="C522" s="3">
        <v>225</v>
      </c>
      <c r="D522" s="3">
        <v>230</v>
      </c>
      <c r="E522" s="3">
        <v>235</v>
      </c>
      <c r="F522" s="3">
        <v>240</v>
      </c>
      <c r="G522" s="3">
        <v>245</v>
      </c>
      <c r="H522" s="3">
        <v>250</v>
      </c>
      <c r="I522" s="3">
        <v>255</v>
      </c>
      <c r="J522" s="3">
        <v>260</v>
      </c>
    </row>
    <row r="523" spans="1:10" x14ac:dyDescent="0.35">
      <c r="A523" s="23">
        <v>265</v>
      </c>
      <c r="B523" s="3">
        <v>270</v>
      </c>
      <c r="C523" s="3">
        <v>275</v>
      </c>
      <c r="D523" s="3">
        <v>280</v>
      </c>
      <c r="E523" s="3">
        <v>285</v>
      </c>
      <c r="F523" s="3">
        <v>290</v>
      </c>
      <c r="G523" s="3">
        <v>295</v>
      </c>
      <c r="H523" s="3">
        <v>300</v>
      </c>
      <c r="I523" s="3">
        <v>305</v>
      </c>
      <c r="J523" s="3">
        <v>310</v>
      </c>
    </row>
    <row r="524" spans="1:10" x14ac:dyDescent="0.35">
      <c r="A524" s="23">
        <v>315</v>
      </c>
      <c r="B524" s="3">
        <v>320</v>
      </c>
      <c r="C524" s="3">
        <v>325</v>
      </c>
      <c r="D524" s="3">
        <v>330</v>
      </c>
      <c r="E524" s="3">
        <v>335</v>
      </c>
      <c r="F524" s="3">
        <v>340</v>
      </c>
      <c r="G524" s="3">
        <v>345</v>
      </c>
      <c r="H524" s="3">
        <v>350</v>
      </c>
      <c r="I524" s="3">
        <v>355</v>
      </c>
      <c r="J524" s="3">
        <v>360</v>
      </c>
    </row>
    <row r="525" spans="1:10" x14ac:dyDescent="0.35">
      <c r="A525" s="23">
        <v>365</v>
      </c>
      <c r="B525" s="3">
        <v>370</v>
      </c>
      <c r="C525" s="3">
        <v>375</v>
      </c>
      <c r="D525" s="3">
        <v>380</v>
      </c>
      <c r="E525" s="3">
        <v>385</v>
      </c>
      <c r="F525" s="3">
        <v>390</v>
      </c>
      <c r="G525" s="3">
        <v>395</v>
      </c>
      <c r="H525" s="3">
        <v>400</v>
      </c>
      <c r="I525" s="3">
        <v>405</v>
      </c>
      <c r="J525" s="3">
        <v>410</v>
      </c>
    </row>
    <row r="526" spans="1:10" x14ac:dyDescent="0.35">
      <c r="A526" s="23">
        <v>415</v>
      </c>
      <c r="B526" s="3">
        <v>420</v>
      </c>
      <c r="C526" s="3">
        <v>425</v>
      </c>
      <c r="D526" s="3">
        <v>430</v>
      </c>
      <c r="E526" s="3">
        <v>435</v>
      </c>
      <c r="F526" s="3">
        <v>440</v>
      </c>
      <c r="G526" s="3">
        <v>445</v>
      </c>
      <c r="H526" s="3">
        <v>450</v>
      </c>
      <c r="I526" s="3">
        <v>455</v>
      </c>
      <c r="J526" s="3">
        <v>460</v>
      </c>
    </row>
    <row r="527" spans="1:10" x14ac:dyDescent="0.35">
      <c r="A527" s="23">
        <v>465</v>
      </c>
      <c r="B527" s="3">
        <v>470</v>
      </c>
      <c r="C527" s="3">
        <v>475</v>
      </c>
      <c r="D527" s="3">
        <v>480</v>
      </c>
      <c r="E527" s="3">
        <v>485</v>
      </c>
      <c r="F527" s="3">
        <v>490</v>
      </c>
      <c r="G527" s="3">
        <v>495</v>
      </c>
      <c r="H527" s="3">
        <v>500</v>
      </c>
      <c r="I527" s="3">
        <v>505</v>
      </c>
      <c r="J527" s="3">
        <v>510</v>
      </c>
    </row>
    <row r="528" spans="1:10" x14ac:dyDescent="0.35">
      <c r="A528" s="23">
        <v>515</v>
      </c>
      <c r="B528" s="3">
        <v>520</v>
      </c>
      <c r="C528" s="3">
        <v>525</v>
      </c>
      <c r="D528" s="3">
        <v>530</v>
      </c>
      <c r="E528" s="3">
        <v>535</v>
      </c>
      <c r="F528" s="3">
        <v>540</v>
      </c>
      <c r="G528" s="3">
        <v>545</v>
      </c>
      <c r="H528" s="3">
        <v>550</v>
      </c>
      <c r="I528" s="3">
        <v>555</v>
      </c>
      <c r="J528" s="3">
        <v>560</v>
      </c>
    </row>
    <row r="529" spans="1:10" x14ac:dyDescent="0.35">
      <c r="A529" s="23">
        <v>565</v>
      </c>
      <c r="B529" s="3">
        <v>570</v>
      </c>
      <c r="C529" s="3">
        <v>575</v>
      </c>
      <c r="D529" s="3">
        <v>580</v>
      </c>
      <c r="E529" s="3">
        <v>585</v>
      </c>
      <c r="F529" s="3">
        <v>590</v>
      </c>
      <c r="G529" s="3">
        <v>595</v>
      </c>
      <c r="H529" s="3">
        <v>600</v>
      </c>
      <c r="I529" s="3">
        <v>605</v>
      </c>
      <c r="J529" s="3">
        <v>610</v>
      </c>
    </row>
    <row r="530" spans="1:10" x14ac:dyDescent="0.35">
      <c r="A530" s="11" t="s">
        <v>40</v>
      </c>
      <c r="B530" s="3" t="s">
        <v>53</v>
      </c>
    </row>
    <row r="531" spans="1:10" x14ac:dyDescent="0.35">
      <c r="A531" s="11">
        <f>QUARTILE(A522:J529,1)</f>
        <v>313.75</v>
      </c>
      <c r="B531" s="3">
        <f>PERCENTILE(A522:J529,0.3)</f>
        <v>333.5</v>
      </c>
    </row>
    <row r="532" spans="1:10" x14ac:dyDescent="0.35">
      <c r="A532" s="11" t="s">
        <v>41</v>
      </c>
      <c r="B532" s="3" t="s">
        <v>48</v>
      </c>
    </row>
    <row r="533" spans="1:10" x14ac:dyDescent="0.35">
      <c r="A533" s="11">
        <f>QUARTILE(A522:J529,2)</f>
        <v>412.5</v>
      </c>
      <c r="B533" s="3">
        <f>PERCENTILE(A522:J529,0.5)</f>
        <v>412.5</v>
      </c>
    </row>
    <row r="534" spans="1:10" x14ac:dyDescent="0.35">
      <c r="A534" s="11" t="s">
        <v>42</v>
      </c>
      <c r="B534" s="3" t="s">
        <v>54</v>
      </c>
    </row>
    <row r="535" spans="1:10" x14ac:dyDescent="0.35">
      <c r="A535" s="11">
        <f>QUARTILE(A522:J529,3)</f>
        <v>511.25</v>
      </c>
      <c r="B535" s="3">
        <f>PERCENTILE(A522:J529,0.7)</f>
        <v>491.5</v>
      </c>
    </row>
    <row r="551" spans="1:11" x14ac:dyDescent="0.35">
      <c r="A551" s="23">
        <v>0.5</v>
      </c>
      <c r="B551" s="3">
        <v>1</v>
      </c>
      <c r="C551" s="3">
        <v>0.2</v>
      </c>
      <c r="D551" s="3">
        <v>0.7</v>
      </c>
      <c r="E551" s="3">
        <v>0.3</v>
      </c>
      <c r="F551" s="3">
        <v>0.9</v>
      </c>
      <c r="G551" s="3">
        <v>1.2</v>
      </c>
      <c r="H551" s="3">
        <v>0.6</v>
      </c>
      <c r="I551" s="3">
        <v>0.4</v>
      </c>
      <c r="J551" s="3">
        <v>1.1000000000000001</v>
      </c>
      <c r="K551" s="3"/>
    </row>
    <row r="552" spans="1:11" x14ac:dyDescent="0.35">
      <c r="A552" s="24">
        <v>0.8</v>
      </c>
      <c r="B552" s="3">
        <v>0.5</v>
      </c>
      <c r="C552" s="3">
        <v>0.3</v>
      </c>
      <c r="D552" s="3">
        <v>0.6</v>
      </c>
      <c r="E552" s="3">
        <v>1</v>
      </c>
      <c r="F552" s="3">
        <v>0.4</v>
      </c>
      <c r="G552" s="3">
        <v>0.5</v>
      </c>
      <c r="H552" s="3">
        <v>0.7</v>
      </c>
      <c r="I552" s="3">
        <v>0.9</v>
      </c>
      <c r="J552" s="3">
        <v>1.3</v>
      </c>
      <c r="K552" s="3"/>
    </row>
    <row r="553" spans="1:11" x14ac:dyDescent="0.35">
      <c r="A553" s="23">
        <v>0.8</v>
      </c>
      <c r="B553" s="3">
        <v>0.6</v>
      </c>
      <c r="C553" s="3">
        <v>0.4</v>
      </c>
      <c r="D553" s="3">
        <v>0.7</v>
      </c>
      <c r="E553" s="3">
        <v>0.9</v>
      </c>
      <c r="F553" s="3">
        <v>0.5</v>
      </c>
      <c r="G553" s="3">
        <v>0.2</v>
      </c>
      <c r="H553" s="3">
        <v>1</v>
      </c>
      <c r="I553" s="3">
        <v>0.8</v>
      </c>
      <c r="J553" s="3">
        <v>0.3</v>
      </c>
      <c r="K553" s="3"/>
    </row>
    <row r="554" spans="1:11" x14ac:dyDescent="0.35">
      <c r="A554" s="23">
        <v>0.6</v>
      </c>
      <c r="B554" s="3">
        <v>0.4</v>
      </c>
      <c r="C554" s="3">
        <v>0.7</v>
      </c>
      <c r="D554" s="3">
        <v>0.9</v>
      </c>
      <c r="E554" s="3">
        <v>1.2</v>
      </c>
      <c r="F554" s="3">
        <v>0.8</v>
      </c>
      <c r="G554" s="3">
        <v>0.3</v>
      </c>
      <c r="H554" s="3">
        <v>0.6</v>
      </c>
      <c r="I554" s="3">
        <v>0.5</v>
      </c>
      <c r="J554" s="3">
        <v>0.4</v>
      </c>
      <c r="K554" s="3"/>
    </row>
    <row r="555" spans="1:11" x14ac:dyDescent="0.35">
      <c r="A555" s="23">
        <v>0.7</v>
      </c>
      <c r="B555" s="3">
        <v>0.9</v>
      </c>
      <c r="C555" s="3">
        <v>1.1000000000000001</v>
      </c>
      <c r="D555" s="3">
        <v>0.3</v>
      </c>
      <c r="E555" s="3">
        <v>1.4</v>
      </c>
      <c r="F555" s="3">
        <v>0</v>
      </c>
      <c r="G555" s="3">
        <v>9</v>
      </c>
      <c r="H555" s="3">
        <v>0.6</v>
      </c>
      <c r="I555" s="3">
        <v>0.2</v>
      </c>
      <c r="J555" s="3">
        <v>1.5</v>
      </c>
      <c r="K555" s="3">
        <v>1</v>
      </c>
    </row>
    <row r="556" spans="1:11" x14ac:dyDescent="0.35">
      <c r="A556" s="23">
        <v>0.6</v>
      </c>
      <c r="B556" s="3">
        <v>0.4</v>
      </c>
      <c r="C556" s="3">
        <v>0.7</v>
      </c>
      <c r="D556" s="3">
        <v>1</v>
      </c>
      <c r="E556" s="3">
        <v>0.8</v>
      </c>
      <c r="F556" s="3">
        <v>0.3</v>
      </c>
      <c r="G556" s="3">
        <v>0.5</v>
      </c>
      <c r="H556" s="3">
        <v>0.8</v>
      </c>
      <c r="I556" s="3">
        <v>0.6</v>
      </c>
      <c r="J556" s="3">
        <v>0.3</v>
      </c>
      <c r="K556" s="3">
        <v>0.9</v>
      </c>
    </row>
    <row r="557" spans="1:11" x14ac:dyDescent="0.35">
      <c r="A557" s="24">
        <v>0.4</v>
      </c>
      <c r="B557" s="3">
        <v>0.7</v>
      </c>
      <c r="C557" s="3">
        <v>0.9</v>
      </c>
      <c r="D557" s="3">
        <v>1</v>
      </c>
      <c r="E557" s="3">
        <v>0.8</v>
      </c>
      <c r="F557" s="3">
        <v>0.3</v>
      </c>
      <c r="G557" s="3">
        <v>0.5</v>
      </c>
      <c r="H557" s="3">
        <v>0.6</v>
      </c>
      <c r="I557" s="3">
        <v>0.4</v>
      </c>
      <c r="J557" s="3">
        <v>0.7</v>
      </c>
      <c r="K557" s="3"/>
    </row>
    <row r="558" spans="1:11" x14ac:dyDescent="0.35">
      <c r="A558" s="23">
        <v>0.9</v>
      </c>
      <c r="B558" s="3">
        <v>1.1000000000000001</v>
      </c>
      <c r="C558" s="3">
        <v>0.8</v>
      </c>
      <c r="D558" s="3">
        <v>0.3</v>
      </c>
      <c r="E558" s="3">
        <v>0.5</v>
      </c>
      <c r="F558" s="3">
        <v>0.6</v>
      </c>
      <c r="G558" s="3">
        <v>0.4</v>
      </c>
      <c r="H558" s="3">
        <v>0.7</v>
      </c>
      <c r="I558" s="3">
        <v>0.9</v>
      </c>
      <c r="J558" s="3">
        <v>1</v>
      </c>
      <c r="K558" s="3"/>
    </row>
    <row r="559" spans="1:11" x14ac:dyDescent="0.35">
      <c r="A559" s="23">
        <v>0.8</v>
      </c>
      <c r="B559" s="3">
        <v>0.3</v>
      </c>
      <c r="C559" s="3">
        <v>0.5</v>
      </c>
      <c r="D559" s="3">
        <v>0.6</v>
      </c>
      <c r="E559" s="3">
        <v>0.4</v>
      </c>
      <c r="F559" s="3">
        <v>0.7</v>
      </c>
      <c r="G559" s="3">
        <v>0.9</v>
      </c>
      <c r="H559" s="3">
        <v>1.1000000000000001</v>
      </c>
      <c r="I559" s="3">
        <v>0.8</v>
      </c>
      <c r="J559" s="3">
        <v>0.3</v>
      </c>
      <c r="K559" s="3"/>
    </row>
    <row r="560" spans="1:11" x14ac:dyDescent="0.35">
      <c r="A560" s="23">
        <v>0.5</v>
      </c>
      <c r="B560" s="3">
        <v>0.6</v>
      </c>
      <c r="C560" s="3">
        <v>0.4</v>
      </c>
      <c r="D560" s="3">
        <v>0.7</v>
      </c>
      <c r="E560" s="3">
        <v>0.9</v>
      </c>
      <c r="F560" s="3">
        <v>1</v>
      </c>
      <c r="G560" s="3">
        <v>0.8</v>
      </c>
      <c r="H560" s="3">
        <v>0.3</v>
      </c>
      <c r="I560" s="3">
        <v>0.5</v>
      </c>
      <c r="J560" s="3">
        <v>0.6</v>
      </c>
      <c r="K560" s="3"/>
    </row>
    <row r="561" spans="1:11" x14ac:dyDescent="0.35">
      <c r="A561" s="23">
        <v>0.4</v>
      </c>
      <c r="B561" s="3">
        <v>0.7</v>
      </c>
      <c r="C561" s="3">
        <v>0.9</v>
      </c>
      <c r="D561" s="3">
        <v>1.1000000000000001</v>
      </c>
      <c r="E561" s="3">
        <v>0.8</v>
      </c>
      <c r="F561" s="3">
        <v>0.3</v>
      </c>
      <c r="G561" s="3">
        <v>0.5</v>
      </c>
      <c r="H561" s="3">
        <v>0.6</v>
      </c>
      <c r="I561" s="3">
        <v>0.4</v>
      </c>
      <c r="J561" s="3">
        <v>0.7</v>
      </c>
      <c r="K561" s="3"/>
    </row>
    <row r="562" spans="1:11" x14ac:dyDescent="0.35">
      <c r="A562" s="23">
        <v>0.9</v>
      </c>
      <c r="B562" s="3">
        <v>1</v>
      </c>
      <c r="C562" s="3">
        <v>0.8</v>
      </c>
      <c r="D562" s="3">
        <v>0.3</v>
      </c>
      <c r="E562" s="3">
        <v>0.5</v>
      </c>
      <c r="F562" s="3">
        <v>0.6</v>
      </c>
      <c r="G562" s="3">
        <v>0.4</v>
      </c>
      <c r="H562" s="3">
        <v>0.7</v>
      </c>
      <c r="I562" s="3">
        <v>0.9</v>
      </c>
      <c r="J562" s="3">
        <v>1.1000000000000001</v>
      </c>
      <c r="K562" s="3"/>
    </row>
    <row r="563" spans="1:11" x14ac:dyDescent="0.35">
      <c r="A563" s="11" t="s">
        <v>40</v>
      </c>
      <c r="B563" s="3" t="s">
        <v>44</v>
      </c>
    </row>
    <row r="564" spans="1:11" x14ac:dyDescent="0.35">
      <c r="A564" s="11">
        <f>QUARTILE(A551:K562,1)</f>
        <v>0.4</v>
      </c>
      <c r="B564" s="3">
        <f>PERCENTILE(A551:K562,0.25)</f>
        <v>0.4</v>
      </c>
    </row>
    <row r="565" spans="1:11" x14ac:dyDescent="0.35">
      <c r="A565" s="11" t="s">
        <v>41</v>
      </c>
      <c r="B565" s="3" t="s">
        <v>48</v>
      </c>
    </row>
    <row r="566" spans="1:11" x14ac:dyDescent="0.35">
      <c r="A566" s="11">
        <f>QUARTILE(A551:K562,2)</f>
        <v>0.7</v>
      </c>
      <c r="B566" s="3">
        <f>PERCENTILE(A551:K562,0.5)</f>
        <v>0.7</v>
      </c>
    </row>
    <row r="567" spans="1:11" x14ac:dyDescent="0.35">
      <c r="A567" s="11" t="s">
        <v>42</v>
      </c>
      <c r="B567" s="3" t="s">
        <v>45</v>
      </c>
    </row>
    <row r="568" spans="1:11" x14ac:dyDescent="0.35">
      <c r="A568" s="11">
        <f>QUARTILE(A551:K562,3)</f>
        <v>0.9</v>
      </c>
      <c r="B568" s="3">
        <f>PERCENTILE(A551:K562,0.75)</f>
        <v>0.9</v>
      </c>
    </row>
    <row r="578" spans="1:10" x14ac:dyDescent="0.35">
      <c r="A578" s="26">
        <v>-2.5</v>
      </c>
      <c r="B578" s="3">
        <v>1.3</v>
      </c>
      <c r="C578" s="3">
        <v>-0.8</v>
      </c>
      <c r="D578" s="3">
        <v>-1.9</v>
      </c>
      <c r="E578" s="3">
        <v>2.1</v>
      </c>
      <c r="F578" s="3">
        <v>0.5</v>
      </c>
      <c r="G578" s="3">
        <v>-1.2</v>
      </c>
      <c r="H578" s="3">
        <v>1.8</v>
      </c>
      <c r="I578" s="3">
        <v>-0.5</v>
      </c>
      <c r="J578" s="3">
        <v>2.2999999999999998</v>
      </c>
    </row>
    <row r="579" spans="1:10" x14ac:dyDescent="0.35">
      <c r="A579" s="26">
        <v>-0.7</v>
      </c>
      <c r="B579" s="3">
        <v>1.2</v>
      </c>
      <c r="C579" s="3">
        <v>-1.5</v>
      </c>
      <c r="D579" s="3">
        <v>-0.3</v>
      </c>
      <c r="E579" s="3">
        <v>2.6</v>
      </c>
      <c r="F579" s="3">
        <v>1.1000000000000001</v>
      </c>
      <c r="G579" s="3">
        <v>-1.7</v>
      </c>
      <c r="H579" s="3">
        <v>0.9</v>
      </c>
      <c r="I579" s="3">
        <v>-1.4</v>
      </c>
      <c r="J579" s="3">
        <v>0.3</v>
      </c>
    </row>
    <row r="580" spans="1:10" x14ac:dyDescent="0.35">
      <c r="A580" s="26">
        <v>1.9</v>
      </c>
      <c r="B580" s="3">
        <v>-1.1000000000000001</v>
      </c>
      <c r="C580" s="3">
        <v>-0.4</v>
      </c>
      <c r="D580" s="3">
        <v>2.2000000000000002</v>
      </c>
      <c r="E580" s="3">
        <v>-0.9</v>
      </c>
      <c r="F580" s="3">
        <v>1.6</v>
      </c>
      <c r="G580" s="3">
        <v>-0.6</v>
      </c>
      <c r="H580" s="3">
        <v>-1.3</v>
      </c>
      <c r="I580" s="3">
        <v>2.4</v>
      </c>
      <c r="J580" s="3">
        <v>0.7</v>
      </c>
    </row>
    <row r="581" spans="1:10" x14ac:dyDescent="0.35">
      <c r="A581" s="26">
        <v>-1.8</v>
      </c>
      <c r="B581" s="3">
        <v>1.5</v>
      </c>
      <c r="C581" s="3">
        <v>-0.2</v>
      </c>
      <c r="D581" s="3">
        <v>-2.1</v>
      </c>
      <c r="E581" s="3">
        <v>2.8</v>
      </c>
      <c r="F581" s="3">
        <v>0.8</v>
      </c>
      <c r="G581" s="3">
        <v>-1.6</v>
      </c>
      <c r="H581" s="3">
        <v>1.4</v>
      </c>
      <c r="I581" s="3">
        <v>-0.1</v>
      </c>
      <c r="J581" s="3">
        <v>2.5</v>
      </c>
    </row>
    <row r="582" spans="1:10" x14ac:dyDescent="0.35">
      <c r="A582" s="26">
        <v>-1</v>
      </c>
      <c r="B582" s="3">
        <v>1.7</v>
      </c>
      <c r="C582" s="3">
        <v>-0.9</v>
      </c>
      <c r="D582" s="3">
        <v>-2</v>
      </c>
      <c r="E582" s="3">
        <v>2.7</v>
      </c>
      <c r="F582" s="3">
        <v>0.6</v>
      </c>
      <c r="G582" s="3">
        <v>-1.4</v>
      </c>
      <c r="H582" s="3">
        <v>1.1000000000000001</v>
      </c>
      <c r="I582" s="3">
        <v>-0.3</v>
      </c>
      <c r="J582" s="3">
        <v>2</v>
      </c>
    </row>
    <row r="583" spans="1:10" x14ac:dyDescent="0.35">
      <c r="A583" s="3" t="s">
        <v>56</v>
      </c>
      <c r="B583" s="3" t="s">
        <v>55</v>
      </c>
    </row>
    <row r="584" spans="1:10" x14ac:dyDescent="0.35">
      <c r="A584" s="3">
        <f>SKEW(A578:J582)</f>
        <v>5.4546017084340551E-2</v>
      </c>
      <c r="B584" s="3">
        <f>KURT(A578:J582)</f>
        <v>-1.3042496425917365</v>
      </c>
    </row>
    <row r="599" spans="1:10" x14ac:dyDescent="0.35">
      <c r="A599" s="23">
        <v>2.5</v>
      </c>
      <c r="B599" s="3">
        <v>4.8</v>
      </c>
      <c r="C599" s="3">
        <v>3.2</v>
      </c>
      <c r="D599" s="3">
        <v>2.1</v>
      </c>
      <c r="E599" s="3">
        <v>4.5</v>
      </c>
      <c r="F599" s="3">
        <v>2.9</v>
      </c>
      <c r="G599" s="3">
        <v>2.2999999999999998</v>
      </c>
      <c r="H599" s="3">
        <v>3.1</v>
      </c>
      <c r="I599" s="3">
        <v>4.2</v>
      </c>
      <c r="J599" s="3">
        <v>3.9</v>
      </c>
    </row>
    <row r="600" spans="1:10" x14ac:dyDescent="0.35">
      <c r="A600" s="24">
        <v>2.8</v>
      </c>
      <c r="B600" s="3">
        <v>4.0999999999999996</v>
      </c>
      <c r="C600" s="3">
        <v>2.6</v>
      </c>
      <c r="D600" s="3">
        <v>2.4</v>
      </c>
      <c r="E600" s="3">
        <v>4.7</v>
      </c>
      <c r="F600" s="3">
        <v>3.3</v>
      </c>
      <c r="G600" s="3">
        <v>2.7</v>
      </c>
      <c r="H600" s="3">
        <v>3</v>
      </c>
      <c r="I600" s="3">
        <v>4.3</v>
      </c>
      <c r="J600" s="3">
        <v>3.7</v>
      </c>
    </row>
    <row r="601" spans="1:10" x14ac:dyDescent="0.35">
      <c r="A601" s="23">
        <v>2.2000000000000002</v>
      </c>
      <c r="B601" s="3">
        <v>3.6</v>
      </c>
      <c r="C601" s="3">
        <v>4</v>
      </c>
      <c r="D601" s="3">
        <v>2.7</v>
      </c>
      <c r="E601" s="3">
        <v>3.8</v>
      </c>
      <c r="F601" s="3">
        <v>3.5</v>
      </c>
      <c r="G601" s="3">
        <v>3.2</v>
      </c>
      <c r="H601" s="3">
        <v>4.4000000000000004</v>
      </c>
      <c r="I601" s="3">
        <v>2</v>
      </c>
      <c r="J601" s="3">
        <v>3.4</v>
      </c>
    </row>
    <row r="602" spans="1:10" x14ac:dyDescent="0.35">
      <c r="A602" s="23">
        <v>3.1</v>
      </c>
      <c r="B602" s="3">
        <v>2.9</v>
      </c>
      <c r="C602" s="3">
        <v>4.5999999999999996</v>
      </c>
      <c r="D602" s="3">
        <v>3.3</v>
      </c>
      <c r="E602" s="3">
        <v>2.5</v>
      </c>
      <c r="F602" s="3">
        <v>4.9000000000000004</v>
      </c>
      <c r="G602" s="3">
        <v>2.8</v>
      </c>
      <c r="H602" s="3">
        <v>3</v>
      </c>
      <c r="I602" s="3">
        <v>4.2</v>
      </c>
      <c r="J602" s="3">
        <v>3.9</v>
      </c>
    </row>
    <row r="603" spans="1:10" x14ac:dyDescent="0.35">
      <c r="A603" s="23">
        <v>2.8</v>
      </c>
      <c r="B603" s="3">
        <v>4.0999999999999996</v>
      </c>
      <c r="C603" s="3">
        <v>2.6</v>
      </c>
      <c r="D603" s="3">
        <v>2.4</v>
      </c>
      <c r="E603" s="3">
        <v>4.7</v>
      </c>
      <c r="F603" s="3">
        <v>3.3</v>
      </c>
      <c r="G603" s="3">
        <v>2.7</v>
      </c>
      <c r="H603" s="3">
        <v>3</v>
      </c>
      <c r="I603" s="3">
        <v>4.3</v>
      </c>
      <c r="J603" s="3">
        <v>3.7</v>
      </c>
    </row>
    <row r="604" spans="1:10" x14ac:dyDescent="0.35">
      <c r="A604" s="23">
        <v>2.2000000000000002</v>
      </c>
      <c r="B604" s="3">
        <v>3.6</v>
      </c>
      <c r="C604" s="3">
        <v>4</v>
      </c>
      <c r="D604" s="3">
        <v>2.7</v>
      </c>
      <c r="E604" s="3">
        <v>3.8</v>
      </c>
      <c r="F604" s="3">
        <v>3.5</v>
      </c>
      <c r="G604" s="3">
        <v>3.2</v>
      </c>
      <c r="H604" s="3">
        <v>4.4000000000000004</v>
      </c>
      <c r="I604" s="3">
        <v>2</v>
      </c>
      <c r="J604" s="3">
        <v>3.4</v>
      </c>
    </row>
    <row r="605" spans="1:10" x14ac:dyDescent="0.35">
      <c r="A605" s="23">
        <v>3.1</v>
      </c>
      <c r="B605" s="3">
        <v>2.9</v>
      </c>
      <c r="C605" s="3">
        <v>4.5999999999999996</v>
      </c>
      <c r="D605" s="3">
        <v>3.3</v>
      </c>
      <c r="E605" s="3">
        <v>2.5</v>
      </c>
      <c r="F605" s="3">
        <v>4.9000000000000004</v>
      </c>
      <c r="G605" s="3">
        <v>2.8</v>
      </c>
      <c r="H605" s="3">
        <v>3</v>
      </c>
      <c r="I605" s="3">
        <v>4.2</v>
      </c>
      <c r="J605" s="3">
        <v>3.9</v>
      </c>
    </row>
    <row r="606" spans="1:10" x14ac:dyDescent="0.35">
      <c r="A606" s="23">
        <v>2.8</v>
      </c>
      <c r="B606" s="3">
        <v>4.0999999999999996</v>
      </c>
      <c r="C606" s="3">
        <v>2.6</v>
      </c>
      <c r="D606" s="3">
        <v>2.4</v>
      </c>
      <c r="E606" s="3">
        <v>4.7</v>
      </c>
      <c r="F606" s="3">
        <v>3.3</v>
      </c>
      <c r="G606" s="3">
        <v>2.7</v>
      </c>
      <c r="H606" s="3">
        <v>3</v>
      </c>
      <c r="I606" s="3">
        <v>4.3</v>
      </c>
      <c r="J606" s="3">
        <v>3.7</v>
      </c>
    </row>
    <row r="607" spans="1:10" x14ac:dyDescent="0.35">
      <c r="A607" s="23">
        <v>2.2000000000000002</v>
      </c>
      <c r="B607" s="3">
        <v>3.6</v>
      </c>
      <c r="C607" s="3">
        <v>4</v>
      </c>
      <c r="D607" s="3">
        <v>2.7</v>
      </c>
      <c r="E607" s="3">
        <v>3.8</v>
      </c>
      <c r="F607" s="3">
        <v>3.5</v>
      </c>
      <c r="G607" s="3">
        <v>3.2</v>
      </c>
      <c r="H607" s="3">
        <v>4.4000000000000004</v>
      </c>
      <c r="I607" s="3">
        <v>2</v>
      </c>
      <c r="J607" s="3">
        <v>3.4</v>
      </c>
    </row>
    <row r="608" spans="1:10" x14ac:dyDescent="0.35">
      <c r="A608" s="23">
        <v>3.1</v>
      </c>
      <c r="B608" s="3">
        <v>2.9</v>
      </c>
      <c r="C608" s="3">
        <v>4.5999999999999996</v>
      </c>
      <c r="D608" s="3">
        <v>3.3</v>
      </c>
      <c r="E608" s="3">
        <v>2.5</v>
      </c>
      <c r="F608" s="3">
        <v>4.9000000000000004</v>
      </c>
    </row>
    <row r="609" spans="1:10" x14ac:dyDescent="0.35">
      <c r="A609" s="3" t="s">
        <v>56</v>
      </c>
      <c r="B609" s="3" t="s">
        <v>55</v>
      </c>
    </row>
    <row r="610" spans="1:10" x14ac:dyDescent="0.35">
      <c r="A610" s="3">
        <f>SKEW(A599:J608)</f>
        <v>0.22402536454542335</v>
      </c>
      <c r="B610" s="3">
        <f>KURT(A599:J608)</f>
        <v>-0.93120912452529181</v>
      </c>
    </row>
    <row r="624" spans="1:10" x14ac:dyDescent="0.35">
      <c r="A624" s="23">
        <v>4</v>
      </c>
      <c r="B624" s="3">
        <v>5</v>
      </c>
      <c r="C624" s="3">
        <v>3</v>
      </c>
      <c r="D624" s="3">
        <v>4</v>
      </c>
      <c r="E624" s="3">
        <v>4</v>
      </c>
      <c r="F624" s="3">
        <v>3</v>
      </c>
      <c r="G624" s="3">
        <v>2</v>
      </c>
      <c r="H624" s="3">
        <v>5</v>
      </c>
      <c r="I624" s="3">
        <v>4</v>
      </c>
      <c r="J624" s="3">
        <v>3</v>
      </c>
    </row>
    <row r="625" spans="1:10" x14ac:dyDescent="0.35">
      <c r="A625" s="24">
        <v>5</v>
      </c>
      <c r="B625" s="3">
        <v>4</v>
      </c>
      <c r="C625" s="3">
        <v>2</v>
      </c>
      <c r="D625" s="3">
        <v>3</v>
      </c>
      <c r="E625" s="3">
        <v>4</v>
      </c>
      <c r="F625" s="3">
        <v>5</v>
      </c>
      <c r="G625" s="3">
        <v>3</v>
      </c>
      <c r="H625" s="3">
        <v>4</v>
      </c>
      <c r="I625" s="3">
        <v>5</v>
      </c>
      <c r="J625" s="3">
        <v>3</v>
      </c>
    </row>
    <row r="626" spans="1:10" x14ac:dyDescent="0.35">
      <c r="A626" s="24">
        <v>4</v>
      </c>
      <c r="B626" s="3">
        <v>3</v>
      </c>
      <c r="C626" s="3">
        <v>2</v>
      </c>
      <c r="D626" s="3">
        <v>4</v>
      </c>
      <c r="E626" s="3">
        <v>5</v>
      </c>
      <c r="F626" s="3">
        <v>3</v>
      </c>
      <c r="G626" s="3">
        <v>4</v>
      </c>
      <c r="H626" s="3">
        <v>5</v>
      </c>
      <c r="I626" s="3">
        <v>4</v>
      </c>
      <c r="J626" s="3">
        <v>3</v>
      </c>
    </row>
    <row r="627" spans="1:10" x14ac:dyDescent="0.35">
      <c r="A627" s="23">
        <v>3</v>
      </c>
      <c r="B627" s="3">
        <v>4</v>
      </c>
      <c r="C627" s="3">
        <v>5</v>
      </c>
      <c r="D627" s="3">
        <v>2</v>
      </c>
      <c r="E627" s="3">
        <v>3</v>
      </c>
      <c r="F627" s="3">
        <v>4</v>
      </c>
      <c r="G627" s="3">
        <v>4</v>
      </c>
      <c r="H627" s="3">
        <v>3</v>
      </c>
      <c r="I627" s="3">
        <v>5</v>
      </c>
      <c r="J627" s="3">
        <v>4</v>
      </c>
    </row>
    <row r="628" spans="1:10" x14ac:dyDescent="0.35">
      <c r="A628" s="23">
        <v>3</v>
      </c>
      <c r="B628" s="3">
        <v>4</v>
      </c>
      <c r="C628" s="3">
        <v>5</v>
      </c>
      <c r="D628" s="3">
        <v>4</v>
      </c>
      <c r="E628" s="3">
        <v>2</v>
      </c>
      <c r="F628" s="3">
        <v>3</v>
      </c>
      <c r="G628" s="3">
        <v>4</v>
      </c>
      <c r="H628" s="3">
        <v>5</v>
      </c>
      <c r="I628" s="3">
        <v>3</v>
      </c>
      <c r="J628" s="3">
        <v>4</v>
      </c>
    </row>
    <row r="629" spans="1:10" x14ac:dyDescent="0.35">
      <c r="A629" s="23">
        <v>5</v>
      </c>
      <c r="B629" s="3">
        <v>4</v>
      </c>
      <c r="C629" s="3">
        <v>3</v>
      </c>
      <c r="D629" s="3">
        <v>4</v>
      </c>
      <c r="E629" s="3">
        <v>5</v>
      </c>
      <c r="F629" s="3">
        <v>3</v>
      </c>
      <c r="G629" s="3">
        <v>4</v>
      </c>
      <c r="H629" s="3">
        <v>5</v>
      </c>
      <c r="I629" s="3">
        <v>4</v>
      </c>
      <c r="J629" s="3">
        <v>3</v>
      </c>
    </row>
    <row r="630" spans="1:10" x14ac:dyDescent="0.35">
      <c r="A630" s="23">
        <v>3</v>
      </c>
      <c r="B630" s="3">
        <v>4</v>
      </c>
      <c r="C630" s="3">
        <v>5</v>
      </c>
      <c r="D630" s="3">
        <v>2</v>
      </c>
      <c r="E630" s="3">
        <v>3</v>
      </c>
      <c r="F630" s="3">
        <v>4</v>
      </c>
      <c r="G630" s="3">
        <v>4</v>
      </c>
      <c r="H630" s="3">
        <v>3</v>
      </c>
      <c r="I630" s="3">
        <v>5</v>
      </c>
      <c r="J630" s="3">
        <v>4</v>
      </c>
    </row>
    <row r="631" spans="1:10" x14ac:dyDescent="0.35">
      <c r="A631" s="23">
        <v>3</v>
      </c>
      <c r="B631" s="3">
        <v>4</v>
      </c>
      <c r="C631" s="3">
        <v>5</v>
      </c>
      <c r="D631" s="3">
        <v>4</v>
      </c>
      <c r="E631" s="3">
        <v>2</v>
      </c>
      <c r="F631" s="3">
        <v>3</v>
      </c>
      <c r="G631" s="3">
        <v>4</v>
      </c>
      <c r="H631" s="3">
        <v>5</v>
      </c>
      <c r="I631" s="3">
        <v>3</v>
      </c>
      <c r="J631" s="3">
        <v>4</v>
      </c>
    </row>
    <row r="632" spans="1:10" x14ac:dyDescent="0.35">
      <c r="A632" s="23">
        <v>5</v>
      </c>
      <c r="B632" s="3">
        <v>4</v>
      </c>
      <c r="C632" s="3">
        <v>3</v>
      </c>
      <c r="D632" s="3">
        <v>4</v>
      </c>
      <c r="E632" s="3">
        <v>5</v>
      </c>
      <c r="F632" s="3">
        <v>3</v>
      </c>
      <c r="G632" s="3">
        <v>4</v>
      </c>
      <c r="H632" s="3">
        <v>5</v>
      </c>
      <c r="I632" s="3">
        <v>4</v>
      </c>
      <c r="J632" s="3">
        <v>3</v>
      </c>
    </row>
    <row r="633" spans="1:10" x14ac:dyDescent="0.35">
      <c r="A633" s="23">
        <v>3</v>
      </c>
      <c r="B633" s="3">
        <v>4</v>
      </c>
      <c r="C633" s="3">
        <v>5</v>
      </c>
      <c r="D633" s="3">
        <v>2</v>
      </c>
      <c r="E633" s="3">
        <v>3</v>
      </c>
      <c r="F633" s="3">
        <v>4</v>
      </c>
      <c r="G633" s="3">
        <v>4</v>
      </c>
      <c r="H633" s="3">
        <v>3</v>
      </c>
      <c r="I633" s="3">
        <v>5</v>
      </c>
      <c r="J633" s="3">
        <v>4</v>
      </c>
    </row>
    <row r="634" spans="1:10" x14ac:dyDescent="0.35">
      <c r="A634" s="3" t="s">
        <v>56</v>
      </c>
      <c r="B634" s="3" t="s">
        <v>55</v>
      </c>
    </row>
    <row r="635" spans="1:10" x14ac:dyDescent="0.35">
      <c r="A635" s="3">
        <f>SKEW(A624:J633)</f>
        <v>-0.21090973977304461</v>
      </c>
      <c r="B635" s="3">
        <f>KURT(A624:J633)</f>
        <v>-0.74525627211662515</v>
      </c>
    </row>
    <row r="649" spans="1:10" x14ac:dyDescent="0.35">
      <c r="A649" s="23">
        <v>280</v>
      </c>
      <c r="B649" s="3">
        <v>350</v>
      </c>
      <c r="C649" s="3">
        <v>310</v>
      </c>
      <c r="D649" s="3">
        <v>270</v>
      </c>
      <c r="E649" s="3">
        <v>390</v>
      </c>
      <c r="F649" s="3">
        <v>320</v>
      </c>
      <c r="G649" s="3">
        <v>290</v>
      </c>
      <c r="H649" s="3">
        <v>340</v>
      </c>
      <c r="I649" s="3">
        <v>310</v>
      </c>
      <c r="J649" s="3">
        <v>380</v>
      </c>
    </row>
    <row r="650" spans="1:10" x14ac:dyDescent="0.35">
      <c r="A650" s="23">
        <v>270</v>
      </c>
      <c r="B650" s="3">
        <v>350</v>
      </c>
      <c r="C650" s="3">
        <v>300</v>
      </c>
      <c r="D650" s="3">
        <v>330</v>
      </c>
      <c r="E650" s="3">
        <v>370</v>
      </c>
      <c r="F650" s="3">
        <v>310</v>
      </c>
      <c r="G650" s="3">
        <v>280</v>
      </c>
      <c r="H650" s="3">
        <v>320</v>
      </c>
      <c r="I650" s="3">
        <v>350</v>
      </c>
      <c r="J650" s="3">
        <v>290</v>
      </c>
    </row>
    <row r="651" spans="1:10" x14ac:dyDescent="0.35">
      <c r="A651" s="23">
        <v>270</v>
      </c>
      <c r="B651" s="3">
        <v>350</v>
      </c>
      <c r="C651" s="3">
        <v>300</v>
      </c>
      <c r="D651" s="3">
        <v>330</v>
      </c>
      <c r="E651" s="3">
        <v>370</v>
      </c>
      <c r="F651" s="3">
        <v>310</v>
      </c>
      <c r="G651" s="3">
        <v>280</v>
      </c>
      <c r="H651" s="3">
        <v>320</v>
      </c>
      <c r="I651" s="3">
        <v>350</v>
      </c>
      <c r="J651" s="3">
        <v>290</v>
      </c>
    </row>
    <row r="652" spans="1:10" x14ac:dyDescent="0.35">
      <c r="A652" s="23">
        <v>270</v>
      </c>
      <c r="B652" s="3">
        <v>350</v>
      </c>
      <c r="C652" s="3">
        <v>300</v>
      </c>
      <c r="D652" s="3">
        <v>330</v>
      </c>
      <c r="E652" s="3">
        <v>370</v>
      </c>
      <c r="F652" s="3">
        <v>310</v>
      </c>
      <c r="G652" s="3">
        <v>280</v>
      </c>
      <c r="H652" s="3">
        <v>320</v>
      </c>
      <c r="I652" s="3">
        <v>350</v>
      </c>
      <c r="J652" s="3">
        <v>290</v>
      </c>
    </row>
    <row r="653" spans="1:10" x14ac:dyDescent="0.35">
      <c r="A653" s="23">
        <v>270</v>
      </c>
      <c r="B653" s="3">
        <v>350</v>
      </c>
      <c r="C653" s="3">
        <v>300</v>
      </c>
      <c r="D653" s="3">
        <v>330</v>
      </c>
      <c r="E653" s="3">
        <v>370</v>
      </c>
      <c r="F653" s="3">
        <v>310</v>
      </c>
      <c r="G653" s="3">
        <v>280</v>
      </c>
      <c r="H653" s="3">
        <v>320</v>
      </c>
      <c r="I653" s="3">
        <v>350</v>
      </c>
      <c r="J653" s="3">
        <v>290</v>
      </c>
    </row>
    <row r="654" spans="1:10" x14ac:dyDescent="0.35">
      <c r="A654" s="23">
        <v>270</v>
      </c>
      <c r="B654" s="3">
        <v>350</v>
      </c>
      <c r="C654" s="3">
        <v>300</v>
      </c>
      <c r="D654" s="3">
        <v>330</v>
      </c>
      <c r="E654" s="3">
        <v>370</v>
      </c>
      <c r="F654" s="3">
        <v>310</v>
      </c>
      <c r="G654" s="3">
        <v>280</v>
      </c>
      <c r="H654" s="3">
        <v>320</v>
      </c>
      <c r="I654" s="3">
        <v>350</v>
      </c>
      <c r="J654" s="3">
        <v>290</v>
      </c>
    </row>
    <row r="655" spans="1:10" x14ac:dyDescent="0.35">
      <c r="A655" s="23">
        <v>270</v>
      </c>
      <c r="B655" s="3">
        <v>350</v>
      </c>
      <c r="C655" s="3">
        <v>300</v>
      </c>
      <c r="D655" s="3">
        <v>330</v>
      </c>
      <c r="E655" s="3">
        <v>370</v>
      </c>
      <c r="F655" s="3">
        <v>310</v>
      </c>
      <c r="G655" s="3">
        <v>280</v>
      </c>
      <c r="H655" s="3">
        <v>320</v>
      </c>
      <c r="I655" s="3">
        <v>350</v>
      </c>
      <c r="J655" s="3">
        <v>290</v>
      </c>
    </row>
    <row r="656" spans="1:10" x14ac:dyDescent="0.35">
      <c r="A656" s="23">
        <v>270</v>
      </c>
      <c r="B656" s="3">
        <v>350</v>
      </c>
      <c r="C656" s="3">
        <v>300</v>
      </c>
      <c r="D656" s="3">
        <v>330</v>
      </c>
      <c r="E656" s="3">
        <v>370</v>
      </c>
      <c r="F656" s="3">
        <v>310</v>
      </c>
      <c r="G656" s="3">
        <v>280</v>
      </c>
      <c r="H656" s="3">
        <v>320</v>
      </c>
      <c r="I656" s="3">
        <v>350</v>
      </c>
      <c r="J656" s="3">
        <v>290</v>
      </c>
    </row>
    <row r="657" spans="1:10" x14ac:dyDescent="0.35">
      <c r="A657" s="23">
        <v>270</v>
      </c>
      <c r="B657" s="3">
        <v>350</v>
      </c>
      <c r="C657" s="3">
        <v>300</v>
      </c>
      <c r="D657" s="3">
        <v>330</v>
      </c>
      <c r="E657" s="3">
        <v>370</v>
      </c>
      <c r="F657" s="3">
        <v>310</v>
      </c>
      <c r="G657" s="3">
        <v>280</v>
      </c>
      <c r="H657" s="3">
        <v>320</v>
      </c>
      <c r="I657" s="3">
        <v>350</v>
      </c>
      <c r="J657" s="3">
        <v>290</v>
      </c>
    </row>
    <row r="658" spans="1:10" x14ac:dyDescent="0.35">
      <c r="A658" s="3" t="s">
        <v>56</v>
      </c>
      <c r="B658" s="3" t="s">
        <v>55</v>
      </c>
    </row>
    <row r="659" spans="1:10" x14ac:dyDescent="0.35">
      <c r="A659" s="3">
        <f>SKEW(A649:J657)</f>
        <v>0.21577993301425885</v>
      </c>
      <c r="B659" s="3">
        <f>KURT(A649:J657)</f>
        <v>-1.025686365628911</v>
      </c>
    </row>
    <row r="673" spans="1:10" x14ac:dyDescent="0.35">
      <c r="A673" s="23">
        <v>12</v>
      </c>
      <c r="B673" s="3">
        <v>18</v>
      </c>
      <c r="C673" s="3">
        <v>15</v>
      </c>
      <c r="D673" s="3">
        <v>22</v>
      </c>
      <c r="E673" s="3">
        <v>20</v>
      </c>
      <c r="F673" s="3">
        <v>14</v>
      </c>
      <c r="G673" s="3">
        <v>16</v>
      </c>
      <c r="H673" s="3">
        <v>21</v>
      </c>
      <c r="I673" s="3">
        <v>19</v>
      </c>
      <c r="J673" s="3">
        <v>17</v>
      </c>
    </row>
    <row r="674" spans="1:10" x14ac:dyDescent="0.35">
      <c r="A674" s="23">
        <v>22</v>
      </c>
      <c r="B674" s="3">
        <v>19</v>
      </c>
      <c r="C674" s="3">
        <v>13</v>
      </c>
      <c r="D674" s="3">
        <v>16</v>
      </c>
      <c r="E674" s="3">
        <v>21</v>
      </c>
      <c r="F674" s="3">
        <v>22</v>
      </c>
      <c r="G674" s="3">
        <v>17</v>
      </c>
      <c r="H674" s="3">
        <v>19</v>
      </c>
      <c r="I674" s="3">
        <v>22</v>
      </c>
      <c r="J674" s="3">
        <v>18</v>
      </c>
    </row>
    <row r="675" spans="1:10" x14ac:dyDescent="0.35">
      <c r="A675" s="23">
        <v>14</v>
      </c>
      <c r="B675" s="3">
        <v>20</v>
      </c>
      <c r="C675" s="3">
        <v>19</v>
      </c>
      <c r="D675" s="3">
        <v>17</v>
      </c>
      <c r="E675" s="3">
        <v>22</v>
      </c>
      <c r="F675" s="3">
        <v>18</v>
      </c>
      <c r="G675" s="3">
        <v>15</v>
      </c>
      <c r="H675" s="3">
        <v>21</v>
      </c>
      <c r="I675" s="3">
        <v>20</v>
      </c>
      <c r="J675" s="3">
        <v>16</v>
      </c>
    </row>
    <row r="676" spans="1:10" x14ac:dyDescent="0.35">
      <c r="A676" s="23">
        <v>12</v>
      </c>
      <c r="B676" s="3">
        <v>18</v>
      </c>
      <c r="C676" s="3">
        <v>15</v>
      </c>
      <c r="D676" s="3">
        <v>22</v>
      </c>
      <c r="E676" s="3">
        <v>20</v>
      </c>
      <c r="F676" s="3">
        <v>14</v>
      </c>
      <c r="G676" s="3">
        <v>16</v>
      </c>
      <c r="H676" s="3">
        <v>21</v>
      </c>
      <c r="I676" s="3">
        <v>19</v>
      </c>
      <c r="J676" s="3">
        <v>17</v>
      </c>
    </row>
    <row r="677" spans="1:10" x14ac:dyDescent="0.35">
      <c r="A677" s="23">
        <v>22</v>
      </c>
      <c r="B677" s="3">
        <v>19</v>
      </c>
      <c r="C677" s="3">
        <v>13</v>
      </c>
      <c r="D677" s="3">
        <v>16</v>
      </c>
      <c r="E677" s="3">
        <v>21</v>
      </c>
      <c r="F677" s="3">
        <v>22</v>
      </c>
      <c r="G677" s="3">
        <v>17</v>
      </c>
      <c r="H677" s="3">
        <v>19</v>
      </c>
      <c r="I677" s="3">
        <v>22</v>
      </c>
      <c r="J677" s="3">
        <v>18</v>
      </c>
    </row>
    <row r="678" spans="1:10" x14ac:dyDescent="0.35">
      <c r="A678" s="23">
        <v>14</v>
      </c>
      <c r="B678" s="3">
        <v>20</v>
      </c>
      <c r="C678" s="3">
        <v>19</v>
      </c>
      <c r="D678" s="3">
        <v>17</v>
      </c>
      <c r="E678" s="3">
        <v>22</v>
      </c>
      <c r="F678" s="3">
        <v>18</v>
      </c>
      <c r="G678" s="3">
        <v>15</v>
      </c>
      <c r="H678" s="3">
        <v>21</v>
      </c>
      <c r="I678" s="3">
        <v>20</v>
      </c>
      <c r="J678" s="3">
        <v>16</v>
      </c>
    </row>
    <row r="679" spans="1:10" x14ac:dyDescent="0.35">
      <c r="A679" s="23">
        <v>12</v>
      </c>
      <c r="B679" s="3">
        <v>18</v>
      </c>
      <c r="C679" s="3">
        <v>15</v>
      </c>
      <c r="D679" s="3">
        <v>22</v>
      </c>
      <c r="E679" s="3">
        <v>20</v>
      </c>
      <c r="F679" s="3">
        <v>14</v>
      </c>
      <c r="G679" s="3">
        <v>16</v>
      </c>
      <c r="H679" s="3">
        <v>21</v>
      </c>
      <c r="I679" s="3">
        <v>19</v>
      </c>
      <c r="J679" s="3">
        <v>17</v>
      </c>
    </row>
    <row r="680" spans="1:10" x14ac:dyDescent="0.35">
      <c r="A680" s="23">
        <v>22</v>
      </c>
      <c r="B680" s="3">
        <v>19</v>
      </c>
      <c r="C680" s="3">
        <v>13</v>
      </c>
      <c r="D680" s="3">
        <v>16</v>
      </c>
      <c r="E680" s="3">
        <v>21</v>
      </c>
      <c r="F680" s="3">
        <v>22</v>
      </c>
      <c r="G680" s="3">
        <v>17</v>
      </c>
      <c r="H680" s="3">
        <v>19</v>
      </c>
      <c r="I680" s="3">
        <v>22</v>
      </c>
      <c r="J680" s="3">
        <v>18</v>
      </c>
    </row>
    <row r="681" spans="1:10" x14ac:dyDescent="0.35">
      <c r="A681" s="3" t="s">
        <v>56</v>
      </c>
      <c r="B681" s="3" t="s">
        <v>55</v>
      </c>
    </row>
    <row r="682" spans="1:10" x14ac:dyDescent="0.35">
      <c r="A682" s="3">
        <f>SKEW(A673:J680)</f>
        <v>-0.36084579298485792</v>
      </c>
      <c r="B682" s="3">
        <f>KURT(A673:J680)</f>
        <v>-0.85818533182064671</v>
      </c>
    </row>
    <row r="690" spans="1:21" x14ac:dyDescent="0.35">
      <c r="A690" s="24" t="s">
        <v>58</v>
      </c>
      <c r="B690" s="24">
        <v>10</v>
      </c>
      <c r="C690" s="3">
        <v>12</v>
      </c>
      <c r="D690" s="3">
        <v>15</v>
      </c>
      <c r="E690" s="3">
        <v>18</v>
      </c>
      <c r="F690" s="3">
        <v>20</v>
      </c>
      <c r="G690" s="3">
        <v>22</v>
      </c>
      <c r="H690" s="3">
        <v>25</v>
      </c>
      <c r="I690" s="3">
        <v>28</v>
      </c>
      <c r="J690" s="3">
        <v>30</v>
      </c>
      <c r="K690" s="3">
        <v>32</v>
      </c>
      <c r="L690" s="3">
        <v>35</v>
      </c>
      <c r="M690" s="3">
        <v>38</v>
      </c>
    </row>
    <row r="691" spans="1:21" x14ac:dyDescent="0.35">
      <c r="A691" s="24" t="s">
        <v>59</v>
      </c>
      <c r="B691" s="24">
        <v>50</v>
      </c>
      <c r="C691" s="3">
        <v>55</v>
      </c>
      <c r="D691" s="3">
        <v>60</v>
      </c>
      <c r="E691" s="3">
        <v>65</v>
      </c>
      <c r="F691" s="3">
        <v>70</v>
      </c>
      <c r="G691" s="3">
        <v>75</v>
      </c>
      <c r="H691" s="3">
        <v>80</v>
      </c>
      <c r="I691" s="3">
        <v>85</v>
      </c>
      <c r="J691" s="3">
        <v>90</v>
      </c>
      <c r="K691" s="3">
        <v>95</v>
      </c>
      <c r="L691" s="3">
        <v>100</v>
      </c>
      <c r="M691" s="3">
        <v>105</v>
      </c>
    </row>
    <row r="692" spans="1:21" x14ac:dyDescent="0.35">
      <c r="A692" s="3" t="s">
        <v>57</v>
      </c>
      <c r="B692" s="3">
        <f>CORREL(B690:M690,B691:M691)</f>
        <v>0.99921031003664817</v>
      </c>
    </row>
    <row r="699" spans="1:21" x14ac:dyDescent="0.35">
      <c r="A699" s="24" t="s">
        <v>60</v>
      </c>
      <c r="B699" s="24">
        <v>45</v>
      </c>
      <c r="C699" s="3">
        <v>47</v>
      </c>
      <c r="D699" s="3">
        <v>48</v>
      </c>
      <c r="E699" s="3">
        <v>50</v>
      </c>
      <c r="F699" s="3">
        <v>52</v>
      </c>
      <c r="G699" s="3">
        <v>53</v>
      </c>
      <c r="H699" s="3">
        <v>55</v>
      </c>
      <c r="I699" s="3">
        <v>56</v>
      </c>
      <c r="J699" s="3">
        <v>58</v>
      </c>
      <c r="K699" s="3">
        <v>60</v>
      </c>
      <c r="L699" s="3">
        <v>62</v>
      </c>
      <c r="M699" s="3">
        <v>64</v>
      </c>
      <c r="N699" s="3">
        <v>65</v>
      </c>
      <c r="O699" s="3">
        <v>67</v>
      </c>
      <c r="P699" s="3">
        <v>69</v>
      </c>
      <c r="Q699" s="3">
        <v>70</v>
      </c>
      <c r="R699" s="3">
        <v>72</v>
      </c>
      <c r="S699" s="3">
        <v>74</v>
      </c>
      <c r="T699" s="3">
        <v>76</v>
      </c>
      <c r="U699" s="3">
        <v>77</v>
      </c>
    </row>
    <row r="700" spans="1:21" x14ac:dyDescent="0.35">
      <c r="A700" s="24" t="s">
        <v>61</v>
      </c>
      <c r="B700" s="24">
        <v>52</v>
      </c>
      <c r="C700" s="3">
        <v>54</v>
      </c>
      <c r="D700" s="3">
        <v>55</v>
      </c>
      <c r="E700" s="3">
        <v>57</v>
      </c>
      <c r="F700" s="3">
        <v>59</v>
      </c>
      <c r="G700" s="3">
        <v>60</v>
      </c>
      <c r="H700" s="3">
        <v>61</v>
      </c>
      <c r="I700" s="3">
        <v>62</v>
      </c>
      <c r="J700" s="3">
        <v>64</v>
      </c>
      <c r="K700" s="3">
        <v>66</v>
      </c>
      <c r="L700" s="3">
        <v>67</v>
      </c>
      <c r="M700" s="3">
        <v>69</v>
      </c>
      <c r="N700" s="3">
        <v>71</v>
      </c>
      <c r="O700" s="3">
        <v>73</v>
      </c>
      <c r="P700" s="3">
        <v>74</v>
      </c>
      <c r="Q700" s="3">
        <v>76</v>
      </c>
      <c r="R700" s="3">
        <v>78</v>
      </c>
      <c r="S700" s="3">
        <v>80</v>
      </c>
      <c r="T700" s="3">
        <v>82</v>
      </c>
      <c r="U700" s="3">
        <v>83</v>
      </c>
    </row>
    <row r="701" spans="1:21" x14ac:dyDescent="0.35">
      <c r="A701" s="3" t="s">
        <v>62</v>
      </c>
      <c r="B701" s="3">
        <f>_xlfn.COVARIANCE.S(B699:U699,B700:U700)</f>
        <v>97.526315789473685</v>
      </c>
    </row>
    <row r="710" spans="1:31" x14ac:dyDescent="0.35">
      <c r="A710" s="24" t="s">
        <v>63</v>
      </c>
      <c r="B710" s="23">
        <v>10</v>
      </c>
      <c r="C710" s="3">
        <v>12</v>
      </c>
      <c r="D710" s="3">
        <v>15</v>
      </c>
      <c r="E710" s="3">
        <v>18</v>
      </c>
      <c r="F710" s="3">
        <v>20</v>
      </c>
      <c r="G710" s="3">
        <v>22</v>
      </c>
      <c r="H710" s="3">
        <v>25</v>
      </c>
      <c r="I710" s="3">
        <v>28</v>
      </c>
      <c r="J710" s="3">
        <v>30</v>
      </c>
      <c r="K710" s="3">
        <v>32</v>
      </c>
      <c r="L710" s="3">
        <v>35</v>
      </c>
      <c r="M710" s="3">
        <v>38</v>
      </c>
      <c r="N710" s="3">
        <v>40</v>
      </c>
      <c r="O710" s="3">
        <v>42</v>
      </c>
      <c r="P710" s="3">
        <v>45</v>
      </c>
      <c r="Q710" s="3">
        <v>48</v>
      </c>
      <c r="R710" s="3">
        <v>50</v>
      </c>
      <c r="S710" s="3">
        <v>52</v>
      </c>
      <c r="T710" s="3">
        <v>55</v>
      </c>
      <c r="U710" s="3">
        <v>58</v>
      </c>
      <c r="V710" s="3">
        <v>60</v>
      </c>
      <c r="W710" s="3">
        <v>62</v>
      </c>
      <c r="X710" s="3">
        <v>65</v>
      </c>
      <c r="Y710" s="3">
        <v>68</v>
      </c>
      <c r="Z710" s="3">
        <v>70</v>
      </c>
      <c r="AA710" s="3">
        <v>72</v>
      </c>
      <c r="AB710" s="3">
        <v>75</v>
      </c>
      <c r="AC710" s="3">
        <v>78</v>
      </c>
      <c r="AD710" s="3">
        <v>80</v>
      </c>
      <c r="AE710" s="3">
        <v>82</v>
      </c>
    </row>
    <row r="711" spans="1:31" x14ac:dyDescent="0.35">
      <c r="A711" s="24" t="s">
        <v>64</v>
      </c>
      <c r="B711" s="24">
        <v>60</v>
      </c>
      <c r="C711" s="3">
        <v>65</v>
      </c>
      <c r="D711" s="3">
        <v>70</v>
      </c>
      <c r="E711" s="3">
        <v>75</v>
      </c>
      <c r="F711" s="3">
        <v>80</v>
      </c>
      <c r="G711" s="3">
        <v>82</v>
      </c>
      <c r="H711" s="3">
        <v>85</v>
      </c>
      <c r="I711" s="3">
        <v>88</v>
      </c>
      <c r="J711" s="3">
        <v>90</v>
      </c>
      <c r="K711" s="3">
        <v>92</v>
      </c>
      <c r="L711" s="3">
        <v>93</v>
      </c>
      <c r="M711" s="3">
        <v>95</v>
      </c>
      <c r="N711" s="3">
        <v>96</v>
      </c>
      <c r="O711" s="3">
        <v>97</v>
      </c>
      <c r="P711" s="3">
        <v>98</v>
      </c>
      <c r="Q711" s="3">
        <v>99</v>
      </c>
      <c r="R711" s="3">
        <v>100</v>
      </c>
      <c r="S711" s="3">
        <v>102</v>
      </c>
      <c r="T711" s="3">
        <v>105</v>
      </c>
      <c r="U711" s="3">
        <v>106</v>
      </c>
      <c r="V711" s="3">
        <v>107</v>
      </c>
      <c r="W711" s="3">
        <v>108</v>
      </c>
      <c r="X711" s="3">
        <v>110</v>
      </c>
      <c r="Y711" s="3">
        <v>112</v>
      </c>
      <c r="Z711" s="3">
        <v>114</v>
      </c>
      <c r="AA711" s="3">
        <v>115</v>
      </c>
      <c r="AB711" s="3">
        <v>116</v>
      </c>
      <c r="AC711" s="3">
        <v>118</v>
      </c>
      <c r="AD711" s="3">
        <v>120</v>
      </c>
      <c r="AE711" s="3">
        <v>122</v>
      </c>
    </row>
    <row r="712" spans="1:31" x14ac:dyDescent="0.35">
      <c r="A712" s="3" t="s">
        <v>65</v>
      </c>
      <c r="B712" s="3">
        <f>CORREL(B710:AE710,B711:AE711)</f>
        <v>0.97729508301867352</v>
      </c>
    </row>
    <row r="713" spans="1:31" ht="20" x14ac:dyDescent="0.35">
      <c r="C713" s="30" t="s">
        <v>68</v>
      </c>
      <c r="D713" s="31"/>
      <c r="E713" s="31"/>
      <c r="F713" s="31"/>
      <c r="G713" s="31"/>
      <c r="H713" s="31"/>
      <c r="I713" s="32"/>
    </row>
    <row r="714" spans="1:31" ht="19.5" x14ac:dyDescent="0.35">
      <c r="C714" s="33"/>
    </row>
    <row r="715" spans="1:31" ht="18" x14ac:dyDescent="0.35">
      <c r="D715" s="34" t="s">
        <v>69</v>
      </c>
      <c r="E715" s="35"/>
      <c r="F715" s="35"/>
      <c r="G715" s="36"/>
    </row>
    <row r="716" spans="1:31" ht="15.5" x14ac:dyDescent="0.35">
      <c r="D716" s="37"/>
    </row>
    <row r="717" spans="1:31" x14ac:dyDescent="0.35">
      <c r="A717" s="38" t="s">
        <v>70</v>
      </c>
      <c r="B717" s="39"/>
      <c r="C717" s="39"/>
      <c r="D717" s="39"/>
      <c r="E717" s="39"/>
      <c r="F717" s="39"/>
      <c r="G717" s="39"/>
      <c r="H717" s="39"/>
      <c r="I717" s="39"/>
    </row>
    <row r="718" spans="1:31" x14ac:dyDescent="0.35">
      <c r="A718" s="39"/>
      <c r="B718" s="39"/>
      <c r="C718" s="39"/>
      <c r="D718" s="39"/>
      <c r="E718" s="39"/>
      <c r="F718" s="39"/>
      <c r="G718" s="39"/>
      <c r="H718" s="39"/>
      <c r="I718" s="39"/>
    </row>
    <row r="719" spans="1:31" x14ac:dyDescent="0.35">
      <c r="A719" s="39"/>
      <c r="B719" s="39"/>
      <c r="C719" s="39"/>
      <c r="D719" s="39"/>
      <c r="E719" s="39"/>
      <c r="F719" s="39"/>
      <c r="G719" s="39"/>
      <c r="H719" s="39"/>
      <c r="I719" s="39"/>
    </row>
    <row r="720" spans="1:31" ht="15.5" x14ac:dyDescent="0.35">
      <c r="A720" s="40" t="s">
        <v>71</v>
      </c>
      <c r="B720" s="1" t="s">
        <v>72</v>
      </c>
      <c r="C720" t="s">
        <v>73</v>
      </c>
      <c r="D720">
        <v>100</v>
      </c>
      <c r="E720" s="41"/>
      <c r="F720" s="41"/>
      <c r="G720" s="41"/>
      <c r="H720" s="41"/>
      <c r="I720" s="41"/>
    </row>
    <row r="721" spans="1:9" ht="15.5" x14ac:dyDescent="0.35">
      <c r="A721" s="41"/>
      <c r="B721" s="1" t="s">
        <v>74</v>
      </c>
      <c r="C721" t="s">
        <v>66</v>
      </c>
      <c r="D721">
        <v>5</v>
      </c>
      <c r="E721" s="41"/>
      <c r="F721" s="41"/>
      <c r="G721" s="41"/>
      <c r="H721" s="41"/>
      <c r="I721" s="41"/>
    </row>
    <row r="722" spans="1:9" ht="15.5" x14ac:dyDescent="0.35">
      <c r="A722" s="41"/>
      <c r="B722" s="1" t="s">
        <v>75</v>
      </c>
      <c r="C722" t="s">
        <v>76</v>
      </c>
      <c r="D722">
        <v>0.17</v>
      </c>
      <c r="E722" s="41"/>
      <c r="F722" s="41"/>
      <c r="G722" s="41"/>
      <c r="H722" s="41"/>
      <c r="I722" s="41"/>
    </row>
    <row r="723" spans="1:9" x14ac:dyDescent="0.35">
      <c r="D723" s="42" t="s">
        <v>67</v>
      </c>
      <c r="E723" s="43"/>
      <c r="F723" s="4">
        <f>_xlfn.BINOM.DIST(D721,D720,D722,FALSE)</f>
        <v>2.1947566529188287E-4</v>
      </c>
    </row>
    <row r="724" spans="1:9" x14ac:dyDescent="0.35">
      <c r="D724" s="1"/>
      <c r="E724" s="1"/>
    </row>
    <row r="726" spans="1:9" x14ac:dyDescent="0.35">
      <c r="A726" s="38" t="s">
        <v>77</v>
      </c>
      <c r="B726" s="38"/>
      <c r="C726" s="38"/>
      <c r="D726" s="38"/>
      <c r="E726" s="38"/>
      <c r="F726" s="38"/>
      <c r="G726" s="38"/>
      <c r="H726" s="38"/>
      <c r="I726" s="38"/>
    </row>
    <row r="727" spans="1:9" x14ac:dyDescent="0.35">
      <c r="A727" s="38"/>
      <c r="B727" s="38"/>
      <c r="C727" s="38"/>
      <c r="D727" s="38"/>
      <c r="E727" s="38"/>
      <c r="F727" s="38"/>
      <c r="G727" s="38"/>
      <c r="H727" s="38"/>
      <c r="I727" s="38"/>
    </row>
    <row r="728" spans="1:9" x14ac:dyDescent="0.35">
      <c r="A728" s="38"/>
      <c r="B728" s="38"/>
      <c r="C728" s="38"/>
      <c r="D728" s="38"/>
      <c r="E728" s="38"/>
      <c r="F728" s="38"/>
      <c r="G728" s="38"/>
      <c r="H728" s="38"/>
      <c r="I728" s="38"/>
    </row>
    <row r="729" spans="1:9" x14ac:dyDescent="0.35">
      <c r="A729" s="38"/>
      <c r="B729" s="38"/>
      <c r="C729" s="38"/>
      <c r="D729" s="38"/>
      <c r="E729" s="38"/>
      <c r="F729" s="38"/>
      <c r="G729" s="38"/>
      <c r="H729" s="38"/>
      <c r="I729" s="38"/>
    </row>
    <row r="730" spans="1:9" x14ac:dyDescent="0.35">
      <c r="A730" s="40" t="s">
        <v>71</v>
      </c>
      <c r="B730" s="44"/>
      <c r="C730" t="s">
        <v>78</v>
      </c>
      <c r="F730">
        <v>52</v>
      </c>
      <c r="G730" s="44"/>
      <c r="H730" s="44"/>
      <c r="I730" s="44"/>
    </row>
    <row r="731" spans="1:9" x14ac:dyDescent="0.35">
      <c r="A731" s="44"/>
      <c r="B731" s="44"/>
      <c r="C731" t="s">
        <v>79</v>
      </c>
      <c r="F731">
        <v>13</v>
      </c>
      <c r="G731" s="44"/>
      <c r="H731" s="44"/>
      <c r="I731" s="44"/>
    </row>
    <row r="732" spans="1:9" x14ac:dyDescent="0.35">
      <c r="C732" t="s">
        <v>80</v>
      </c>
      <c r="F732">
        <v>5</v>
      </c>
    </row>
    <row r="733" spans="1:9" x14ac:dyDescent="0.35">
      <c r="C733" t="s">
        <v>81</v>
      </c>
      <c r="F733">
        <v>2</v>
      </c>
      <c r="G733" s="4">
        <f>_xlfn.HYPGEOM.DIST(F733,F732,F731,F730,FALSE)</f>
        <v>0.27427971188475386</v>
      </c>
    </row>
    <row r="736" spans="1:9" x14ac:dyDescent="0.35">
      <c r="A736" s="38" t="s">
        <v>82</v>
      </c>
      <c r="B736" s="38"/>
      <c r="C736" s="38"/>
      <c r="D736" s="38"/>
      <c r="E736" s="38"/>
      <c r="F736" s="38"/>
      <c r="G736" s="38"/>
      <c r="H736" s="38"/>
      <c r="I736" s="38"/>
    </row>
    <row r="737" spans="1:9" x14ac:dyDescent="0.35">
      <c r="A737" s="38"/>
      <c r="B737" s="38"/>
      <c r="C737" s="38"/>
      <c r="D737" s="38"/>
      <c r="E737" s="38"/>
      <c r="F737" s="38"/>
      <c r="G737" s="38"/>
      <c r="H737" s="38"/>
      <c r="I737" s="38"/>
    </row>
    <row r="738" spans="1:9" x14ac:dyDescent="0.35">
      <c r="A738" s="38"/>
      <c r="B738" s="38"/>
      <c r="C738" s="38"/>
      <c r="D738" s="38"/>
      <c r="E738" s="38"/>
      <c r="F738" s="38"/>
      <c r="G738" s="38"/>
      <c r="H738" s="38"/>
      <c r="I738" s="38"/>
    </row>
    <row r="739" spans="1:9" x14ac:dyDescent="0.35">
      <c r="A739" s="38"/>
      <c r="B739" s="38"/>
      <c r="C739" s="38"/>
      <c r="D739" s="38"/>
      <c r="E739" s="38"/>
      <c r="F739" s="38"/>
      <c r="G739" s="38"/>
      <c r="H739" s="38"/>
      <c r="I739" s="38"/>
    </row>
    <row r="740" spans="1:9" ht="15.5" x14ac:dyDescent="0.35">
      <c r="A740" s="38"/>
      <c r="B740" s="39"/>
      <c r="C740" s="39"/>
      <c r="D740" s="39"/>
      <c r="E740" s="39"/>
      <c r="F740" s="39"/>
      <c r="G740" s="39"/>
      <c r="H740" s="39"/>
      <c r="I740" s="39"/>
    </row>
    <row r="741" spans="1:9" x14ac:dyDescent="0.35">
      <c r="A741" s="40" t="s">
        <v>71</v>
      </c>
      <c r="C741" s="1" t="s">
        <v>72</v>
      </c>
      <c r="D741" t="s">
        <v>83</v>
      </c>
      <c r="F741">
        <v>10</v>
      </c>
    </row>
    <row r="742" spans="1:9" x14ac:dyDescent="0.35">
      <c r="C742" s="1" t="s">
        <v>74</v>
      </c>
      <c r="D742" t="s">
        <v>66</v>
      </c>
      <c r="F742">
        <v>3</v>
      </c>
    </row>
    <row r="743" spans="1:9" x14ac:dyDescent="0.35">
      <c r="C743" s="1" t="s">
        <v>75</v>
      </c>
      <c r="D743" t="s">
        <v>76</v>
      </c>
      <c r="G743">
        <v>0.25</v>
      </c>
    </row>
    <row r="744" spans="1:9" x14ac:dyDescent="0.35">
      <c r="F744" t="s">
        <v>67</v>
      </c>
      <c r="H744" s="4">
        <f>_xlfn.BINOM.DIST(3,10,G743,TRUE)</f>
        <v>0.77587509155273438</v>
      </c>
    </row>
    <row r="747" spans="1:9" x14ac:dyDescent="0.35">
      <c r="A747" s="38" t="s">
        <v>84</v>
      </c>
      <c r="B747" s="38"/>
      <c r="C747" s="38"/>
      <c r="D747" s="38"/>
      <c r="E747" s="38"/>
      <c r="F747" s="38"/>
      <c r="G747" s="38"/>
      <c r="H747" s="38"/>
      <c r="I747" s="38"/>
    </row>
    <row r="748" spans="1:9" x14ac:dyDescent="0.35">
      <c r="A748" s="38"/>
      <c r="B748" s="38"/>
      <c r="C748" s="38"/>
      <c r="D748" s="38"/>
      <c r="E748" s="38"/>
      <c r="F748" s="38"/>
      <c r="G748" s="38"/>
      <c r="H748" s="38"/>
      <c r="I748" s="38"/>
    </row>
    <row r="749" spans="1:9" x14ac:dyDescent="0.35">
      <c r="A749" s="38"/>
      <c r="B749" s="38"/>
      <c r="C749" s="38"/>
      <c r="D749" s="38"/>
      <c r="E749" s="38"/>
      <c r="F749" s="38"/>
      <c r="G749" s="38"/>
      <c r="H749" s="38"/>
      <c r="I749" s="38"/>
    </row>
    <row r="750" spans="1:9" x14ac:dyDescent="0.35">
      <c r="A750" s="38"/>
      <c r="B750" s="38"/>
      <c r="C750" s="38"/>
      <c r="D750" s="38"/>
      <c r="E750" s="38"/>
      <c r="F750" s="38"/>
      <c r="G750" s="38"/>
      <c r="H750" s="38"/>
      <c r="I750" s="38"/>
    </row>
    <row r="751" spans="1:9" x14ac:dyDescent="0.35">
      <c r="A751" s="40" t="s">
        <v>71</v>
      </c>
      <c r="C751" t="s">
        <v>78</v>
      </c>
      <c r="F751">
        <v>60</v>
      </c>
    </row>
    <row r="752" spans="1:9" x14ac:dyDescent="0.35">
      <c r="C752" t="s">
        <v>79</v>
      </c>
      <c r="F752">
        <v>20</v>
      </c>
    </row>
    <row r="753" spans="1:9" x14ac:dyDescent="0.35">
      <c r="C753" t="s">
        <v>80</v>
      </c>
      <c r="F753">
        <v>3</v>
      </c>
    </row>
    <row r="754" spans="1:9" x14ac:dyDescent="0.35">
      <c r="C754" t="s">
        <v>81</v>
      </c>
      <c r="F754">
        <v>3</v>
      </c>
    </row>
    <row r="755" spans="1:9" x14ac:dyDescent="0.35">
      <c r="G755" s="4">
        <f>_xlfn.HYPGEOM.DIST(F754,F753,F752,F751,FALSE)</f>
        <v>3.3313851548801864E-2</v>
      </c>
    </row>
    <row r="758" spans="1:9" x14ac:dyDescent="0.35">
      <c r="A758" s="38" t="s">
        <v>85</v>
      </c>
      <c r="B758" s="38"/>
      <c r="C758" s="38"/>
      <c r="D758" s="38"/>
      <c r="E758" s="38"/>
      <c r="F758" s="38"/>
      <c r="G758" s="38"/>
      <c r="H758" s="38"/>
      <c r="I758" s="38"/>
    </row>
    <row r="759" spans="1:9" x14ac:dyDescent="0.35">
      <c r="A759" s="38"/>
      <c r="B759" s="38"/>
      <c r="C759" s="38"/>
      <c r="D759" s="38"/>
      <c r="E759" s="38"/>
      <c r="F759" s="38"/>
      <c r="G759" s="38"/>
      <c r="H759" s="38"/>
      <c r="I759" s="38"/>
    </row>
    <row r="760" spans="1:9" x14ac:dyDescent="0.35">
      <c r="A760" s="38"/>
      <c r="B760" s="38"/>
      <c r="C760" s="38"/>
      <c r="D760" s="38"/>
      <c r="E760" s="38"/>
      <c r="F760" s="38"/>
      <c r="G760" s="38"/>
      <c r="H760" s="38"/>
      <c r="I760" s="38"/>
    </row>
    <row r="761" spans="1:9" x14ac:dyDescent="0.35">
      <c r="A761" s="38"/>
      <c r="B761" s="38"/>
      <c r="C761" s="38"/>
      <c r="D761" s="38"/>
      <c r="E761" s="38"/>
      <c r="F761" s="38"/>
      <c r="G761" s="38"/>
      <c r="H761" s="38"/>
      <c r="I761" s="38"/>
    </row>
    <row r="762" spans="1:9" x14ac:dyDescent="0.35">
      <c r="A762" s="40" t="s">
        <v>71</v>
      </c>
      <c r="C762" t="s">
        <v>72</v>
      </c>
      <c r="D762">
        <v>10</v>
      </c>
    </row>
    <row r="763" spans="1:9" x14ac:dyDescent="0.35">
      <c r="C763" t="s">
        <v>86</v>
      </c>
      <c r="D763">
        <v>3</v>
      </c>
    </row>
    <row r="764" spans="1:9" x14ac:dyDescent="0.35">
      <c r="C764" t="s">
        <v>75</v>
      </c>
      <c r="D764">
        <v>0.3</v>
      </c>
      <c r="E764" s="4">
        <f>_xlfn.BINOM.DIST(D763,D762,D764,FALSE)</f>
        <v>0.26682793200000005</v>
      </c>
    </row>
    <row r="767" spans="1:9" x14ac:dyDescent="0.35">
      <c r="C767" s="45" t="s">
        <v>87</v>
      </c>
      <c r="D767" s="46"/>
      <c r="E767" s="46"/>
      <c r="F767" s="47"/>
    </row>
    <row r="768" spans="1:9" x14ac:dyDescent="0.35">
      <c r="C768" s="48"/>
      <c r="D768" s="49"/>
      <c r="E768" s="49"/>
      <c r="F768" s="50"/>
    </row>
    <row r="769" spans="1:9" ht="20" x14ac:dyDescent="0.35">
      <c r="C769" s="51"/>
      <c r="D769" s="51"/>
      <c r="E769" s="51"/>
      <c r="F769" s="51"/>
    </row>
    <row r="770" spans="1:9" x14ac:dyDescent="0.35">
      <c r="A770" s="38" t="s">
        <v>88</v>
      </c>
      <c r="B770" s="38"/>
      <c r="C770" s="38"/>
      <c r="D770" s="38"/>
      <c r="E770" s="38"/>
      <c r="F770" s="38"/>
      <c r="G770" s="38"/>
      <c r="H770" s="38"/>
      <c r="I770" s="38"/>
    </row>
    <row r="771" spans="1:9" x14ac:dyDescent="0.35">
      <c r="A771" s="38"/>
      <c r="B771" s="38"/>
      <c r="C771" s="38"/>
      <c r="D771" s="38"/>
      <c r="E771" s="38"/>
      <c r="F771" s="38"/>
      <c r="G771" s="38"/>
      <c r="H771" s="38"/>
      <c r="I771" s="38"/>
    </row>
    <row r="772" spans="1:9" x14ac:dyDescent="0.35">
      <c r="A772" s="38"/>
      <c r="B772" s="38"/>
      <c r="C772" s="38"/>
      <c r="D772" s="38"/>
      <c r="E772" s="38"/>
      <c r="F772" s="38"/>
      <c r="G772" s="38"/>
      <c r="H772" s="38"/>
      <c r="I772" s="38"/>
    </row>
    <row r="773" spans="1:9" x14ac:dyDescent="0.35">
      <c r="A773" s="38"/>
      <c r="B773" s="38"/>
      <c r="C773" s="38"/>
      <c r="D773" s="38"/>
      <c r="E773" s="38"/>
      <c r="F773" s="38"/>
      <c r="G773" s="38"/>
      <c r="H773" s="38"/>
      <c r="I773" s="38"/>
    </row>
    <row r="774" spans="1:9" x14ac:dyDescent="0.35">
      <c r="A774" s="38"/>
      <c r="B774" s="38"/>
      <c r="C774" s="38"/>
      <c r="D774" s="38"/>
      <c r="E774" s="38"/>
      <c r="F774" s="38"/>
      <c r="G774" s="38"/>
      <c r="H774" s="38"/>
      <c r="I774" s="38"/>
    </row>
    <row r="775" spans="1:9" x14ac:dyDescent="0.35">
      <c r="A775" s="38"/>
      <c r="B775" s="38"/>
      <c r="C775" s="38"/>
      <c r="D775" s="38"/>
      <c r="E775" s="38"/>
      <c r="F775" s="38"/>
      <c r="G775" s="38"/>
      <c r="H775" s="38"/>
      <c r="I775" s="38"/>
    </row>
    <row r="776" spans="1:9" x14ac:dyDescent="0.35">
      <c r="A776" s="40" t="s">
        <v>71</v>
      </c>
      <c r="C776" t="s">
        <v>89</v>
      </c>
      <c r="D776">
        <v>165</v>
      </c>
    </row>
    <row r="777" spans="1:9" x14ac:dyDescent="0.35">
      <c r="C777" t="s">
        <v>90</v>
      </c>
      <c r="D777">
        <v>10</v>
      </c>
    </row>
    <row r="778" spans="1:9" x14ac:dyDescent="0.35">
      <c r="C778" t="s">
        <v>91</v>
      </c>
      <c r="D778" s="52">
        <v>180</v>
      </c>
    </row>
    <row r="779" spans="1:9" x14ac:dyDescent="0.35">
      <c r="C779" s="53"/>
      <c r="D779" s="53"/>
      <c r="E779" t="s">
        <v>92</v>
      </c>
      <c r="F779" s="4">
        <f>_xlfn.NORM.DIST(D778,D776,D777,TRUE)</f>
        <v>0.93319279873114191</v>
      </c>
    </row>
    <row r="780" spans="1:9" x14ac:dyDescent="0.35">
      <c r="A780" s="38" t="s">
        <v>93</v>
      </c>
      <c r="B780" s="38"/>
      <c r="C780" s="38"/>
      <c r="D780" s="38"/>
      <c r="E780" s="38"/>
      <c r="F780" s="38"/>
      <c r="G780" s="38"/>
      <c r="H780" s="38"/>
      <c r="I780" s="38"/>
    </row>
    <row r="781" spans="1:9" x14ac:dyDescent="0.35">
      <c r="A781" s="38"/>
      <c r="B781" s="38"/>
      <c r="C781" s="38"/>
      <c r="D781" s="38"/>
      <c r="E781" s="38"/>
      <c r="F781" s="38"/>
      <c r="G781" s="38"/>
      <c r="H781" s="38"/>
      <c r="I781" s="38"/>
    </row>
    <row r="782" spans="1:9" x14ac:dyDescent="0.35">
      <c r="A782" s="38"/>
      <c r="B782" s="38"/>
      <c r="C782" s="38"/>
      <c r="D782" s="38"/>
      <c r="E782" s="38"/>
      <c r="F782" s="38"/>
      <c r="G782" s="38"/>
      <c r="H782" s="38"/>
      <c r="I782" s="38"/>
    </row>
    <row r="783" spans="1:9" x14ac:dyDescent="0.35">
      <c r="A783" s="38"/>
      <c r="B783" s="38"/>
      <c r="C783" s="38"/>
      <c r="D783" s="38"/>
      <c r="E783" s="38"/>
      <c r="F783" s="38"/>
      <c r="G783" s="38"/>
      <c r="H783" s="38"/>
      <c r="I783" s="38"/>
    </row>
    <row r="784" spans="1:9" x14ac:dyDescent="0.35">
      <c r="A784" s="38"/>
      <c r="B784" s="38"/>
      <c r="C784" s="38"/>
      <c r="D784" s="38"/>
      <c r="E784" s="38"/>
      <c r="F784" s="38"/>
      <c r="G784" s="38"/>
      <c r="H784" s="38"/>
      <c r="I784" s="38"/>
    </row>
    <row r="785" spans="1:11" x14ac:dyDescent="0.35">
      <c r="A785" s="38"/>
      <c r="B785" s="38"/>
      <c r="C785" s="38"/>
      <c r="D785" s="38"/>
      <c r="E785" s="38"/>
      <c r="F785" s="38"/>
      <c r="G785" s="38"/>
      <c r="H785" s="38"/>
      <c r="I785" s="38"/>
    </row>
    <row r="786" spans="1:11" x14ac:dyDescent="0.35">
      <c r="A786" s="40" t="s">
        <v>71</v>
      </c>
    </row>
    <row r="793" spans="1:11" x14ac:dyDescent="0.35">
      <c r="A793" s="38" t="s">
        <v>94</v>
      </c>
      <c r="B793" s="38"/>
      <c r="C793" s="38"/>
      <c r="D793" s="38"/>
      <c r="E793" s="38"/>
      <c r="F793" s="38"/>
      <c r="G793" s="38"/>
      <c r="H793" s="38"/>
      <c r="I793" s="38"/>
      <c r="J793" s="38"/>
      <c r="K793" s="38"/>
    </row>
    <row r="794" spans="1:11" x14ac:dyDescent="0.35">
      <c r="A794" s="38"/>
      <c r="B794" s="38"/>
      <c r="C794" s="38"/>
      <c r="D794" s="38"/>
      <c r="E794" s="38"/>
      <c r="F794" s="38"/>
      <c r="G794" s="38"/>
      <c r="H794" s="38"/>
      <c r="I794" s="38"/>
      <c r="J794" s="38"/>
      <c r="K794" s="38"/>
    </row>
    <row r="795" spans="1:11" x14ac:dyDescent="0.35">
      <c r="A795" s="38"/>
      <c r="B795" s="38"/>
      <c r="C795" s="38"/>
      <c r="D795" s="38"/>
      <c r="E795" s="38"/>
      <c r="F795" s="38"/>
      <c r="G795" s="38"/>
      <c r="H795" s="38"/>
      <c r="I795" s="38"/>
      <c r="J795" s="38"/>
      <c r="K795" s="38"/>
    </row>
    <row r="796" spans="1:11" x14ac:dyDescent="0.35">
      <c r="A796" s="38"/>
      <c r="B796" s="38"/>
      <c r="C796" s="38"/>
      <c r="D796" s="38"/>
      <c r="E796" s="38"/>
      <c r="F796" s="38"/>
      <c r="G796" s="38"/>
      <c r="H796" s="38"/>
      <c r="I796" s="38"/>
      <c r="J796" s="38"/>
      <c r="K796" s="38"/>
    </row>
    <row r="797" spans="1:11" x14ac:dyDescent="0.35">
      <c r="A797" s="38"/>
      <c r="B797" s="38"/>
      <c r="C797" s="38"/>
      <c r="D797" s="38"/>
      <c r="E797" s="38"/>
      <c r="F797" s="38"/>
      <c r="G797" s="38"/>
      <c r="H797" s="38"/>
      <c r="I797" s="38"/>
      <c r="J797" s="38"/>
      <c r="K797" s="38"/>
    </row>
    <row r="798" spans="1:11" x14ac:dyDescent="0.35">
      <c r="A798" s="38"/>
      <c r="B798" s="38"/>
      <c r="C798" s="38"/>
      <c r="D798" s="38"/>
      <c r="E798" s="38"/>
      <c r="F798" s="38"/>
      <c r="G798" s="38"/>
      <c r="H798" s="38"/>
      <c r="I798" s="38"/>
      <c r="J798" s="38"/>
      <c r="K798" s="38"/>
    </row>
    <row r="799" spans="1:11" x14ac:dyDescent="0.35">
      <c r="A799" s="40" t="s">
        <v>71</v>
      </c>
    </row>
    <row r="807" spans="1:11" x14ac:dyDescent="0.35">
      <c r="A807" s="38" t="s">
        <v>95</v>
      </c>
      <c r="B807" s="38"/>
      <c r="C807" s="38"/>
      <c r="D807" s="38"/>
      <c r="E807" s="38"/>
      <c r="F807" s="38"/>
      <c r="G807" s="38"/>
      <c r="H807" s="38"/>
      <c r="I807" s="38"/>
      <c r="J807" s="38"/>
      <c r="K807" s="38"/>
    </row>
    <row r="808" spans="1:11" x14ac:dyDescent="0.35">
      <c r="A808" s="38"/>
      <c r="B808" s="38"/>
      <c r="C808" s="38"/>
      <c r="D808" s="38"/>
      <c r="E808" s="38"/>
      <c r="F808" s="38"/>
      <c r="G808" s="38"/>
      <c r="H808" s="38"/>
      <c r="I808" s="38"/>
      <c r="J808" s="38"/>
      <c r="K808" s="38"/>
    </row>
    <row r="809" spans="1:11" x14ac:dyDescent="0.35">
      <c r="A809" s="38"/>
      <c r="B809" s="38"/>
      <c r="C809" s="38"/>
      <c r="D809" s="38"/>
      <c r="E809" s="38"/>
      <c r="F809" s="38"/>
      <c r="G809" s="38"/>
      <c r="H809" s="38"/>
      <c r="I809" s="38"/>
      <c r="J809" s="38"/>
      <c r="K809" s="38"/>
    </row>
    <row r="810" spans="1:11" x14ac:dyDescent="0.35">
      <c r="A810" s="38"/>
      <c r="B810" s="38"/>
      <c r="C810" s="38"/>
      <c r="D810" s="38"/>
      <c r="E810" s="38"/>
      <c r="F810" s="38"/>
      <c r="G810" s="38"/>
      <c r="H810" s="38"/>
      <c r="I810" s="38"/>
      <c r="J810" s="38"/>
      <c r="K810" s="38"/>
    </row>
    <row r="811" spans="1:11" x14ac:dyDescent="0.35">
      <c r="A811" s="38"/>
      <c r="B811" s="38"/>
      <c r="C811" s="38"/>
      <c r="D811" s="38"/>
      <c r="E811" s="38"/>
      <c r="F811" s="38"/>
      <c r="G811" s="38"/>
      <c r="H811" s="38"/>
      <c r="I811" s="38"/>
      <c r="J811" s="38"/>
      <c r="K811" s="38"/>
    </row>
    <row r="812" spans="1:11" x14ac:dyDescent="0.35">
      <c r="A812" s="40" t="s">
        <v>71</v>
      </c>
    </row>
    <row r="818" spans="1:11" x14ac:dyDescent="0.35">
      <c r="A818" s="38" t="s">
        <v>96</v>
      </c>
      <c r="B818" s="38"/>
      <c r="C818" s="38"/>
      <c r="D818" s="38"/>
      <c r="E818" s="38"/>
      <c r="F818" s="38"/>
      <c r="G818" s="38"/>
      <c r="H818" s="38"/>
      <c r="I818" s="38"/>
      <c r="J818" s="38"/>
      <c r="K818" s="38"/>
    </row>
    <row r="819" spans="1:11" x14ac:dyDescent="0.35">
      <c r="A819" s="38"/>
      <c r="B819" s="38"/>
      <c r="C819" s="38"/>
      <c r="D819" s="38"/>
      <c r="E819" s="38"/>
      <c r="F819" s="38"/>
      <c r="G819" s="38"/>
      <c r="H819" s="38"/>
      <c r="I819" s="38"/>
      <c r="J819" s="38"/>
      <c r="K819" s="38"/>
    </row>
    <row r="820" spans="1:11" x14ac:dyDescent="0.35">
      <c r="A820" s="38"/>
      <c r="B820" s="38"/>
      <c r="C820" s="38"/>
      <c r="D820" s="38"/>
      <c r="E820" s="38"/>
      <c r="F820" s="38"/>
      <c r="G820" s="38"/>
      <c r="H820" s="38"/>
      <c r="I820" s="38"/>
      <c r="J820" s="38"/>
      <c r="K820" s="38"/>
    </row>
    <row r="821" spans="1:11" x14ac:dyDescent="0.35">
      <c r="A821" s="38"/>
      <c r="B821" s="38"/>
      <c r="C821" s="38"/>
      <c r="D821" s="38"/>
      <c r="E821" s="38"/>
      <c r="F821" s="38"/>
      <c r="G821" s="38"/>
      <c r="H821" s="38"/>
      <c r="I821" s="38"/>
      <c r="J821" s="38"/>
      <c r="K821" s="38"/>
    </row>
    <row r="822" spans="1:11" x14ac:dyDescent="0.35">
      <c r="A822" s="38"/>
      <c r="B822" s="38"/>
      <c r="C822" s="38"/>
      <c r="D822" s="38"/>
      <c r="E822" s="38"/>
      <c r="F822" s="38"/>
      <c r="G822" s="38"/>
      <c r="H822" s="38"/>
      <c r="I822" s="38"/>
      <c r="J822" s="38"/>
      <c r="K822" s="38"/>
    </row>
    <row r="823" spans="1:11" x14ac:dyDescent="0.35">
      <c r="A823" s="40" t="s">
        <v>71</v>
      </c>
    </row>
    <row r="829" spans="1:11" ht="18" x14ac:dyDescent="0.35">
      <c r="C829" s="54" t="s">
        <v>97</v>
      </c>
      <c r="D829" s="54"/>
      <c r="E829" s="54"/>
      <c r="F829" s="54"/>
      <c r="G829" s="54"/>
      <c r="H829" s="54"/>
      <c r="I829" s="54"/>
      <c r="J829" s="54"/>
    </row>
    <row r="830" spans="1:11" ht="17.5" x14ac:dyDescent="0.35">
      <c r="C830" s="55"/>
    </row>
    <row r="831" spans="1:11" ht="15.5" x14ac:dyDescent="0.35">
      <c r="E831" s="56" t="s">
        <v>98</v>
      </c>
      <c r="F831" s="56"/>
      <c r="G831" s="56"/>
    </row>
    <row r="832" spans="1:11" ht="19.5" x14ac:dyDescent="0.35">
      <c r="E832" s="57"/>
    </row>
    <row r="833" spans="1:11" x14ac:dyDescent="0.35">
      <c r="A833" s="38" t="s">
        <v>99</v>
      </c>
      <c r="B833" s="38"/>
      <c r="C833" s="38"/>
      <c r="D833" s="38"/>
      <c r="E833" s="38"/>
      <c r="F833" s="38"/>
      <c r="G833" s="38"/>
      <c r="H833" s="38"/>
      <c r="I833" s="38"/>
      <c r="J833" s="38"/>
      <c r="K833" s="38"/>
    </row>
    <row r="834" spans="1:11" x14ac:dyDescent="0.35">
      <c r="A834" s="38"/>
      <c r="B834" s="38"/>
      <c r="C834" s="38"/>
      <c r="D834" s="38"/>
      <c r="E834" s="38"/>
      <c r="F834" s="38"/>
      <c r="G834" s="38"/>
      <c r="H834" s="38"/>
      <c r="I834" s="38"/>
      <c r="J834" s="38"/>
      <c r="K834" s="38"/>
    </row>
    <row r="835" spans="1:11" x14ac:dyDescent="0.35">
      <c r="A835" s="38"/>
      <c r="B835" s="38"/>
      <c r="C835" s="38"/>
      <c r="D835" s="38"/>
      <c r="E835" s="38"/>
      <c r="F835" s="38"/>
      <c r="G835" s="38"/>
      <c r="H835" s="38"/>
      <c r="I835" s="38"/>
      <c r="J835" s="38"/>
      <c r="K835" s="38"/>
    </row>
    <row r="836" spans="1:11" x14ac:dyDescent="0.35">
      <c r="A836" s="38"/>
      <c r="B836" s="38"/>
      <c r="C836" s="38"/>
      <c r="D836" s="38"/>
      <c r="E836" s="38"/>
      <c r="F836" s="38"/>
      <c r="G836" s="38"/>
      <c r="H836" s="38"/>
      <c r="I836" s="38"/>
      <c r="J836" s="38"/>
      <c r="K836" s="38"/>
    </row>
    <row r="837" spans="1:11" x14ac:dyDescent="0.35">
      <c r="A837" s="38"/>
      <c r="B837" s="38"/>
      <c r="C837" s="38"/>
      <c r="D837" s="38"/>
      <c r="E837" s="38"/>
      <c r="F837" s="38"/>
      <c r="G837" s="38"/>
      <c r="H837" s="38"/>
      <c r="I837" s="38"/>
      <c r="J837" s="38"/>
      <c r="K837" s="38"/>
    </row>
    <row r="838" spans="1:11" x14ac:dyDescent="0.35">
      <c r="A838" s="38"/>
      <c r="B838" s="38"/>
      <c r="C838" s="38"/>
      <c r="D838" s="38"/>
      <c r="E838" s="38"/>
      <c r="F838" s="38"/>
      <c r="G838" s="38"/>
      <c r="H838" s="38"/>
      <c r="I838" s="38"/>
      <c r="J838" s="38"/>
      <c r="K838" s="38"/>
    </row>
    <row r="839" spans="1:11" x14ac:dyDescent="0.35">
      <c r="A839" s="40" t="s">
        <v>71</v>
      </c>
      <c r="B839" t="s">
        <v>89</v>
      </c>
      <c r="C839">
        <v>150</v>
      </c>
    </row>
    <row r="840" spans="1:11" x14ac:dyDescent="0.35">
      <c r="B840" t="s">
        <v>100</v>
      </c>
      <c r="C840">
        <v>10</v>
      </c>
    </row>
    <row r="841" spans="1:11" x14ac:dyDescent="0.35">
      <c r="B841" t="s">
        <v>101</v>
      </c>
      <c r="C841">
        <v>140</v>
      </c>
      <c r="E841" s="58"/>
    </row>
    <row r="842" spans="1:11" x14ac:dyDescent="0.35">
      <c r="B842" t="s">
        <v>102</v>
      </c>
      <c r="C842">
        <v>160</v>
      </c>
    </row>
    <row r="844" spans="1:11" x14ac:dyDescent="0.35">
      <c r="C844" t="s">
        <v>103</v>
      </c>
      <c r="D844">
        <f>_xlfn.NORM.DIST(160,150,10,160)</f>
        <v>0.84134474606854304</v>
      </c>
    </row>
    <row r="845" spans="1:11" x14ac:dyDescent="0.35">
      <c r="C845" t="s">
        <v>104</v>
      </c>
      <c r="D845">
        <f>_xlfn.NORM.DIST(140,150,10,140)</f>
        <v>0.15865525393145699</v>
      </c>
    </row>
    <row r="847" spans="1:11" x14ac:dyDescent="0.35">
      <c r="D847" s="59" t="s">
        <v>105</v>
      </c>
      <c r="E847" s="60">
        <f>D844-D845</f>
        <v>0.68268949213708607</v>
      </c>
    </row>
    <row r="850" spans="1:11" x14ac:dyDescent="0.35">
      <c r="A850" s="38" t="s">
        <v>106</v>
      </c>
      <c r="B850" s="38"/>
      <c r="C850" s="38"/>
      <c r="D850" s="38"/>
      <c r="E850" s="38"/>
      <c r="F850" s="38"/>
      <c r="G850" s="38"/>
      <c r="H850" s="38"/>
      <c r="I850" s="38"/>
      <c r="J850" s="38"/>
      <c r="K850" s="38"/>
    </row>
    <row r="851" spans="1:11" x14ac:dyDescent="0.35">
      <c r="A851" s="38"/>
      <c r="B851" s="38"/>
      <c r="C851" s="38"/>
      <c r="D851" s="38"/>
      <c r="E851" s="38"/>
      <c r="F851" s="38"/>
      <c r="G851" s="38"/>
      <c r="H851" s="38"/>
      <c r="I851" s="38"/>
      <c r="J851" s="38"/>
      <c r="K851" s="38"/>
    </row>
    <row r="852" spans="1:11" x14ac:dyDescent="0.35">
      <c r="A852" s="38"/>
      <c r="B852" s="38"/>
      <c r="C852" s="38"/>
      <c r="D852" s="38"/>
      <c r="E852" s="38"/>
      <c r="F852" s="38"/>
      <c r="G852" s="38"/>
      <c r="H852" s="38"/>
      <c r="I852" s="38"/>
      <c r="J852" s="38"/>
      <c r="K852" s="38"/>
    </row>
    <row r="853" spans="1:11" x14ac:dyDescent="0.35">
      <c r="A853" s="38"/>
      <c r="B853" s="38"/>
      <c r="C853" s="38"/>
      <c r="D853" s="38"/>
      <c r="E853" s="38"/>
      <c r="F853" s="38"/>
      <c r="G853" s="38"/>
      <c r="H853" s="38"/>
      <c r="I853" s="38"/>
      <c r="J853" s="38"/>
      <c r="K853" s="38"/>
    </row>
    <row r="854" spans="1:11" x14ac:dyDescent="0.35">
      <c r="A854" s="38"/>
      <c r="B854" s="38"/>
      <c r="C854" s="38"/>
      <c r="D854" s="38"/>
      <c r="E854" s="38"/>
      <c r="F854" s="38"/>
      <c r="G854" s="38"/>
      <c r="H854" s="38"/>
      <c r="I854" s="38"/>
      <c r="J854" s="38"/>
      <c r="K854" s="38"/>
    </row>
    <row r="855" spans="1:11" x14ac:dyDescent="0.35">
      <c r="A855" s="40" t="s">
        <v>71</v>
      </c>
      <c r="C855" t="s">
        <v>89</v>
      </c>
      <c r="D855">
        <v>1000</v>
      </c>
    </row>
    <row r="856" spans="1:11" x14ac:dyDescent="0.35">
      <c r="C856" t="s">
        <v>90</v>
      </c>
      <c r="D856">
        <v>100</v>
      </c>
    </row>
    <row r="857" spans="1:11" x14ac:dyDescent="0.35">
      <c r="C857" t="s">
        <v>101</v>
      </c>
      <c r="D857">
        <v>900</v>
      </c>
      <c r="F857" t="s">
        <v>107</v>
      </c>
      <c r="G857">
        <f>_xlfn.NORM.DIST(900,D855,D856,TRUE)</f>
        <v>0.15865525393145699</v>
      </c>
    </row>
    <row r="858" spans="1:11" x14ac:dyDescent="0.35">
      <c r="C858" t="s">
        <v>102</v>
      </c>
      <c r="D858">
        <v>1100</v>
      </c>
      <c r="F858" t="s">
        <v>108</v>
      </c>
      <c r="G858">
        <f>_xlfn.NORM.DIST(1100,D855,D856,TRUE)</f>
        <v>0.84134474606854304</v>
      </c>
    </row>
    <row r="859" spans="1:11" x14ac:dyDescent="0.35">
      <c r="F859" s="61" t="s">
        <v>109</v>
      </c>
      <c r="G859" s="62">
        <f>G858-G857</f>
        <v>0.68268949213708607</v>
      </c>
    </row>
    <row r="863" spans="1:11" ht="20" x14ac:dyDescent="0.35">
      <c r="D863" s="30" t="s">
        <v>110</v>
      </c>
      <c r="E863" s="31"/>
      <c r="F863" s="32"/>
    </row>
    <row r="865" spans="1:10" x14ac:dyDescent="0.35">
      <c r="A865" s="38" t="s">
        <v>111</v>
      </c>
      <c r="B865" s="38"/>
      <c r="C865" s="38"/>
      <c r="D865" s="38"/>
      <c r="E865" s="38"/>
      <c r="F865" s="38"/>
      <c r="G865" s="38"/>
      <c r="H865" s="38"/>
      <c r="I865" s="38"/>
      <c r="J865" s="38"/>
    </row>
    <row r="866" spans="1:10" x14ac:dyDescent="0.35">
      <c r="A866" s="38"/>
      <c r="B866" s="38"/>
      <c r="C866" s="38"/>
      <c r="D866" s="38"/>
      <c r="E866" s="38"/>
      <c r="F866" s="38"/>
      <c r="G866" s="38"/>
      <c r="H866" s="38"/>
      <c r="I866" s="38"/>
      <c r="J866" s="38"/>
    </row>
    <row r="867" spans="1:10" x14ac:dyDescent="0.35">
      <c r="A867" s="38"/>
      <c r="B867" s="38"/>
      <c r="C867" s="38"/>
      <c r="D867" s="38"/>
      <c r="E867" s="38"/>
      <c r="F867" s="38"/>
      <c r="G867" s="38"/>
      <c r="H867" s="38"/>
      <c r="I867" s="38"/>
      <c r="J867" s="38"/>
    </row>
    <row r="868" spans="1:10" x14ac:dyDescent="0.35">
      <c r="A868" s="38"/>
      <c r="B868" s="38"/>
      <c r="C868" s="38"/>
      <c r="D868" s="38"/>
      <c r="E868" s="38"/>
      <c r="F868" s="38"/>
      <c r="G868" s="38"/>
      <c r="H868" s="38"/>
      <c r="I868" s="38"/>
      <c r="J868" s="38"/>
    </row>
    <row r="869" spans="1:10" x14ac:dyDescent="0.35">
      <c r="A869" s="38"/>
      <c r="B869" s="38"/>
      <c r="C869" s="38"/>
      <c r="D869" s="38"/>
      <c r="E869" s="38"/>
      <c r="F869" s="38"/>
      <c r="G869" s="38"/>
      <c r="H869" s="38"/>
      <c r="I869" s="38"/>
      <c r="J869" s="38"/>
    </row>
    <row r="870" spans="1:10" x14ac:dyDescent="0.35">
      <c r="A870" s="40" t="s">
        <v>71</v>
      </c>
      <c r="C870" t="s">
        <v>112</v>
      </c>
      <c r="D870">
        <v>2</v>
      </c>
    </row>
    <row r="871" spans="1:10" x14ac:dyDescent="0.35">
      <c r="C871" t="s">
        <v>91</v>
      </c>
      <c r="D871">
        <v>3</v>
      </c>
    </row>
    <row r="873" spans="1:10" x14ac:dyDescent="0.35">
      <c r="D873" s="4">
        <f>_xlfn.POISSON.DIST(D871,D870,FALSE)</f>
        <v>0.18044704431548364</v>
      </c>
    </row>
    <row r="875" spans="1:10" x14ac:dyDescent="0.35">
      <c r="A875" s="38" t="s">
        <v>113</v>
      </c>
      <c r="B875" s="38"/>
      <c r="C875" s="38"/>
      <c r="D875" s="38"/>
      <c r="E875" s="38"/>
      <c r="F875" s="38"/>
      <c r="G875" s="38"/>
      <c r="H875" s="38"/>
      <c r="I875" s="38"/>
      <c r="J875" s="38"/>
    </row>
    <row r="876" spans="1:10" x14ac:dyDescent="0.35">
      <c r="A876" s="38"/>
      <c r="B876" s="38"/>
      <c r="C876" s="38"/>
      <c r="D876" s="38"/>
      <c r="E876" s="38"/>
      <c r="F876" s="38"/>
      <c r="G876" s="38"/>
      <c r="H876" s="38"/>
      <c r="I876" s="38"/>
      <c r="J876" s="38"/>
    </row>
    <row r="877" spans="1:10" x14ac:dyDescent="0.35">
      <c r="A877" s="38"/>
      <c r="B877" s="38"/>
      <c r="C877" s="38"/>
      <c r="D877" s="38"/>
      <c r="E877" s="38"/>
      <c r="F877" s="38"/>
      <c r="G877" s="38"/>
      <c r="H877" s="38"/>
      <c r="I877" s="38"/>
      <c r="J877" s="38"/>
    </row>
    <row r="878" spans="1:10" x14ac:dyDescent="0.35">
      <c r="A878" s="38"/>
      <c r="B878" s="38"/>
      <c r="C878" s="38"/>
      <c r="D878" s="38"/>
      <c r="E878" s="38"/>
      <c r="F878" s="38"/>
      <c r="G878" s="38"/>
      <c r="H878" s="38"/>
      <c r="I878" s="38"/>
      <c r="J878" s="38"/>
    </row>
    <row r="879" spans="1:10" x14ac:dyDescent="0.35">
      <c r="A879" s="38"/>
      <c r="B879" s="38"/>
      <c r="C879" s="38"/>
      <c r="D879" s="38"/>
      <c r="E879" s="38"/>
      <c r="F879" s="38"/>
      <c r="G879" s="38"/>
      <c r="H879" s="38"/>
      <c r="I879" s="38"/>
      <c r="J879" s="38"/>
    </row>
    <row r="880" spans="1:10" x14ac:dyDescent="0.35">
      <c r="A880" s="40" t="s">
        <v>71</v>
      </c>
    </row>
    <row r="881" spans="1:10" x14ac:dyDescent="0.35">
      <c r="B881" s="1" t="s">
        <v>75</v>
      </c>
      <c r="C881" s="1">
        <v>0.3</v>
      </c>
    </row>
    <row r="882" spans="1:10" x14ac:dyDescent="0.35">
      <c r="B882" s="1" t="s">
        <v>72</v>
      </c>
      <c r="C882" s="1">
        <v>10</v>
      </c>
      <c r="D882" s="4">
        <f>_xlfn.BINOM.DIST(C883,C882,C881,FALSE)</f>
        <v>0.26682793200000005</v>
      </c>
    </row>
    <row r="883" spans="1:10" x14ac:dyDescent="0.35">
      <c r="B883" s="1" t="s">
        <v>91</v>
      </c>
      <c r="C883" s="1">
        <v>3</v>
      </c>
    </row>
    <row r="885" spans="1:10" x14ac:dyDescent="0.35">
      <c r="A885" s="38" t="s">
        <v>114</v>
      </c>
      <c r="B885" s="38"/>
      <c r="C885" s="38"/>
      <c r="D885" s="38"/>
      <c r="E885" s="38"/>
      <c r="F885" s="38"/>
      <c r="G885" s="38"/>
      <c r="H885" s="38"/>
      <c r="I885" s="38"/>
      <c r="J885" s="38"/>
    </row>
    <row r="886" spans="1:10" x14ac:dyDescent="0.35">
      <c r="A886" s="38"/>
      <c r="B886" s="38"/>
      <c r="C886" s="38"/>
      <c r="D886" s="38"/>
      <c r="E886" s="38"/>
      <c r="F886" s="38"/>
      <c r="G886" s="38"/>
      <c r="H886" s="38"/>
      <c r="I886" s="38"/>
      <c r="J886" s="38"/>
    </row>
    <row r="887" spans="1:10" x14ac:dyDescent="0.35">
      <c r="A887" s="38"/>
      <c r="B887" s="38"/>
      <c r="C887" s="38"/>
      <c r="D887" s="38"/>
      <c r="E887" s="38"/>
      <c r="F887" s="38"/>
      <c r="G887" s="38"/>
      <c r="H887" s="38"/>
      <c r="I887" s="38"/>
      <c r="J887" s="38"/>
    </row>
    <row r="888" spans="1:10" x14ac:dyDescent="0.35">
      <c r="A888" s="38"/>
      <c r="B888" s="38"/>
      <c r="C888" s="38"/>
      <c r="D888" s="38"/>
      <c r="E888" s="38"/>
      <c r="F888" s="38"/>
      <c r="G888" s="38"/>
      <c r="H888" s="38"/>
      <c r="I888" s="38"/>
      <c r="J888" s="38"/>
    </row>
    <row r="889" spans="1:10" x14ac:dyDescent="0.35">
      <c r="A889" s="38"/>
      <c r="B889" s="38"/>
      <c r="C889" s="38"/>
      <c r="D889" s="38"/>
      <c r="E889" s="38"/>
      <c r="F889" s="38"/>
      <c r="G889" s="38"/>
      <c r="H889" s="38"/>
      <c r="I889" s="38"/>
      <c r="J889" s="38"/>
    </row>
    <row r="890" spans="1:10" x14ac:dyDescent="0.35">
      <c r="A890" s="40" t="s">
        <v>71</v>
      </c>
      <c r="C890" s="63" t="s">
        <v>115</v>
      </c>
      <c r="D890" s="64"/>
      <c r="E890" s="65"/>
      <c r="F890" s="28">
        <f>1/6</f>
        <v>0.16666666666666666</v>
      </c>
    </row>
    <row r="891" spans="1:10" x14ac:dyDescent="0.35">
      <c r="C891" s="66" t="s">
        <v>116</v>
      </c>
      <c r="F891" s="29">
        <f>1-F890</f>
        <v>0.83333333333333337</v>
      </c>
    </row>
    <row r="892" spans="1:10" x14ac:dyDescent="0.35">
      <c r="C892" s="67" t="s">
        <v>117</v>
      </c>
      <c r="D892" s="68"/>
      <c r="E892" s="68"/>
      <c r="F892" s="29">
        <f>F891*F891*F891</f>
        <v>0.57870370370370383</v>
      </c>
    </row>
    <row r="893" spans="1:10" x14ac:dyDescent="0.35">
      <c r="C893" s="13" t="s">
        <v>118</v>
      </c>
      <c r="D893" s="69"/>
      <c r="E893" s="69" t="s">
        <v>119</v>
      </c>
      <c r="F893" s="10">
        <f>1-F892</f>
        <v>0.42129629629629617</v>
      </c>
    </row>
    <row r="896" spans="1:10" ht="20" x14ac:dyDescent="0.35">
      <c r="C896" s="30" t="s">
        <v>120</v>
      </c>
      <c r="D896" s="31"/>
      <c r="E896" s="31"/>
      <c r="F896" s="31"/>
      <c r="G896" s="31"/>
      <c r="H896" s="31"/>
      <c r="I896" s="31"/>
      <c r="J896" s="32"/>
    </row>
    <row r="897" spans="1:10" ht="17.5" x14ac:dyDescent="0.35">
      <c r="C897" s="55"/>
    </row>
    <row r="898" spans="1:10" ht="18" x14ac:dyDescent="0.4">
      <c r="E898" s="70" t="s">
        <v>121</v>
      </c>
      <c r="F898" s="71"/>
      <c r="G898" s="71"/>
      <c r="H898" s="72"/>
    </row>
    <row r="899" spans="1:10" ht="18" x14ac:dyDescent="0.4">
      <c r="E899" s="73"/>
      <c r="F899" s="73"/>
      <c r="G899" s="73"/>
      <c r="H899" s="73"/>
    </row>
    <row r="900" spans="1:10" x14ac:dyDescent="0.35">
      <c r="A900" s="38" t="s">
        <v>122</v>
      </c>
      <c r="B900" s="38"/>
      <c r="C900" s="38"/>
      <c r="D900" s="38"/>
      <c r="E900" s="38"/>
      <c r="F900" s="38"/>
      <c r="G900" s="38"/>
      <c r="H900" s="38"/>
      <c r="I900" s="38"/>
      <c r="J900" s="38"/>
    </row>
    <row r="901" spans="1:10" x14ac:dyDescent="0.35">
      <c r="A901" s="38"/>
      <c r="B901" s="38"/>
      <c r="C901" s="38"/>
      <c r="D901" s="38"/>
      <c r="E901" s="38"/>
      <c r="F901" s="38"/>
      <c r="G901" s="38"/>
      <c r="H901" s="38"/>
      <c r="I901" s="38"/>
      <c r="J901" s="38"/>
    </row>
    <row r="902" spans="1:10" x14ac:dyDescent="0.35">
      <c r="A902" s="38"/>
      <c r="B902" s="38"/>
      <c r="C902" s="38"/>
      <c r="D902" s="38"/>
      <c r="E902" s="38"/>
      <c r="F902" s="38"/>
      <c r="G902" s="38"/>
      <c r="H902" s="38"/>
      <c r="I902" s="38"/>
      <c r="J902" s="38"/>
    </row>
    <row r="903" spans="1:10" x14ac:dyDescent="0.35">
      <c r="A903" s="38"/>
      <c r="B903" s="38"/>
      <c r="C903" s="38"/>
      <c r="D903" s="38"/>
      <c r="E903" s="38"/>
      <c r="F903" s="38"/>
      <c r="G903" s="38"/>
      <c r="H903" s="38"/>
      <c r="I903" s="38"/>
      <c r="J903" s="38"/>
    </row>
    <row r="904" spans="1:10" x14ac:dyDescent="0.35">
      <c r="A904" s="38"/>
      <c r="B904" s="38"/>
      <c r="C904" s="38"/>
      <c r="D904" s="38"/>
      <c r="E904" s="38"/>
      <c r="F904" s="38"/>
      <c r="G904" s="38"/>
      <c r="H904" s="38"/>
      <c r="I904" s="38"/>
      <c r="J904" s="38"/>
    </row>
    <row r="905" spans="1:10" x14ac:dyDescent="0.35">
      <c r="A905" s="38"/>
      <c r="B905" s="38"/>
      <c r="C905" s="38"/>
      <c r="D905" s="38"/>
      <c r="E905" s="38"/>
      <c r="F905" s="38"/>
      <c r="G905" s="38"/>
      <c r="H905" s="38"/>
      <c r="I905" s="38"/>
      <c r="J905" s="38"/>
    </row>
    <row r="906" spans="1:10" x14ac:dyDescent="0.35">
      <c r="A906" s="38"/>
      <c r="B906" s="38"/>
      <c r="C906" s="38"/>
      <c r="D906" s="38"/>
      <c r="E906" s="38"/>
      <c r="F906" s="38"/>
      <c r="G906" s="38"/>
      <c r="H906" s="38"/>
      <c r="I906" s="38"/>
      <c r="J906" s="38"/>
    </row>
    <row r="907" spans="1:10" x14ac:dyDescent="0.35">
      <c r="A907" s="40" t="s">
        <v>71</v>
      </c>
      <c r="C907" s="15" t="s">
        <v>72</v>
      </c>
      <c r="D907" s="74">
        <v>100</v>
      </c>
    </row>
    <row r="908" spans="1:10" x14ac:dyDescent="0.35">
      <c r="C908" s="66" t="s">
        <v>123</v>
      </c>
      <c r="D908" s="75">
        <v>170</v>
      </c>
    </row>
    <row r="909" spans="1:10" x14ac:dyDescent="0.35">
      <c r="C909" s="66" t="s">
        <v>124</v>
      </c>
      <c r="D909" s="75">
        <v>8</v>
      </c>
    </row>
    <row r="910" spans="1:10" x14ac:dyDescent="0.35">
      <c r="C910" s="76" t="s">
        <v>125</v>
      </c>
      <c r="D910" s="77">
        <v>0.95</v>
      </c>
      <c r="E910" s="60">
        <f>_xlfn.CONFIDENCE.NORM(D910,D909,D907)</f>
        <v>5.0165422354571082E-2</v>
      </c>
    </row>
    <row r="912" spans="1:10" x14ac:dyDescent="0.35">
      <c r="A912" s="38" t="s">
        <v>126</v>
      </c>
      <c r="B912" s="38"/>
      <c r="C912" s="38"/>
      <c r="D912" s="38"/>
      <c r="E912" s="38"/>
      <c r="F912" s="38"/>
      <c r="G912" s="38"/>
      <c r="H912" s="38"/>
      <c r="I912" s="38"/>
      <c r="J912" s="38"/>
    </row>
    <row r="913" spans="1:10" x14ac:dyDescent="0.35">
      <c r="A913" s="38"/>
      <c r="B913" s="38"/>
      <c r="C913" s="38"/>
      <c r="D913" s="38"/>
      <c r="E913" s="38"/>
      <c r="F913" s="38"/>
      <c r="G913" s="38"/>
      <c r="H913" s="38"/>
      <c r="I913" s="38"/>
      <c r="J913" s="38"/>
    </row>
    <row r="914" spans="1:10" x14ac:dyDescent="0.35">
      <c r="A914" s="38"/>
      <c r="B914" s="38"/>
      <c r="C914" s="38"/>
      <c r="D914" s="38"/>
      <c r="E914" s="38"/>
      <c r="F914" s="38"/>
      <c r="G914" s="38"/>
      <c r="H914" s="38"/>
      <c r="I914" s="38"/>
      <c r="J914" s="38"/>
    </row>
    <row r="915" spans="1:10" x14ac:dyDescent="0.35">
      <c r="A915" s="38"/>
      <c r="B915" s="38"/>
      <c r="C915" s="38"/>
      <c r="D915" s="38"/>
      <c r="E915" s="38"/>
      <c r="F915" s="38"/>
      <c r="G915" s="38"/>
      <c r="H915" s="38"/>
      <c r="I915" s="38"/>
      <c r="J915" s="38"/>
    </row>
    <row r="916" spans="1:10" x14ac:dyDescent="0.35">
      <c r="A916" s="38"/>
      <c r="B916" s="38"/>
      <c r="C916" s="38"/>
      <c r="D916" s="38"/>
      <c r="E916" s="38"/>
      <c r="F916" s="38"/>
      <c r="G916" s="38"/>
      <c r="H916" s="38"/>
      <c r="I916" s="38"/>
      <c r="J916" s="38"/>
    </row>
    <row r="917" spans="1:10" x14ac:dyDescent="0.35">
      <c r="A917" s="38"/>
      <c r="B917" s="38"/>
      <c r="C917" s="38"/>
      <c r="D917" s="38"/>
      <c r="E917" s="38"/>
      <c r="F917" s="38"/>
      <c r="G917" s="38"/>
      <c r="H917" s="38"/>
      <c r="I917" s="38"/>
      <c r="J917" s="38"/>
    </row>
    <row r="918" spans="1:10" x14ac:dyDescent="0.35">
      <c r="A918" s="40" t="s">
        <v>71</v>
      </c>
      <c r="C918" s="15" t="s">
        <v>72</v>
      </c>
      <c r="D918" s="65"/>
      <c r="E918" s="74">
        <v>500</v>
      </c>
    </row>
    <row r="919" spans="1:10" x14ac:dyDescent="0.35">
      <c r="C919" s="66" t="s">
        <v>91</v>
      </c>
      <c r="E919" s="75">
        <v>320</v>
      </c>
    </row>
    <row r="920" spans="1:10" x14ac:dyDescent="0.35">
      <c r="C920" s="66" t="s">
        <v>125</v>
      </c>
      <c r="E920" s="78">
        <v>0.9</v>
      </c>
    </row>
    <row r="921" spans="1:10" x14ac:dyDescent="0.35">
      <c r="C921" s="66"/>
      <c r="E921" s="75"/>
    </row>
    <row r="922" spans="1:10" x14ac:dyDescent="0.35">
      <c r="C922" s="13" t="s">
        <v>127</v>
      </c>
      <c r="D922" s="69"/>
      <c r="E922" s="12">
        <f>_xlfn.STDEV.S(E918,E919)</f>
        <v>127.27922061357856</v>
      </c>
    </row>
    <row r="924" spans="1:10" x14ac:dyDescent="0.35">
      <c r="E924" s="4">
        <f>_xlfn.CONFIDENCE.NORM(E920,E922,E918)</f>
        <v>0.71527692583164793</v>
      </c>
    </row>
    <row r="927" spans="1:10" ht="20" x14ac:dyDescent="0.35">
      <c r="C927" s="30" t="s">
        <v>128</v>
      </c>
      <c r="D927" s="31"/>
      <c r="E927" s="31"/>
      <c r="F927" s="31"/>
      <c r="G927" s="32"/>
    </row>
    <row r="929" spans="1:11" x14ac:dyDescent="0.35">
      <c r="A929" s="38" t="s">
        <v>129</v>
      </c>
      <c r="B929" s="38"/>
      <c r="C929" s="38"/>
      <c r="D929" s="38"/>
      <c r="E929" s="38"/>
      <c r="F929" s="38"/>
      <c r="G929" s="38"/>
      <c r="H929" s="38"/>
      <c r="I929" s="38"/>
      <c r="J929" s="38"/>
    </row>
    <row r="930" spans="1:11" x14ac:dyDescent="0.35">
      <c r="A930" s="38"/>
      <c r="B930" s="38"/>
      <c r="C930" s="38"/>
      <c r="D930" s="38"/>
      <c r="E930" s="38"/>
      <c r="F930" s="38"/>
      <c r="G930" s="38"/>
      <c r="H930" s="38"/>
      <c r="I930" s="38"/>
      <c r="J930" s="38"/>
    </row>
    <row r="931" spans="1:11" x14ac:dyDescent="0.35">
      <c r="A931" s="38"/>
      <c r="B931" s="38"/>
      <c r="C931" s="38"/>
      <c r="D931" s="38"/>
      <c r="E931" s="38"/>
      <c r="F931" s="38"/>
      <c r="G931" s="38"/>
      <c r="H931" s="38"/>
      <c r="I931" s="38"/>
      <c r="J931" s="38"/>
    </row>
    <row r="932" spans="1:11" x14ac:dyDescent="0.35">
      <c r="A932" s="38"/>
      <c r="B932" s="38"/>
      <c r="C932" s="38"/>
      <c r="D932" s="38"/>
      <c r="E932" s="38"/>
      <c r="F932" s="38"/>
      <c r="G932" s="38"/>
      <c r="H932" s="38"/>
      <c r="I932" s="38"/>
      <c r="J932" s="38"/>
    </row>
    <row r="933" spans="1:11" x14ac:dyDescent="0.35">
      <c r="A933" s="38"/>
      <c r="B933" s="38"/>
      <c r="C933" s="38"/>
      <c r="D933" s="38"/>
      <c r="E933" s="38"/>
      <c r="F933" s="38"/>
      <c r="G933" s="38"/>
      <c r="H933" s="38"/>
      <c r="I933" s="38"/>
      <c r="J933" s="38"/>
    </row>
    <row r="934" spans="1:11" x14ac:dyDescent="0.35">
      <c r="A934" s="38"/>
      <c r="B934" s="38"/>
      <c r="C934" s="38"/>
      <c r="D934" s="38"/>
      <c r="E934" s="38"/>
      <c r="F934" s="38"/>
      <c r="G934" s="38"/>
      <c r="H934" s="38"/>
      <c r="I934" s="38"/>
      <c r="J934" s="38"/>
    </row>
    <row r="935" spans="1:11" x14ac:dyDescent="0.35">
      <c r="A935" s="40" t="s">
        <v>71</v>
      </c>
      <c r="B935" t="s">
        <v>130</v>
      </c>
    </row>
    <row r="936" spans="1:11" x14ac:dyDescent="0.35">
      <c r="D936" t="s">
        <v>131</v>
      </c>
    </row>
    <row r="938" spans="1:11" x14ac:dyDescent="0.35">
      <c r="B938" t="s">
        <v>132</v>
      </c>
    </row>
    <row r="940" spans="1:11" x14ac:dyDescent="0.35">
      <c r="A940" s="38" t="s">
        <v>133</v>
      </c>
      <c r="B940" s="38"/>
      <c r="C940" s="38"/>
      <c r="D940" s="38"/>
      <c r="E940" s="38"/>
      <c r="F940" s="38"/>
      <c r="G940" s="38"/>
      <c r="H940" s="38"/>
      <c r="I940" s="38"/>
      <c r="J940" s="38"/>
      <c r="K940" s="38"/>
    </row>
    <row r="941" spans="1:11" x14ac:dyDescent="0.35">
      <c r="A941" s="38"/>
      <c r="B941" s="38"/>
      <c r="C941" s="38"/>
      <c r="D941" s="38"/>
      <c r="E941" s="38"/>
      <c r="F941" s="38"/>
      <c r="G941" s="38"/>
      <c r="H941" s="38"/>
      <c r="I941" s="38"/>
      <c r="J941" s="38"/>
      <c r="K941" s="38"/>
    </row>
    <row r="942" spans="1:11" x14ac:dyDescent="0.35">
      <c r="A942" s="38"/>
      <c r="B942" s="38"/>
      <c r="C942" s="38"/>
      <c r="D942" s="38"/>
      <c r="E942" s="38"/>
      <c r="F942" s="38"/>
      <c r="G942" s="38"/>
      <c r="H942" s="38"/>
      <c r="I942" s="38"/>
      <c r="J942" s="38"/>
      <c r="K942" s="38"/>
    </row>
    <row r="943" spans="1:11" x14ac:dyDescent="0.35">
      <c r="A943" s="38"/>
      <c r="B943" s="38"/>
      <c r="C943" s="38"/>
      <c r="D943" s="38"/>
      <c r="E943" s="38"/>
      <c r="F943" s="38"/>
      <c r="G943" s="38"/>
      <c r="H943" s="38"/>
      <c r="I943" s="38"/>
      <c r="J943" s="38"/>
      <c r="K943" s="38"/>
    </row>
    <row r="944" spans="1:11" x14ac:dyDescent="0.35">
      <c r="A944" s="38"/>
      <c r="B944" s="38"/>
      <c r="C944" s="38"/>
      <c r="D944" s="38"/>
      <c r="E944" s="38"/>
      <c r="F944" s="38"/>
      <c r="G944" s="38"/>
      <c r="H944" s="38"/>
      <c r="I944" s="38"/>
      <c r="J944" s="38"/>
      <c r="K944" s="38"/>
    </row>
    <row r="945" spans="1:11" x14ac:dyDescent="0.35">
      <c r="A945" s="38"/>
      <c r="B945" s="38"/>
      <c r="C945" s="38"/>
      <c r="D945" s="38"/>
      <c r="E945" s="38"/>
      <c r="F945" s="38"/>
      <c r="G945" s="38"/>
      <c r="H945" s="38"/>
      <c r="I945" s="38"/>
      <c r="J945" s="38"/>
      <c r="K945" s="38"/>
    </row>
    <row r="946" spans="1:11" x14ac:dyDescent="0.35">
      <c r="A946" s="40" t="s">
        <v>71</v>
      </c>
      <c r="C946" t="s">
        <v>134</v>
      </c>
      <c r="F946">
        <v>500</v>
      </c>
    </row>
    <row r="947" spans="1:11" x14ac:dyDescent="0.35">
      <c r="C947" t="s">
        <v>135</v>
      </c>
      <c r="F947">
        <v>510</v>
      </c>
    </row>
    <row r="948" spans="1:11" x14ac:dyDescent="0.35">
      <c r="C948" t="s">
        <v>136</v>
      </c>
    </row>
    <row r="949" spans="1:11" x14ac:dyDescent="0.35">
      <c r="C949" t="s">
        <v>137</v>
      </c>
      <c r="F949">
        <v>20</v>
      </c>
    </row>
    <row r="950" spans="1:11" x14ac:dyDescent="0.35">
      <c r="C950" t="s">
        <v>138</v>
      </c>
      <c r="F950">
        <v>25</v>
      </c>
    </row>
    <row r="951" spans="1:11" x14ac:dyDescent="0.35">
      <c r="D951" t="s">
        <v>139</v>
      </c>
      <c r="F951">
        <v>0.05</v>
      </c>
    </row>
    <row r="953" spans="1:11" x14ac:dyDescent="0.35">
      <c r="D953" t="s">
        <v>140</v>
      </c>
      <c r="F953">
        <f>(510-500)/(20/5)</f>
        <v>2.5</v>
      </c>
    </row>
    <row r="954" spans="1:11" x14ac:dyDescent="0.35">
      <c r="D954" t="s">
        <v>141</v>
      </c>
      <c r="F954">
        <v>2</v>
      </c>
    </row>
    <row r="955" spans="1:11" x14ac:dyDescent="0.35">
      <c r="C955" s="79" t="s">
        <v>142</v>
      </c>
      <c r="D955" s="80"/>
      <c r="E955" s="80"/>
      <c r="F955" s="80"/>
      <c r="G955" s="80"/>
      <c r="H955" s="81"/>
    </row>
    <row r="957" spans="1:11" x14ac:dyDescent="0.35">
      <c r="A957" s="82"/>
      <c r="B957" s="82"/>
      <c r="C957" s="82"/>
      <c r="D957" s="82"/>
      <c r="E957" s="82"/>
      <c r="F957" s="82"/>
      <c r="G957" s="82"/>
      <c r="H957" s="82"/>
      <c r="I957" s="82"/>
      <c r="J957" s="82"/>
      <c r="K957" s="82"/>
    </row>
  </sheetData>
  <sortState xmlns:xlrd2="http://schemas.microsoft.com/office/spreadsheetml/2017/richdata2" ref="C383:C398">
    <sortCondition ref="C383"/>
  </sortState>
  <mergeCells count="36">
    <mergeCell ref="A912:J917"/>
    <mergeCell ref="C927:G927"/>
    <mergeCell ref="A929:J934"/>
    <mergeCell ref="A940:J945"/>
    <mergeCell ref="K940:K945"/>
    <mergeCell ref="C955:H955"/>
    <mergeCell ref="C890:D890"/>
    <mergeCell ref="C892:E892"/>
    <mergeCell ref="C896:J896"/>
    <mergeCell ref="E898:H898"/>
    <mergeCell ref="A900:J905"/>
    <mergeCell ref="A906:J906"/>
    <mergeCell ref="A838:K838"/>
    <mergeCell ref="A850:K854"/>
    <mergeCell ref="D863:F863"/>
    <mergeCell ref="A865:J869"/>
    <mergeCell ref="A875:J879"/>
    <mergeCell ref="A885:J889"/>
    <mergeCell ref="A793:K798"/>
    <mergeCell ref="A807:K811"/>
    <mergeCell ref="A818:K822"/>
    <mergeCell ref="C829:J829"/>
    <mergeCell ref="E831:G831"/>
    <mergeCell ref="A833:K837"/>
    <mergeCell ref="A740:I740"/>
    <mergeCell ref="A747:I750"/>
    <mergeCell ref="A758:I761"/>
    <mergeCell ref="C767:F768"/>
    <mergeCell ref="A770:I775"/>
    <mergeCell ref="A780:I785"/>
    <mergeCell ref="C713:I713"/>
    <mergeCell ref="D715:G715"/>
    <mergeCell ref="A717:I719"/>
    <mergeCell ref="D723:E723"/>
    <mergeCell ref="A726:I729"/>
    <mergeCell ref="A736:I739"/>
  </mergeCells>
  <pageMargins left="0.7" right="0.7" top="0.75" bottom="0.75" header="0.3" footer="0.3"/>
  <drawing r:id="rId1"/>
  <tableParts count="5">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Parthvi Paneliya</dc:creator>
  <cp:lastModifiedBy>Parthvi Paneliya</cp:lastModifiedBy>
  <dcterms:created xsi:type="dcterms:W3CDTF">2024-03-14T12:06:59Z</dcterms:created>
  <dcterms:modified xsi:type="dcterms:W3CDTF">2024-03-27T17:18:24Z</dcterms:modified>
</cp:coreProperties>
</file>