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\Desktop\"/>
    </mc:Choice>
  </mc:AlternateContent>
  <bookViews>
    <workbookView xWindow="0" yWindow="0" windowWidth="20490" windowHeight="7650"/>
  </bookViews>
  <sheets>
    <sheet name="implemented in the app" sheetId="2" r:id="rId1"/>
  </sheets>
  <definedNames>
    <definedName name="_xlnm._FilterDatabase" localSheetId="0" hidden="1">'implemented in the app'!$B$2:$M$254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M1" i="2"/>
  <c r="L3" i="2"/>
  <c r="K3" i="2"/>
  <c r="J3" i="2"/>
  <c r="T2" i="2" l="1"/>
  <c r="X2" i="2"/>
  <c r="K29" i="2" l="1"/>
  <c r="K200" i="2"/>
  <c r="I200" i="2"/>
  <c r="AD200" i="2" s="1"/>
  <c r="I193" i="2"/>
  <c r="AD193" i="2" s="1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1" i="2"/>
  <c r="K20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F83" i="2"/>
  <c r="G83" i="2" s="1"/>
  <c r="I83" i="2" s="1"/>
  <c r="F84" i="2"/>
  <c r="G84" i="2" s="1"/>
  <c r="I84" i="2" s="1"/>
  <c r="F73" i="2"/>
  <c r="G73" i="2" s="1"/>
  <c r="I73" i="2" s="1"/>
  <c r="F58" i="2"/>
  <c r="G58" i="2" s="1"/>
  <c r="I58" i="2" s="1"/>
  <c r="I202" i="2"/>
  <c r="I201" i="2"/>
  <c r="J200" i="2"/>
  <c r="I199" i="2"/>
  <c r="I198" i="2"/>
  <c r="I197" i="2"/>
  <c r="I196" i="2"/>
  <c r="I195" i="2"/>
  <c r="I194" i="2"/>
  <c r="J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F176" i="2"/>
  <c r="G176" i="2" s="1"/>
  <c r="I176" i="2" s="1"/>
  <c r="F175" i="2"/>
  <c r="G175" i="2" s="1"/>
  <c r="I175" i="2" s="1"/>
  <c r="F174" i="2"/>
  <c r="G174" i="2" s="1"/>
  <c r="I174" i="2" s="1"/>
  <c r="F173" i="2"/>
  <c r="G173" i="2" s="1"/>
  <c r="I173" i="2" s="1"/>
  <c r="F172" i="2"/>
  <c r="G172" i="2" s="1"/>
  <c r="I172" i="2" s="1"/>
  <c r="F171" i="2"/>
  <c r="G171" i="2" s="1"/>
  <c r="I171" i="2" s="1"/>
  <c r="F170" i="2"/>
  <c r="G170" i="2" s="1"/>
  <c r="I170" i="2" s="1"/>
  <c r="F169" i="2"/>
  <c r="G169" i="2" s="1"/>
  <c r="I169" i="2" s="1"/>
  <c r="F168" i="2"/>
  <c r="G168" i="2" s="1"/>
  <c r="I168" i="2" s="1"/>
  <c r="F167" i="2"/>
  <c r="G167" i="2" s="1"/>
  <c r="I167" i="2" s="1"/>
  <c r="F166" i="2"/>
  <c r="G166" i="2" s="1"/>
  <c r="I166" i="2" s="1"/>
  <c r="F165" i="2"/>
  <c r="G165" i="2" s="1"/>
  <c r="I165" i="2" s="1"/>
  <c r="F164" i="2"/>
  <c r="G164" i="2" s="1"/>
  <c r="I164" i="2" s="1"/>
  <c r="F163" i="2"/>
  <c r="G163" i="2" s="1"/>
  <c r="I163" i="2" s="1"/>
  <c r="F162" i="2"/>
  <c r="G162" i="2" s="1"/>
  <c r="I162" i="2" s="1"/>
  <c r="F161" i="2"/>
  <c r="G161" i="2" s="1"/>
  <c r="I161" i="2" s="1"/>
  <c r="F160" i="2"/>
  <c r="G160" i="2" s="1"/>
  <c r="I160" i="2" s="1"/>
  <c r="F159" i="2"/>
  <c r="G159" i="2" s="1"/>
  <c r="I159" i="2" s="1"/>
  <c r="F158" i="2"/>
  <c r="G158" i="2" s="1"/>
  <c r="I158" i="2" s="1"/>
  <c r="F157" i="2"/>
  <c r="G157" i="2" s="1"/>
  <c r="I157" i="2" s="1"/>
  <c r="F156" i="2"/>
  <c r="G156" i="2" s="1"/>
  <c r="I156" i="2" s="1"/>
  <c r="F155" i="2"/>
  <c r="G155" i="2" s="1"/>
  <c r="I155" i="2" s="1"/>
  <c r="F154" i="2"/>
  <c r="G154" i="2" s="1"/>
  <c r="I154" i="2" s="1"/>
  <c r="F153" i="2"/>
  <c r="G153" i="2" s="1"/>
  <c r="I153" i="2" s="1"/>
  <c r="F152" i="2"/>
  <c r="G152" i="2" s="1"/>
  <c r="I152" i="2" s="1"/>
  <c r="F151" i="2"/>
  <c r="G151" i="2" s="1"/>
  <c r="I151" i="2" s="1"/>
  <c r="F150" i="2"/>
  <c r="G150" i="2" s="1"/>
  <c r="I150" i="2" s="1"/>
  <c r="F149" i="2"/>
  <c r="G149" i="2" s="1"/>
  <c r="I149" i="2" s="1"/>
  <c r="F148" i="2"/>
  <c r="G148" i="2" s="1"/>
  <c r="I148" i="2" s="1"/>
  <c r="F147" i="2"/>
  <c r="G147" i="2" s="1"/>
  <c r="I147" i="2" s="1"/>
  <c r="F146" i="2"/>
  <c r="G146" i="2" s="1"/>
  <c r="I146" i="2" s="1"/>
  <c r="F145" i="2"/>
  <c r="G145" i="2" s="1"/>
  <c r="I145" i="2" s="1"/>
  <c r="F144" i="2"/>
  <c r="G144" i="2" s="1"/>
  <c r="I144" i="2" s="1"/>
  <c r="F143" i="2"/>
  <c r="G143" i="2" s="1"/>
  <c r="I143" i="2" s="1"/>
  <c r="F142" i="2"/>
  <c r="G142" i="2" s="1"/>
  <c r="I142" i="2" s="1"/>
  <c r="F141" i="2"/>
  <c r="G141" i="2" s="1"/>
  <c r="I141" i="2" s="1"/>
  <c r="F140" i="2"/>
  <c r="G140" i="2" s="1"/>
  <c r="I140" i="2" s="1"/>
  <c r="F139" i="2"/>
  <c r="G139" i="2" s="1"/>
  <c r="I139" i="2" s="1"/>
  <c r="F138" i="2"/>
  <c r="G138" i="2" s="1"/>
  <c r="I138" i="2" s="1"/>
  <c r="F137" i="2"/>
  <c r="G137" i="2" s="1"/>
  <c r="I137" i="2" s="1"/>
  <c r="F136" i="2"/>
  <c r="G136" i="2" s="1"/>
  <c r="I136" i="2" s="1"/>
  <c r="F135" i="2"/>
  <c r="G135" i="2" s="1"/>
  <c r="I135" i="2" s="1"/>
  <c r="F134" i="2"/>
  <c r="G134" i="2" s="1"/>
  <c r="I134" i="2" s="1"/>
  <c r="F133" i="2"/>
  <c r="G133" i="2" s="1"/>
  <c r="I133" i="2" s="1"/>
  <c r="F132" i="2"/>
  <c r="G132" i="2" s="1"/>
  <c r="I132" i="2" s="1"/>
  <c r="F131" i="2"/>
  <c r="G131" i="2" s="1"/>
  <c r="I131" i="2" s="1"/>
  <c r="F130" i="2"/>
  <c r="G130" i="2" s="1"/>
  <c r="I130" i="2" s="1"/>
  <c r="F129" i="2"/>
  <c r="G129" i="2" s="1"/>
  <c r="I129" i="2" s="1"/>
  <c r="F128" i="2"/>
  <c r="G128" i="2" s="1"/>
  <c r="I128" i="2" s="1"/>
  <c r="F127" i="2"/>
  <c r="G127" i="2" s="1"/>
  <c r="I127" i="2" s="1"/>
  <c r="F126" i="2"/>
  <c r="G126" i="2" s="1"/>
  <c r="I126" i="2" s="1"/>
  <c r="F125" i="2"/>
  <c r="G125" i="2" s="1"/>
  <c r="I125" i="2" s="1"/>
  <c r="F124" i="2"/>
  <c r="G124" i="2" s="1"/>
  <c r="I124" i="2" s="1"/>
  <c r="F123" i="2"/>
  <c r="G123" i="2" s="1"/>
  <c r="I123" i="2" s="1"/>
  <c r="F122" i="2"/>
  <c r="G122" i="2" s="1"/>
  <c r="I122" i="2" s="1"/>
  <c r="F121" i="2"/>
  <c r="G121" i="2" s="1"/>
  <c r="I121" i="2" s="1"/>
  <c r="F120" i="2"/>
  <c r="G120" i="2" s="1"/>
  <c r="I120" i="2" s="1"/>
  <c r="F119" i="2"/>
  <c r="G119" i="2" s="1"/>
  <c r="I119" i="2" s="1"/>
  <c r="F118" i="2"/>
  <c r="G118" i="2" s="1"/>
  <c r="I118" i="2" s="1"/>
  <c r="F117" i="2"/>
  <c r="G117" i="2" s="1"/>
  <c r="I117" i="2" s="1"/>
  <c r="F116" i="2"/>
  <c r="G116" i="2" s="1"/>
  <c r="I116" i="2" s="1"/>
  <c r="F115" i="2"/>
  <c r="G115" i="2" s="1"/>
  <c r="I115" i="2" s="1"/>
  <c r="F114" i="2"/>
  <c r="G114" i="2" s="1"/>
  <c r="I114" i="2" s="1"/>
  <c r="F113" i="2"/>
  <c r="G113" i="2" s="1"/>
  <c r="I113" i="2" s="1"/>
  <c r="F112" i="2"/>
  <c r="G112" i="2" s="1"/>
  <c r="I112" i="2" s="1"/>
  <c r="F111" i="2"/>
  <c r="G111" i="2" s="1"/>
  <c r="I111" i="2" s="1"/>
  <c r="F110" i="2"/>
  <c r="G110" i="2" s="1"/>
  <c r="I110" i="2" s="1"/>
  <c r="F109" i="2"/>
  <c r="G109" i="2" s="1"/>
  <c r="I109" i="2" s="1"/>
  <c r="F108" i="2"/>
  <c r="G108" i="2" s="1"/>
  <c r="I108" i="2" s="1"/>
  <c r="F107" i="2"/>
  <c r="G107" i="2" s="1"/>
  <c r="I107" i="2" s="1"/>
  <c r="F106" i="2"/>
  <c r="G106" i="2" s="1"/>
  <c r="I106" i="2" s="1"/>
  <c r="F105" i="2"/>
  <c r="G105" i="2" s="1"/>
  <c r="I105" i="2" s="1"/>
  <c r="F104" i="2"/>
  <c r="G104" i="2" s="1"/>
  <c r="I104" i="2" s="1"/>
  <c r="F103" i="2"/>
  <c r="G103" i="2" s="1"/>
  <c r="I103" i="2" s="1"/>
  <c r="F102" i="2"/>
  <c r="G102" i="2" s="1"/>
  <c r="I102" i="2" s="1"/>
  <c r="F101" i="2"/>
  <c r="G101" i="2" s="1"/>
  <c r="I101" i="2" s="1"/>
  <c r="F100" i="2"/>
  <c r="G100" i="2" s="1"/>
  <c r="I100" i="2" s="1"/>
  <c r="F99" i="2"/>
  <c r="G99" i="2" s="1"/>
  <c r="I99" i="2" s="1"/>
  <c r="F98" i="2"/>
  <c r="G98" i="2" s="1"/>
  <c r="I98" i="2" s="1"/>
  <c r="F97" i="2"/>
  <c r="F96" i="2"/>
  <c r="G96" i="2" s="1"/>
  <c r="I96" i="2" s="1"/>
  <c r="F95" i="2"/>
  <c r="G95" i="2" s="1"/>
  <c r="I95" i="2" s="1"/>
  <c r="F94" i="2"/>
  <c r="G94" i="2" s="1"/>
  <c r="I94" i="2" s="1"/>
  <c r="F93" i="2"/>
  <c r="G93" i="2" s="1"/>
  <c r="I93" i="2" s="1"/>
  <c r="F92" i="2"/>
  <c r="G92" i="2" s="1"/>
  <c r="I92" i="2" s="1"/>
  <c r="F91" i="2"/>
  <c r="G91" i="2" s="1"/>
  <c r="I91" i="2" s="1"/>
  <c r="F90" i="2"/>
  <c r="G90" i="2" s="1"/>
  <c r="I90" i="2" s="1"/>
  <c r="F89" i="2"/>
  <c r="G89" i="2" s="1"/>
  <c r="I89" i="2" s="1"/>
  <c r="F88" i="2"/>
  <c r="G88" i="2" s="1"/>
  <c r="I88" i="2" s="1"/>
  <c r="F87" i="2"/>
  <c r="G87" i="2" s="1"/>
  <c r="I87" i="2" s="1"/>
  <c r="F86" i="2"/>
  <c r="G86" i="2" s="1"/>
  <c r="I86" i="2" s="1"/>
  <c r="F85" i="2"/>
  <c r="G85" i="2" s="1"/>
  <c r="I85" i="2" s="1"/>
  <c r="F82" i="2"/>
  <c r="G82" i="2" s="1"/>
  <c r="F81" i="2"/>
  <c r="G81" i="2" s="1"/>
  <c r="I81" i="2" s="1"/>
  <c r="F80" i="2"/>
  <c r="G80" i="2" s="1"/>
  <c r="I80" i="2" s="1"/>
  <c r="F79" i="2"/>
  <c r="G79" i="2" s="1"/>
  <c r="I79" i="2" s="1"/>
  <c r="F78" i="2"/>
  <c r="G78" i="2" s="1"/>
  <c r="I78" i="2" s="1"/>
  <c r="F77" i="2"/>
  <c r="G77" i="2" s="1"/>
  <c r="I77" i="2" s="1"/>
  <c r="F76" i="2"/>
  <c r="G76" i="2" s="1"/>
  <c r="I76" i="2" s="1"/>
  <c r="F75" i="2"/>
  <c r="G75" i="2" s="1"/>
  <c r="I75" i="2" s="1"/>
  <c r="F74" i="2"/>
  <c r="G74" i="2" s="1"/>
  <c r="I74" i="2" s="1"/>
  <c r="F72" i="2"/>
  <c r="G72" i="2" s="1"/>
  <c r="I72" i="2" s="1"/>
  <c r="F71" i="2"/>
  <c r="G71" i="2" s="1"/>
  <c r="I71" i="2" s="1"/>
  <c r="F70" i="2"/>
  <c r="G70" i="2" s="1"/>
  <c r="I70" i="2" s="1"/>
  <c r="F69" i="2"/>
  <c r="G69" i="2" s="1"/>
  <c r="I69" i="2" s="1"/>
  <c r="F68" i="2"/>
  <c r="G68" i="2" s="1"/>
  <c r="I68" i="2" s="1"/>
  <c r="F67" i="2"/>
  <c r="G67" i="2" s="1"/>
  <c r="I67" i="2" s="1"/>
  <c r="F66" i="2"/>
  <c r="G66" i="2" s="1"/>
  <c r="I66" i="2" s="1"/>
  <c r="F65" i="2"/>
  <c r="G65" i="2" s="1"/>
  <c r="I65" i="2" s="1"/>
  <c r="F64" i="2"/>
  <c r="G64" i="2" s="1"/>
  <c r="I64" i="2" s="1"/>
  <c r="F63" i="2"/>
  <c r="G63" i="2" s="1"/>
  <c r="I63" i="2" s="1"/>
  <c r="F62" i="2"/>
  <c r="G62" i="2" s="1"/>
  <c r="I62" i="2" s="1"/>
  <c r="F61" i="2"/>
  <c r="G61" i="2" s="1"/>
  <c r="I61" i="2" s="1"/>
  <c r="F60" i="2"/>
  <c r="G60" i="2" s="1"/>
  <c r="I60" i="2" s="1"/>
  <c r="F59" i="2"/>
  <c r="G59" i="2" s="1"/>
  <c r="I59" i="2" s="1"/>
  <c r="F57" i="2"/>
  <c r="G57" i="2" s="1"/>
  <c r="I57" i="2" s="1"/>
  <c r="F56" i="2"/>
  <c r="G56" i="2" s="1"/>
  <c r="I56" i="2" s="1"/>
  <c r="F55" i="2"/>
  <c r="G55" i="2" s="1"/>
  <c r="I55" i="2" s="1"/>
  <c r="F54" i="2"/>
  <c r="G54" i="2" s="1"/>
  <c r="I54" i="2" s="1"/>
  <c r="F53" i="2"/>
  <c r="G53" i="2" s="1"/>
  <c r="I53" i="2" s="1"/>
  <c r="F52" i="2"/>
  <c r="G52" i="2" s="1"/>
  <c r="I52" i="2" s="1"/>
  <c r="F51" i="2"/>
  <c r="G51" i="2" s="1"/>
  <c r="I51" i="2" s="1"/>
  <c r="F50" i="2"/>
  <c r="G50" i="2" s="1"/>
  <c r="I50" i="2" s="1"/>
  <c r="F49" i="2"/>
  <c r="G49" i="2" s="1"/>
  <c r="I49" i="2" s="1"/>
  <c r="F48" i="2"/>
  <c r="G48" i="2" s="1"/>
  <c r="I48" i="2" s="1"/>
  <c r="F47" i="2"/>
  <c r="G47" i="2" s="1"/>
  <c r="I47" i="2" s="1"/>
  <c r="F46" i="2"/>
  <c r="G46" i="2" s="1"/>
  <c r="I46" i="2" s="1"/>
  <c r="F45" i="2"/>
  <c r="G45" i="2" s="1"/>
  <c r="I45" i="2" s="1"/>
  <c r="F44" i="2"/>
  <c r="G44" i="2" s="1"/>
  <c r="I44" i="2" s="1"/>
  <c r="F43" i="2"/>
  <c r="G43" i="2" s="1"/>
  <c r="I43" i="2" s="1"/>
  <c r="F42" i="2"/>
  <c r="G42" i="2" s="1"/>
  <c r="I42" i="2" s="1"/>
  <c r="F41" i="2"/>
  <c r="G41" i="2" s="1"/>
  <c r="I41" i="2" s="1"/>
  <c r="F40" i="2"/>
  <c r="G40" i="2" s="1"/>
  <c r="I40" i="2" s="1"/>
  <c r="F39" i="2"/>
  <c r="G39" i="2" s="1"/>
  <c r="I39" i="2" s="1"/>
  <c r="F38" i="2"/>
  <c r="G38" i="2" s="1"/>
  <c r="I38" i="2" s="1"/>
  <c r="F37" i="2"/>
  <c r="G37" i="2" s="1"/>
  <c r="I37" i="2" s="1"/>
  <c r="F36" i="2"/>
  <c r="G36" i="2" s="1"/>
  <c r="I36" i="2" s="1"/>
  <c r="F35" i="2"/>
  <c r="G35" i="2" s="1"/>
  <c r="I35" i="2" s="1"/>
  <c r="F34" i="2"/>
  <c r="G34" i="2" s="1"/>
  <c r="I34" i="2" s="1"/>
  <c r="F33" i="2"/>
  <c r="G33" i="2" s="1"/>
  <c r="I33" i="2" s="1"/>
  <c r="F32" i="2"/>
  <c r="G32" i="2" s="1"/>
  <c r="I32" i="2" s="1"/>
  <c r="F31" i="2"/>
  <c r="G31" i="2" s="1"/>
  <c r="I31" i="2" s="1"/>
  <c r="F30" i="2"/>
  <c r="G30" i="2" s="1"/>
  <c r="I30" i="2" s="1"/>
  <c r="F29" i="2"/>
  <c r="G29" i="2" s="1"/>
  <c r="I29" i="2" s="1"/>
  <c r="J29" i="2" s="1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254" i="2" l="1"/>
  <c r="G250" i="2"/>
  <c r="G251" i="2"/>
  <c r="G227" i="2"/>
  <c r="G224" i="2"/>
  <c r="G221" i="2"/>
  <c r="G218" i="2"/>
  <c r="G216" i="2"/>
  <c r="G214" i="2"/>
  <c r="G209" i="2"/>
  <c r="G205" i="2"/>
  <c r="G203" i="2"/>
  <c r="J147" i="2"/>
  <c r="AD147" i="2"/>
  <c r="AD3" i="2"/>
  <c r="J5" i="2"/>
  <c r="AD5" i="2"/>
  <c r="J7" i="2"/>
  <c r="AD7" i="2"/>
  <c r="J9" i="2"/>
  <c r="AD9" i="2"/>
  <c r="J11" i="2"/>
  <c r="AD11" i="2"/>
  <c r="J13" i="2"/>
  <c r="AD13" i="2"/>
  <c r="J15" i="2"/>
  <c r="AD15" i="2"/>
  <c r="J17" i="2"/>
  <c r="AD17" i="2"/>
  <c r="J19" i="2"/>
  <c r="AD19" i="2"/>
  <c r="J21" i="2"/>
  <c r="AD21" i="2"/>
  <c r="J23" i="2"/>
  <c r="AD23" i="2"/>
  <c r="J25" i="2"/>
  <c r="AD25" i="2"/>
  <c r="J27" i="2"/>
  <c r="AD27" i="2"/>
  <c r="J31" i="2"/>
  <c r="AD31" i="2"/>
  <c r="J33" i="2"/>
  <c r="AD33" i="2"/>
  <c r="J35" i="2"/>
  <c r="AD35" i="2"/>
  <c r="J37" i="2"/>
  <c r="AD37" i="2"/>
  <c r="J39" i="2"/>
  <c r="AD39" i="2"/>
  <c r="J41" i="2"/>
  <c r="AD41" i="2"/>
  <c r="J43" i="2"/>
  <c r="AD43" i="2"/>
  <c r="J45" i="2"/>
  <c r="AD45" i="2"/>
  <c r="J47" i="2"/>
  <c r="AD47" i="2"/>
  <c r="J49" i="2"/>
  <c r="AD49" i="2"/>
  <c r="J51" i="2"/>
  <c r="AD51" i="2"/>
  <c r="J53" i="2"/>
  <c r="AD53" i="2"/>
  <c r="J55" i="2"/>
  <c r="AD55" i="2"/>
  <c r="J57" i="2"/>
  <c r="AD57" i="2"/>
  <c r="J60" i="2"/>
  <c r="AD60" i="2"/>
  <c r="J62" i="2"/>
  <c r="AD62" i="2"/>
  <c r="J64" i="2"/>
  <c r="AD64" i="2"/>
  <c r="J66" i="2"/>
  <c r="AD66" i="2"/>
  <c r="J68" i="2"/>
  <c r="AD68" i="2"/>
  <c r="J70" i="2"/>
  <c r="AD70" i="2"/>
  <c r="J72" i="2"/>
  <c r="AD72" i="2"/>
  <c r="J75" i="2"/>
  <c r="AD75" i="2"/>
  <c r="J77" i="2"/>
  <c r="AD77" i="2"/>
  <c r="J79" i="2"/>
  <c r="AD79" i="2"/>
  <c r="J81" i="2"/>
  <c r="AD81" i="2"/>
  <c r="J85" i="2"/>
  <c r="AD85" i="2"/>
  <c r="J87" i="2"/>
  <c r="AD87" i="2"/>
  <c r="J89" i="2"/>
  <c r="AD89" i="2"/>
  <c r="J91" i="2"/>
  <c r="AD91" i="2"/>
  <c r="J93" i="2"/>
  <c r="AD93" i="2"/>
  <c r="J95" i="2"/>
  <c r="AD95" i="2"/>
  <c r="J99" i="2"/>
  <c r="AD99" i="2"/>
  <c r="J101" i="2"/>
  <c r="AD101" i="2"/>
  <c r="J103" i="2"/>
  <c r="AD103" i="2"/>
  <c r="J105" i="2"/>
  <c r="AD105" i="2"/>
  <c r="J107" i="2"/>
  <c r="AD107" i="2"/>
  <c r="J109" i="2"/>
  <c r="AD109" i="2"/>
  <c r="J111" i="2"/>
  <c r="AD111" i="2"/>
  <c r="J113" i="2"/>
  <c r="AD113" i="2"/>
  <c r="J115" i="2"/>
  <c r="AD115" i="2"/>
  <c r="J117" i="2"/>
  <c r="AD117" i="2"/>
  <c r="J119" i="2"/>
  <c r="AD119" i="2"/>
  <c r="J121" i="2"/>
  <c r="AD121" i="2"/>
  <c r="J123" i="2"/>
  <c r="AD123" i="2"/>
  <c r="J125" i="2"/>
  <c r="AD125" i="2"/>
  <c r="J127" i="2"/>
  <c r="AD127" i="2"/>
  <c r="J129" i="2"/>
  <c r="AD129" i="2"/>
  <c r="J131" i="2"/>
  <c r="AD131" i="2"/>
  <c r="J133" i="2"/>
  <c r="AD133" i="2"/>
  <c r="J135" i="2"/>
  <c r="AD135" i="2"/>
  <c r="J137" i="2"/>
  <c r="AD137" i="2"/>
  <c r="J139" i="2"/>
  <c r="AD139" i="2"/>
  <c r="J141" i="2"/>
  <c r="AD141" i="2"/>
  <c r="J143" i="2"/>
  <c r="AD143" i="2"/>
  <c r="J145" i="2"/>
  <c r="AD145" i="2"/>
  <c r="J149" i="2"/>
  <c r="AD149" i="2"/>
  <c r="J151" i="2"/>
  <c r="AD151" i="2"/>
  <c r="J153" i="2"/>
  <c r="AD153" i="2"/>
  <c r="J155" i="2"/>
  <c r="AD155" i="2"/>
  <c r="J157" i="2"/>
  <c r="AD157" i="2"/>
  <c r="J159" i="2"/>
  <c r="AD159" i="2"/>
  <c r="J161" i="2"/>
  <c r="AD161" i="2"/>
  <c r="J163" i="2"/>
  <c r="AD163" i="2"/>
  <c r="J165" i="2"/>
  <c r="AD165" i="2"/>
  <c r="J167" i="2"/>
  <c r="AD167" i="2"/>
  <c r="J169" i="2"/>
  <c r="AD169" i="2"/>
  <c r="J171" i="2"/>
  <c r="AD171" i="2"/>
  <c r="J173" i="2"/>
  <c r="AD173" i="2"/>
  <c r="J175" i="2"/>
  <c r="AD175" i="2"/>
  <c r="J177" i="2"/>
  <c r="AD177" i="2"/>
  <c r="J179" i="2"/>
  <c r="AD179" i="2"/>
  <c r="J181" i="2"/>
  <c r="AD181" i="2"/>
  <c r="J183" i="2"/>
  <c r="AD183" i="2"/>
  <c r="J185" i="2"/>
  <c r="AD185" i="2"/>
  <c r="J187" i="2"/>
  <c r="AD187" i="2"/>
  <c r="J189" i="2"/>
  <c r="AD189" i="2"/>
  <c r="J191" i="2"/>
  <c r="AD191" i="2"/>
  <c r="J195" i="2"/>
  <c r="AD195" i="2"/>
  <c r="J197" i="2"/>
  <c r="AD197" i="2"/>
  <c r="J199" i="2"/>
  <c r="AD199" i="2"/>
  <c r="J201" i="2"/>
  <c r="AD201" i="2"/>
  <c r="J58" i="2"/>
  <c r="AD58" i="2"/>
  <c r="J84" i="2"/>
  <c r="AD84" i="2"/>
  <c r="J4" i="2"/>
  <c r="AD4" i="2"/>
  <c r="J6" i="2"/>
  <c r="AD6" i="2"/>
  <c r="J8" i="2"/>
  <c r="AD8" i="2"/>
  <c r="J10" i="2"/>
  <c r="AD10" i="2"/>
  <c r="J12" i="2"/>
  <c r="AD12" i="2"/>
  <c r="J14" i="2"/>
  <c r="AD14" i="2"/>
  <c r="J16" i="2"/>
  <c r="AD16" i="2"/>
  <c r="J18" i="2"/>
  <c r="AD18" i="2"/>
  <c r="J20" i="2"/>
  <c r="AD20" i="2"/>
  <c r="J22" i="2"/>
  <c r="AD22" i="2"/>
  <c r="J24" i="2"/>
  <c r="AD24" i="2"/>
  <c r="J26" i="2"/>
  <c r="AD26" i="2"/>
  <c r="J28" i="2"/>
  <c r="AD28" i="2"/>
  <c r="J30" i="2"/>
  <c r="AD30" i="2"/>
  <c r="J32" i="2"/>
  <c r="AD32" i="2"/>
  <c r="J34" i="2"/>
  <c r="AD34" i="2"/>
  <c r="J36" i="2"/>
  <c r="AD36" i="2"/>
  <c r="J38" i="2"/>
  <c r="AD38" i="2"/>
  <c r="J40" i="2"/>
  <c r="AD40" i="2"/>
  <c r="J42" i="2"/>
  <c r="AD42" i="2"/>
  <c r="J44" i="2"/>
  <c r="AD44" i="2"/>
  <c r="J46" i="2"/>
  <c r="AD46" i="2"/>
  <c r="J48" i="2"/>
  <c r="AD48" i="2"/>
  <c r="J50" i="2"/>
  <c r="AD50" i="2"/>
  <c r="J52" i="2"/>
  <c r="AD52" i="2"/>
  <c r="J54" i="2"/>
  <c r="AD54" i="2"/>
  <c r="J56" i="2"/>
  <c r="AD56" i="2"/>
  <c r="J59" i="2"/>
  <c r="AD59" i="2"/>
  <c r="J61" i="2"/>
  <c r="AD61" i="2"/>
  <c r="J63" i="2"/>
  <c r="AD63" i="2"/>
  <c r="J65" i="2"/>
  <c r="AD65" i="2"/>
  <c r="J67" i="2"/>
  <c r="AD67" i="2"/>
  <c r="J69" i="2"/>
  <c r="AD69" i="2"/>
  <c r="J71" i="2"/>
  <c r="AD71" i="2"/>
  <c r="J74" i="2"/>
  <c r="AD74" i="2"/>
  <c r="J76" i="2"/>
  <c r="AD76" i="2"/>
  <c r="J78" i="2"/>
  <c r="AD78" i="2"/>
  <c r="J80" i="2"/>
  <c r="AD80" i="2"/>
  <c r="J86" i="2"/>
  <c r="AD86" i="2"/>
  <c r="J88" i="2"/>
  <c r="AD88" i="2"/>
  <c r="J90" i="2"/>
  <c r="AD90" i="2"/>
  <c r="J92" i="2"/>
  <c r="AD92" i="2"/>
  <c r="J94" i="2"/>
  <c r="AD94" i="2"/>
  <c r="J96" i="2"/>
  <c r="AD96" i="2"/>
  <c r="J98" i="2"/>
  <c r="AD98" i="2"/>
  <c r="J100" i="2"/>
  <c r="AD100" i="2"/>
  <c r="J102" i="2"/>
  <c r="AD102" i="2"/>
  <c r="J104" i="2"/>
  <c r="AD104" i="2"/>
  <c r="J106" i="2"/>
  <c r="AD106" i="2"/>
  <c r="J108" i="2"/>
  <c r="AD108" i="2"/>
  <c r="J110" i="2"/>
  <c r="AD110" i="2"/>
  <c r="J112" i="2"/>
  <c r="AD112" i="2"/>
  <c r="J114" i="2"/>
  <c r="AD114" i="2"/>
  <c r="J116" i="2"/>
  <c r="AD116" i="2"/>
  <c r="J118" i="2"/>
  <c r="AD118" i="2"/>
  <c r="J120" i="2"/>
  <c r="AD120" i="2"/>
  <c r="J122" i="2"/>
  <c r="AD122" i="2"/>
  <c r="J124" i="2"/>
  <c r="AD124" i="2"/>
  <c r="J126" i="2"/>
  <c r="AD126" i="2"/>
  <c r="J128" i="2"/>
  <c r="AD128" i="2"/>
  <c r="J130" i="2"/>
  <c r="AD130" i="2"/>
  <c r="J132" i="2"/>
  <c r="AD132" i="2"/>
  <c r="J134" i="2"/>
  <c r="AD134" i="2"/>
  <c r="J136" i="2"/>
  <c r="AD136" i="2"/>
  <c r="J138" i="2"/>
  <c r="AD138" i="2"/>
  <c r="J140" i="2"/>
  <c r="AD140" i="2"/>
  <c r="J142" i="2"/>
  <c r="AD142" i="2"/>
  <c r="J144" i="2"/>
  <c r="AD144" i="2"/>
  <c r="J146" i="2"/>
  <c r="AD146" i="2"/>
  <c r="J148" i="2"/>
  <c r="AD148" i="2"/>
  <c r="J150" i="2"/>
  <c r="AD150" i="2"/>
  <c r="J152" i="2"/>
  <c r="AD152" i="2"/>
  <c r="J154" i="2"/>
  <c r="AD154" i="2"/>
  <c r="J156" i="2"/>
  <c r="AD156" i="2"/>
  <c r="J158" i="2"/>
  <c r="AD158" i="2"/>
  <c r="J160" i="2"/>
  <c r="AD160" i="2"/>
  <c r="J162" i="2"/>
  <c r="AD162" i="2"/>
  <c r="J164" i="2"/>
  <c r="AD164" i="2"/>
  <c r="J166" i="2"/>
  <c r="AD166" i="2"/>
  <c r="J168" i="2"/>
  <c r="AD168" i="2"/>
  <c r="J170" i="2"/>
  <c r="AD170" i="2"/>
  <c r="J172" i="2"/>
  <c r="AD172" i="2"/>
  <c r="J174" i="2"/>
  <c r="AD174" i="2"/>
  <c r="J176" i="2"/>
  <c r="AD176" i="2"/>
  <c r="J178" i="2"/>
  <c r="AD178" i="2"/>
  <c r="J180" i="2"/>
  <c r="AD180" i="2"/>
  <c r="J182" i="2"/>
  <c r="AD182" i="2"/>
  <c r="J184" i="2"/>
  <c r="AD184" i="2"/>
  <c r="J186" i="2"/>
  <c r="AD186" i="2"/>
  <c r="J188" i="2"/>
  <c r="AD188" i="2"/>
  <c r="J190" i="2"/>
  <c r="AD190" i="2"/>
  <c r="J192" i="2"/>
  <c r="AD192" i="2"/>
  <c r="J194" i="2"/>
  <c r="AD194" i="2"/>
  <c r="J196" i="2"/>
  <c r="AD196" i="2"/>
  <c r="J198" i="2"/>
  <c r="AD198" i="2"/>
  <c r="J202" i="2"/>
  <c r="AD202" i="2"/>
  <c r="J73" i="2"/>
  <c r="AD73" i="2"/>
  <c r="J83" i="2"/>
  <c r="AD83" i="2"/>
  <c r="G226" i="2"/>
  <c r="G248" i="2"/>
  <c r="I82" i="2"/>
  <c r="G97" i="2"/>
  <c r="I97" i="2" s="1"/>
  <c r="O202" i="2"/>
  <c r="O200" i="2"/>
  <c r="O198" i="2"/>
  <c r="O196" i="2"/>
  <c r="O194" i="2"/>
  <c r="O192" i="2"/>
  <c r="O190" i="2"/>
  <c r="O201" i="2"/>
  <c r="O199" i="2"/>
  <c r="O197" i="2"/>
  <c r="O195" i="2"/>
  <c r="O193" i="2"/>
  <c r="O191" i="2"/>
  <c r="O189" i="2"/>
  <c r="O188" i="2"/>
  <c r="O186" i="2"/>
  <c r="O184" i="2"/>
  <c r="O187" i="2"/>
  <c r="O185" i="2"/>
  <c r="O183" i="2"/>
  <c r="O181" i="2"/>
  <c r="O179" i="2"/>
  <c r="O177" i="2"/>
  <c r="O182" i="2"/>
  <c r="O180" i="2"/>
  <c r="O178" i="2"/>
  <c r="O176" i="2"/>
  <c r="O174" i="2"/>
  <c r="O172" i="2"/>
  <c r="O170" i="2"/>
  <c r="O168" i="2"/>
  <c r="O173" i="2"/>
  <c r="O169" i="2"/>
  <c r="O166" i="2"/>
  <c r="O164" i="2"/>
  <c r="O162" i="2"/>
  <c r="O160" i="2"/>
  <c r="O158" i="2"/>
  <c r="O156" i="2"/>
  <c r="O154" i="2"/>
  <c r="O152" i="2"/>
  <c r="O150" i="2"/>
  <c r="O148" i="2"/>
  <c r="O146" i="2"/>
  <c r="O144" i="2"/>
  <c r="O142" i="2"/>
  <c r="O140" i="2"/>
  <c r="O175" i="2"/>
  <c r="O171" i="2"/>
  <c r="O167" i="2"/>
  <c r="O165" i="2"/>
  <c r="O163" i="2"/>
  <c r="O161" i="2"/>
  <c r="O159" i="2"/>
  <c r="O157" i="2"/>
  <c r="O155" i="2"/>
  <c r="O153" i="2"/>
  <c r="O151" i="2"/>
  <c r="O149" i="2"/>
  <c r="O147" i="2"/>
  <c r="O145" i="2"/>
  <c r="O143" i="2"/>
  <c r="O141" i="2"/>
  <c r="O139" i="2"/>
  <c r="O137" i="2"/>
  <c r="O135" i="2"/>
  <c r="O133" i="2"/>
  <c r="O131" i="2"/>
  <c r="O129" i="2"/>
  <c r="O127" i="2"/>
  <c r="O125" i="2"/>
  <c r="O123" i="2"/>
  <c r="O121" i="2"/>
  <c r="O119" i="2"/>
  <c r="O117" i="2"/>
  <c r="O115" i="2"/>
  <c r="O113" i="2"/>
  <c r="O111" i="2"/>
  <c r="O109" i="2"/>
  <c r="O107" i="2"/>
  <c r="O105" i="2"/>
  <c r="O103" i="2"/>
  <c r="O101" i="2"/>
  <c r="O99" i="2"/>
  <c r="O97" i="2"/>
  <c r="O95" i="2"/>
  <c r="O93" i="2"/>
  <c r="O91" i="2"/>
  <c r="O89" i="2"/>
  <c r="O87" i="2"/>
  <c r="O85" i="2"/>
  <c r="O83" i="2"/>
  <c r="O27" i="2"/>
  <c r="O25" i="2"/>
  <c r="O138" i="2"/>
  <c r="O136" i="2"/>
  <c r="O134" i="2"/>
  <c r="O132" i="2"/>
  <c r="O130" i="2"/>
  <c r="O128" i="2"/>
  <c r="O126" i="2"/>
  <c r="O124" i="2"/>
  <c r="O122" i="2"/>
  <c r="O120" i="2"/>
  <c r="O118" i="2"/>
  <c r="O116" i="2"/>
  <c r="O114" i="2"/>
  <c r="O112" i="2"/>
  <c r="O110" i="2"/>
  <c r="O108" i="2"/>
  <c r="O106" i="2"/>
  <c r="O104" i="2"/>
  <c r="O102" i="2"/>
  <c r="O100" i="2"/>
  <c r="O98" i="2"/>
  <c r="O96" i="2"/>
  <c r="O94" i="2"/>
  <c r="O92" i="2"/>
  <c r="O90" i="2"/>
  <c r="O88" i="2"/>
  <c r="O86" i="2"/>
  <c r="O84" i="2"/>
  <c r="O82" i="2"/>
  <c r="O81" i="2"/>
  <c r="O80" i="2"/>
  <c r="O79" i="2"/>
  <c r="O78" i="2"/>
  <c r="O77" i="2"/>
  <c r="O76" i="2"/>
  <c r="O75" i="2"/>
  <c r="O7" i="2"/>
  <c r="O9" i="2"/>
  <c r="O11" i="2"/>
  <c r="O13" i="2"/>
  <c r="O15" i="2"/>
  <c r="O17" i="2"/>
  <c r="O19" i="2"/>
  <c r="O21" i="2"/>
  <c r="O23" i="2"/>
  <c r="O29" i="2"/>
  <c r="O31" i="2"/>
  <c r="O33" i="2"/>
  <c r="O35" i="2"/>
  <c r="O37" i="2"/>
  <c r="O39" i="2"/>
  <c r="O41" i="2"/>
  <c r="O43" i="2"/>
  <c r="O45" i="2"/>
  <c r="O47" i="2"/>
  <c r="O49" i="2"/>
  <c r="O51" i="2"/>
  <c r="O53" i="2"/>
  <c r="O55" i="2"/>
  <c r="O57" i="2"/>
  <c r="O59" i="2"/>
  <c r="O61" i="2"/>
  <c r="O63" i="2"/>
  <c r="O65" i="2"/>
  <c r="O67" i="2"/>
  <c r="O69" i="2"/>
  <c r="O71" i="2"/>
  <c r="O73" i="2"/>
  <c r="O5" i="2"/>
  <c r="O3" i="2"/>
  <c r="O4" i="2"/>
  <c r="O6" i="2"/>
  <c r="O8" i="2"/>
  <c r="O10" i="2"/>
  <c r="O12" i="2"/>
  <c r="O14" i="2"/>
  <c r="O16" i="2"/>
  <c r="O18" i="2"/>
  <c r="O20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0" i="2"/>
  <c r="O52" i="2"/>
  <c r="O54" i="2"/>
  <c r="O56" i="2"/>
  <c r="O58" i="2"/>
  <c r="O60" i="2"/>
  <c r="O62" i="2"/>
  <c r="O64" i="2"/>
  <c r="O66" i="2"/>
  <c r="O68" i="2"/>
  <c r="O70" i="2"/>
  <c r="O72" i="2"/>
  <c r="O74" i="2"/>
  <c r="G220" i="2"/>
  <c r="G219" i="2"/>
  <c r="G217" i="2"/>
  <c r="G215" i="2"/>
  <c r="G213" i="2"/>
  <c r="G212" i="2"/>
  <c r="G211" i="2"/>
  <c r="G210" i="2"/>
  <c r="G208" i="2"/>
  <c r="G207" i="2"/>
  <c r="G206" i="2"/>
  <c r="G204" i="2"/>
  <c r="G223" i="2"/>
  <c r="G225" i="2"/>
  <c r="G229" i="2"/>
  <c r="G231" i="2"/>
  <c r="G233" i="2"/>
  <c r="G235" i="2"/>
  <c r="G237" i="2"/>
  <c r="G239" i="2"/>
  <c r="G241" i="2"/>
  <c r="G243" i="2"/>
  <c r="G245" i="2"/>
  <c r="G247" i="2"/>
  <c r="G249" i="2"/>
  <c r="G253" i="2"/>
  <c r="G222" i="2"/>
  <c r="G228" i="2"/>
  <c r="G230" i="2"/>
  <c r="G232" i="2"/>
  <c r="G234" i="2"/>
  <c r="G236" i="2"/>
  <c r="G238" i="2"/>
  <c r="G240" i="2"/>
  <c r="G242" i="2"/>
  <c r="G244" i="2"/>
  <c r="G246" i="2"/>
  <c r="G252" i="2"/>
  <c r="V2" i="2" l="1"/>
  <c r="AD29" i="2"/>
  <c r="J97" i="2"/>
  <c r="AD97" i="2"/>
  <c r="J82" i="2"/>
  <c r="K1" i="2" s="1"/>
  <c r="AD82" i="2"/>
  <c r="P1" i="2" a="1"/>
  <c r="Q1" i="2" s="1"/>
  <c r="L228" i="2" l="1"/>
  <c r="M228" i="2" s="1"/>
  <c r="L251" i="2"/>
  <c r="M251" i="2" s="1"/>
  <c r="L212" i="2"/>
  <c r="L226" i="2"/>
  <c r="M226" i="2" s="1"/>
  <c r="L254" i="2"/>
  <c r="L216" i="2"/>
  <c r="M216" i="2" s="1"/>
  <c r="L215" i="2"/>
  <c r="M215" i="2" s="1"/>
  <c r="L211" i="2"/>
  <c r="L247" i="2"/>
  <c r="L202" i="2"/>
  <c r="L10" i="2"/>
  <c r="L200" i="2"/>
  <c r="L50" i="2"/>
  <c r="L135" i="2"/>
  <c r="L15" i="2"/>
  <c r="L82" i="2"/>
  <c r="L195" i="2"/>
  <c r="L14" i="2"/>
  <c r="L34" i="2"/>
  <c r="L66" i="2"/>
  <c r="L103" i="2"/>
  <c r="L167" i="2"/>
  <c r="L231" i="2"/>
  <c r="L6" i="2"/>
  <c r="L22" i="2"/>
  <c r="L27" i="2"/>
  <c r="L42" i="2"/>
  <c r="L58" i="2"/>
  <c r="L74" i="2"/>
  <c r="L90" i="2"/>
  <c r="L119" i="2"/>
  <c r="L151" i="2"/>
  <c r="L184" i="2"/>
  <c r="L7" i="2"/>
  <c r="L4" i="2"/>
  <c r="L18" i="2"/>
  <c r="L11" i="2"/>
  <c r="L19" i="2"/>
  <c r="L30" i="2"/>
  <c r="L38" i="2"/>
  <c r="L46" i="2"/>
  <c r="L54" i="2"/>
  <c r="L62" i="2"/>
  <c r="L70" i="2"/>
  <c r="L78" i="2"/>
  <c r="L86" i="2"/>
  <c r="L95" i="2"/>
  <c r="L111" i="2"/>
  <c r="L127" i="2"/>
  <c r="L143" i="2"/>
  <c r="L159" i="2"/>
  <c r="L172" i="2"/>
  <c r="L192" i="2"/>
  <c r="L207" i="2"/>
  <c r="L223" i="2"/>
  <c r="L239" i="2"/>
  <c r="P1" i="2"/>
  <c r="L23" i="2"/>
  <c r="L28" i="2"/>
  <c r="L32" i="2"/>
  <c r="L36" i="2"/>
  <c r="L40" i="2"/>
  <c r="L44" i="2"/>
  <c r="L48" i="2"/>
  <c r="L52" i="2"/>
  <c r="L56" i="2"/>
  <c r="L60" i="2"/>
  <c r="L64" i="2"/>
  <c r="L68" i="2"/>
  <c r="L72" i="2"/>
  <c r="L76" i="2"/>
  <c r="L80" i="2"/>
  <c r="L84" i="2"/>
  <c r="L88" i="2"/>
  <c r="L92" i="2"/>
  <c r="L99" i="2"/>
  <c r="L107" i="2"/>
  <c r="L115" i="2"/>
  <c r="L123" i="2"/>
  <c r="L131" i="2"/>
  <c r="L139" i="2"/>
  <c r="L147" i="2"/>
  <c r="L155" i="2"/>
  <c r="L163" i="2"/>
  <c r="L168" i="2"/>
  <c r="L176" i="2"/>
  <c r="L185" i="2"/>
  <c r="L203" i="2"/>
  <c r="L219" i="2"/>
  <c r="L227" i="2"/>
  <c r="M227" i="2" s="1"/>
  <c r="L235" i="2"/>
  <c r="L243" i="2"/>
  <c r="L252" i="2"/>
  <c r="L250" i="2"/>
  <c r="L248" i="2"/>
  <c r="L246" i="2"/>
  <c r="L244" i="2"/>
  <c r="L242" i="2"/>
  <c r="L240" i="2"/>
  <c r="L238" i="2"/>
  <c r="L236" i="2"/>
  <c r="L234" i="2"/>
  <c r="L232" i="2"/>
  <c r="L230" i="2"/>
  <c r="L224" i="2"/>
  <c r="L222" i="2"/>
  <c r="L220" i="2"/>
  <c r="L218" i="2"/>
  <c r="L214" i="2"/>
  <c r="M214" i="2" s="1"/>
  <c r="L210" i="2"/>
  <c r="L208" i="2"/>
  <c r="L206" i="2"/>
  <c r="L204" i="2"/>
  <c r="L201" i="2"/>
  <c r="L197" i="2"/>
  <c r="L193" i="2"/>
  <c r="L198" i="2"/>
  <c r="L194" i="2"/>
  <c r="L190" i="2"/>
  <c r="L187" i="2"/>
  <c r="L183" i="2"/>
  <c r="L186" i="2"/>
  <c r="L182" i="2"/>
  <c r="L178" i="2"/>
  <c r="L175" i="2"/>
  <c r="L173" i="2"/>
  <c r="L171" i="2"/>
  <c r="L169" i="2"/>
  <c r="L181" i="2"/>
  <c r="L177" i="2"/>
  <c r="L166" i="2"/>
  <c r="L164" i="2"/>
  <c r="L162" i="2"/>
  <c r="L160" i="2"/>
  <c r="L158" i="2"/>
  <c r="L156" i="2"/>
  <c r="L154" i="2"/>
  <c r="L152" i="2"/>
  <c r="L150" i="2"/>
  <c r="L148" i="2"/>
  <c r="L146" i="2"/>
  <c r="L144" i="2"/>
  <c r="L142" i="2"/>
  <c r="L140" i="2"/>
  <c r="L138" i="2"/>
  <c r="L136" i="2"/>
  <c r="L134" i="2"/>
  <c r="L132" i="2"/>
  <c r="L130" i="2"/>
  <c r="L128" i="2"/>
  <c r="L126" i="2"/>
  <c r="L124" i="2"/>
  <c r="L122" i="2"/>
  <c r="L120" i="2"/>
  <c r="L118" i="2"/>
  <c r="L116" i="2"/>
  <c r="L114" i="2"/>
  <c r="L112" i="2"/>
  <c r="L110" i="2"/>
  <c r="L108" i="2"/>
  <c r="L106" i="2"/>
  <c r="L104" i="2"/>
  <c r="L102" i="2"/>
  <c r="L100" i="2"/>
  <c r="L98" i="2"/>
  <c r="L96" i="2"/>
  <c r="L94" i="2"/>
  <c r="L8" i="2"/>
  <c r="L12" i="2"/>
  <c r="L16" i="2"/>
  <c r="L20" i="2"/>
  <c r="L24" i="2"/>
  <c r="L5" i="2"/>
  <c r="L9" i="2"/>
  <c r="L13" i="2"/>
  <c r="L17" i="2"/>
  <c r="L21" i="2"/>
  <c r="L25" i="2"/>
  <c r="L26" i="2"/>
  <c r="L29" i="2"/>
  <c r="L31" i="2"/>
  <c r="L33" i="2"/>
  <c r="L35" i="2"/>
  <c r="L37" i="2"/>
  <c r="L39" i="2"/>
  <c r="L41" i="2"/>
  <c r="L43" i="2"/>
  <c r="L45" i="2"/>
  <c r="L47" i="2"/>
  <c r="L49" i="2"/>
  <c r="L51" i="2"/>
  <c r="L53" i="2"/>
  <c r="L55" i="2"/>
  <c r="L57" i="2"/>
  <c r="L59" i="2"/>
  <c r="L61" i="2"/>
  <c r="L63" i="2"/>
  <c r="L65" i="2"/>
  <c r="L67" i="2"/>
  <c r="L69" i="2"/>
  <c r="L71" i="2"/>
  <c r="L73" i="2"/>
  <c r="L75" i="2"/>
  <c r="L77" i="2"/>
  <c r="L79" i="2"/>
  <c r="L81" i="2"/>
  <c r="L83" i="2"/>
  <c r="L85" i="2"/>
  <c r="L87" i="2"/>
  <c r="L89" i="2"/>
  <c r="L91" i="2"/>
  <c r="L93" i="2"/>
  <c r="L97" i="2"/>
  <c r="L101" i="2"/>
  <c r="L105" i="2"/>
  <c r="L109" i="2"/>
  <c r="L113" i="2"/>
  <c r="L117" i="2"/>
  <c r="L121" i="2"/>
  <c r="L125" i="2"/>
  <c r="L129" i="2"/>
  <c r="L133" i="2"/>
  <c r="L137" i="2"/>
  <c r="L141" i="2"/>
  <c r="L145" i="2"/>
  <c r="L149" i="2"/>
  <c r="L153" i="2"/>
  <c r="L157" i="2"/>
  <c r="L161" i="2"/>
  <c r="L165" i="2"/>
  <c r="L179" i="2"/>
  <c r="L170" i="2"/>
  <c r="L174" i="2"/>
  <c r="L180" i="2"/>
  <c r="L188" i="2"/>
  <c r="L189" i="2"/>
  <c r="L196" i="2"/>
  <c r="L191" i="2"/>
  <c r="L199" i="2"/>
  <c r="L205" i="2"/>
  <c r="L209" i="2"/>
  <c r="L213" i="2"/>
  <c r="L217" i="2"/>
  <c r="L221" i="2"/>
  <c r="L225" i="2"/>
  <c r="L229" i="2"/>
  <c r="L233" i="2"/>
  <c r="L237" i="2"/>
  <c r="L241" i="2"/>
  <c r="L245" i="2"/>
  <c r="L249" i="2"/>
  <c r="L253" i="2"/>
  <c r="M247" i="2" l="1"/>
  <c r="M10" i="2"/>
  <c r="M249" i="2"/>
  <c r="M241" i="2"/>
  <c r="M233" i="2"/>
  <c r="M225" i="2"/>
  <c r="M217" i="2"/>
  <c r="M209" i="2"/>
  <c r="M199" i="2"/>
  <c r="N199" i="2" s="1"/>
  <c r="M196" i="2"/>
  <c r="M188" i="2"/>
  <c r="Q188" i="2" s="1"/>
  <c r="M174" i="2"/>
  <c r="M179" i="2"/>
  <c r="N179" i="2" s="1"/>
  <c r="M161" i="2"/>
  <c r="Q161" i="2" s="1"/>
  <c r="M153" i="2"/>
  <c r="N153" i="2" s="1"/>
  <c r="M145" i="2"/>
  <c r="M137" i="2"/>
  <c r="N137" i="2" s="1"/>
  <c r="M129" i="2"/>
  <c r="M121" i="2"/>
  <c r="N121" i="2" s="1"/>
  <c r="M113" i="2"/>
  <c r="M105" i="2"/>
  <c r="Q105" i="2" s="1"/>
  <c r="M97" i="2"/>
  <c r="Q97" i="2" s="1"/>
  <c r="M91" i="2"/>
  <c r="Q91" i="2" s="1"/>
  <c r="M87" i="2"/>
  <c r="Q87" i="2" s="1"/>
  <c r="M83" i="2"/>
  <c r="M79" i="2"/>
  <c r="Q79" i="2" s="1"/>
  <c r="M75" i="2"/>
  <c r="Q75" i="2" s="1"/>
  <c r="M71" i="2"/>
  <c r="Q71" i="2" s="1"/>
  <c r="M67" i="2"/>
  <c r="M63" i="2"/>
  <c r="Q63" i="2" s="1"/>
  <c r="M59" i="2"/>
  <c r="Q59" i="2" s="1"/>
  <c r="M55" i="2"/>
  <c r="Q55" i="2" s="1"/>
  <c r="M51" i="2"/>
  <c r="M47" i="2"/>
  <c r="Q47" i="2" s="1"/>
  <c r="M43" i="2"/>
  <c r="Q43" i="2" s="1"/>
  <c r="M39" i="2"/>
  <c r="Q39" i="2" s="1"/>
  <c r="M35" i="2"/>
  <c r="M31" i="2"/>
  <c r="Q31" i="2" s="1"/>
  <c r="M26" i="2"/>
  <c r="Q26" i="2" s="1"/>
  <c r="M21" i="2"/>
  <c r="Q21" i="2" s="1"/>
  <c r="M13" i="2"/>
  <c r="M5" i="2"/>
  <c r="Q5" i="2" s="1"/>
  <c r="M20" i="2"/>
  <c r="N20" i="2" s="1"/>
  <c r="M12" i="2"/>
  <c r="N12" i="2" s="1"/>
  <c r="M96" i="2"/>
  <c r="N96" i="2" s="1"/>
  <c r="M100" i="2"/>
  <c r="N100" i="2" s="1"/>
  <c r="M104" i="2"/>
  <c r="M108" i="2"/>
  <c r="N108" i="2" s="1"/>
  <c r="M112" i="2"/>
  <c r="N112" i="2" s="1"/>
  <c r="M116" i="2"/>
  <c r="N116" i="2" s="1"/>
  <c r="M120" i="2"/>
  <c r="M124" i="2"/>
  <c r="N124" i="2" s="1"/>
  <c r="M128" i="2"/>
  <c r="N128" i="2" s="1"/>
  <c r="M132" i="2"/>
  <c r="N132" i="2" s="1"/>
  <c r="M136" i="2"/>
  <c r="M140" i="2"/>
  <c r="N140" i="2" s="1"/>
  <c r="M144" i="2"/>
  <c r="N144" i="2" s="1"/>
  <c r="M148" i="2"/>
  <c r="N148" i="2" s="1"/>
  <c r="M152" i="2"/>
  <c r="M156" i="2"/>
  <c r="N156" i="2" s="1"/>
  <c r="M160" i="2"/>
  <c r="N160" i="2" s="1"/>
  <c r="M164" i="2"/>
  <c r="N164" i="2" s="1"/>
  <c r="M177" i="2"/>
  <c r="M169" i="2"/>
  <c r="N169" i="2" s="1"/>
  <c r="M173" i="2"/>
  <c r="N173" i="2" s="1"/>
  <c r="M178" i="2"/>
  <c r="N178" i="2" s="1"/>
  <c r="M186" i="2"/>
  <c r="M187" i="2"/>
  <c r="Q187" i="2" s="1"/>
  <c r="M194" i="2"/>
  <c r="M202" i="2"/>
  <c r="M197" i="2"/>
  <c r="M204" i="2"/>
  <c r="M208" i="2"/>
  <c r="M212" i="2"/>
  <c r="M220" i="2"/>
  <c r="M224" i="2"/>
  <c r="M232" i="2"/>
  <c r="M236" i="2"/>
  <c r="M240" i="2"/>
  <c r="M244" i="2"/>
  <c r="M248" i="2"/>
  <c r="M252" i="2"/>
  <c r="M235" i="2"/>
  <c r="M219" i="2"/>
  <c r="M203" i="2"/>
  <c r="M185" i="2"/>
  <c r="N185" i="2" s="1"/>
  <c r="M168" i="2"/>
  <c r="Q168" i="2" s="1"/>
  <c r="M155" i="2"/>
  <c r="M139" i="2"/>
  <c r="N139" i="2" s="1"/>
  <c r="M123" i="2"/>
  <c r="N123" i="2" s="1"/>
  <c r="M107" i="2"/>
  <c r="Q107" i="2" s="1"/>
  <c r="M92" i="2"/>
  <c r="N92" i="2" s="1"/>
  <c r="M84" i="2"/>
  <c r="N84" i="2" s="1"/>
  <c r="M76" i="2"/>
  <c r="N76" i="2" s="1"/>
  <c r="M68" i="2"/>
  <c r="Q68" i="2" s="1"/>
  <c r="M60" i="2"/>
  <c r="M52" i="2"/>
  <c r="M44" i="2"/>
  <c r="N44" i="2" s="1"/>
  <c r="M36" i="2"/>
  <c r="Q36" i="2" s="1"/>
  <c r="M28" i="2"/>
  <c r="Q28" i="2" s="1"/>
  <c r="M239" i="2"/>
  <c r="M207" i="2"/>
  <c r="M172" i="2"/>
  <c r="Q172" i="2" s="1"/>
  <c r="M143" i="2"/>
  <c r="N143" i="2" s="1"/>
  <c r="M111" i="2"/>
  <c r="Q111" i="2" s="1"/>
  <c r="M86" i="2"/>
  <c r="N86" i="2" s="1"/>
  <c r="M70" i="2"/>
  <c r="M54" i="2"/>
  <c r="Q54" i="2" s="1"/>
  <c r="M38" i="2"/>
  <c r="M19" i="2"/>
  <c r="Q19" i="2" s="1"/>
  <c r="M18" i="2"/>
  <c r="N18" i="2" s="1"/>
  <c r="M4" i="2"/>
  <c r="M184" i="2"/>
  <c r="Q184" i="2" s="1"/>
  <c r="M119" i="2"/>
  <c r="Q119" i="2" s="1"/>
  <c r="M74" i="2"/>
  <c r="N74" i="2" s="1"/>
  <c r="M42" i="2"/>
  <c r="Q42" i="2" s="1"/>
  <c r="M22" i="2"/>
  <c r="M231" i="2"/>
  <c r="M103" i="2"/>
  <c r="M34" i="2"/>
  <c r="Q34" i="2" s="1"/>
  <c r="M195" i="2"/>
  <c r="M15" i="2"/>
  <c r="M50" i="2"/>
  <c r="M253" i="2"/>
  <c r="M245" i="2"/>
  <c r="M237" i="2"/>
  <c r="M229" i="2"/>
  <c r="M221" i="2"/>
  <c r="M213" i="2"/>
  <c r="M205" i="2"/>
  <c r="M191" i="2"/>
  <c r="N191" i="2" s="1"/>
  <c r="M189" i="2"/>
  <c r="N189" i="2" s="1"/>
  <c r="M180" i="2"/>
  <c r="N180" i="2" s="1"/>
  <c r="M170" i="2"/>
  <c r="N170" i="2" s="1"/>
  <c r="M165" i="2"/>
  <c r="N165" i="2" s="1"/>
  <c r="M157" i="2"/>
  <c r="N157" i="2" s="1"/>
  <c r="M149" i="2"/>
  <c r="N149" i="2" s="1"/>
  <c r="M141" i="2"/>
  <c r="N141" i="2" s="1"/>
  <c r="M133" i="2"/>
  <c r="N133" i="2" s="1"/>
  <c r="M125" i="2"/>
  <c r="N125" i="2" s="1"/>
  <c r="M117" i="2"/>
  <c r="N117" i="2" s="1"/>
  <c r="M109" i="2"/>
  <c r="N109" i="2" s="1"/>
  <c r="M101" i="2"/>
  <c r="N101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17" i="2"/>
  <c r="N17" i="2" s="1"/>
  <c r="M9" i="2"/>
  <c r="N9" i="2" s="1"/>
  <c r="M24" i="2"/>
  <c r="N24" i="2" s="1"/>
  <c r="M16" i="2"/>
  <c r="Q16" i="2" s="1"/>
  <c r="M8" i="2"/>
  <c r="N8" i="2" s="1"/>
  <c r="M94" i="2"/>
  <c r="N94" i="2" s="1"/>
  <c r="M98" i="2"/>
  <c r="N98" i="2" s="1"/>
  <c r="M102" i="2"/>
  <c r="N102" i="2" s="1"/>
  <c r="M106" i="2"/>
  <c r="N106" i="2" s="1"/>
  <c r="M110" i="2"/>
  <c r="N110" i="2" s="1"/>
  <c r="M114" i="2"/>
  <c r="N114" i="2" s="1"/>
  <c r="M118" i="2"/>
  <c r="N118" i="2" s="1"/>
  <c r="M122" i="2"/>
  <c r="N122" i="2" s="1"/>
  <c r="M126" i="2"/>
  <c r="N126" i="2" s="1"/>
  <c r="M130" i="2"/>
  <c r="N130" i="2" s="1"/>
  <c r="M134" i="2"/>
  <c r="N134" i="2" s="1"/>
  <c r="M138" i="2"/>
  <c r="N138" i="2" s="1"/>
  <c r="M142" i="2"/>
  <c r="N142" i="2" s="1"/>
  <c r="M146" i="2"/>
  <c r="N146" i="2" s="1"/>
  <c r="M150" i="2"/>
  <c r="N150" i="2" s="1"/>
  <c r="M154" i="2"/>
  <c r="N154" i="2" s="1"/>
  <c r="M158" i="2"/>
  <c r="N158" i="2" s="1"/>
  <c r="M162" i="2"/>
  <c r="N162" i="2" s="1"/>
  <c r="M166" i="2"/>
  <c r="N166" i="2" s="1"/>
  <c r="M181" i="2"/>
  <c r="Q181" i="2" s="1"/>
  <c r="M171" i="2"/>
  <c r="N171" i="2" s="1"/>
  <c r="M175" i="2"/>
  <c r="N175" i="2" s="1"/>
  <c r="M182" i="2"/>
  <c r="N182" i="2" s="1"/>
  <c r="M183" i="2"/>
  <c r="N183" i="2" s="1"/>
  <c r="M190" i="2"/>
  <c r="N190" i="2" s="1"/>
  <c r="M198" i="2"/>
  <c r="N198" i="2" s="1"/>
  <c r="M193" i="2"/>
  <c r="N193" i="2" s="1"/>
  <c r="M201" i="2"/>
  <c r="N201" i="2" s="1"/>
  <c r="M206" i="2"/>
  <c r="M210" i="2"/>
  <c r="M218" i="2"/>
  <c r="M222" i="2"/>
  <c r="M230" i="2"/>
  <c r="M234" i="2"/>
  <c r="M238" i="2"/>
  <c r="M242" i="2"/>
  <c r="M246" i="2"/>
  <c r="M250" i="2"/>
  <c r="M254" i="2"/>
  <c r="M243" i="2"/>
  <c r="M211" i="2"/>
  <c r="M200" i="2"/>
  <c r="N200" i="2" s="1"/>
  <c r="M176" i="2"/>
  <c r="N176" i="2" s="1"/>
  <c r="M163" i="2"/>
  <c r="N163" i="2" s="1"/>
  <c r="M147" i="2"/>
  <c r="Q147" i="2" s="1"/>
  <c r="M131" i="2"/>
  <c r="N131" i="2" s="1"/>
  <c r="M115" i="2"/>
  <c r="Q115" i="2" s="1"/>
  <c r="M99" i="2"/>
  <c r="N99" i="2" s="1"/>
  <c r="M88" i="2"/>
  <c r="Q88" i="2" s="1"/>
  <c r="M80" i="2"/>
  <c r="Q80" i="2" s="1"/>
  <c r="M72" i="2"/>
  <c r="Q72" i="2" s="1"/>
  <c r="M64" i="2"/>
  <c r="Q64" i="2" s="1"/>
  <c r="M56" i="2"/>
  <c r="Q56" i="2" s="1"/>
  <c r="M48" i="2"/>
  <c r="Q48" i="2" s="1"/>
  <c r="M40" i="2"/>
  <c r="Q40" i="2" s="1"/>
  <c r="M32" i="2"/>
  <c r="Q32" i="2" s="1"/>
  <c r="M23" i="2"/>
  <c r="Q23" i="2" s="1"/>
  <c r="M223" i="2"/>
  <c r="M192" i="2"/>
  <c r="Q192" i="2" s="1"/>
  <c r="M159" i="2"/>
  <c r="N159" i="2" s="1"/>
  <c r="M127" i="2"/>
  <c r="Q127" i="2" s="1"/>
  <c r="M95" i="2"/>
  <c r="N95" i="2" s="1"/>
  <c r="M78" i="2"/>
  <c r="N78" i="2" s="1"/>
  <c r="M62" i="2"/>
  <c r="N62" i="2" s="1"/>
  <c r="M46" i="2"/>
  <c r="N46" i="2" s="1"/>
  <c r="M30" i="2"/>
  <c r="N30" i="2" s="1"/>
  <c r="M11" i="2"/>
  <c r="Q11" i="2" s="1"/>
  <c r="M7" i="2"/>
  <c r="N7" i="2" s="1"/>
  <c r="M151" i="2"/>
  <c r="Q151" i="2" s="1"/>
  <c r="M90" i="2"/>
  <c r="M58" i="2"/>
  <c r="N58" i="2" s="1"/>
  <c r="M27" i="2"/>
  <c r="N27" i="2" s="1"/>
  <c r="M6" i="2"/>
  <c r="M167" i="2"/>
  <c r="Q167" i="2" s="1"/>
  <c r="M66" i="2"/>
  <c r="Q66" i="2" s="1"/>
  <c r="M14" i="2"/>
  <c r="Q14" i="2" s="1"/>
  <c r="M82" i="2"/>
  <c r="N82" i="2" s="1"/>
  <c r="M135" i="2"/>
  <c r="M3" i="2"/>
  <c r="Q27" i="2"/>
  <c r="Q116" i="2" l="1"/>
  <c r="Q198" i="2"/>
  <c r="N14" i="2"/>
  <c r="Q7" i="2"/>
  <c r="Q6" i="2"/>
  <c r="T1" i="2"/>
  <c r="P251" i="2" s="1"/>
  <c r="X1" i="2"/>
  <c r="P4" i="2"/>
  <c r="N202" i="2"/>
  <c r="Q202" i="2"/>
  <c r="Q106" i="2"/>
  <c r="N71" i="2"/>
  <c r="Q95" i="2"/>
  <c r="Q12" i="2"/>
  <c r="N172" i="2"/>
  <c r="Q49" i="2"/>
  <c r="Q126" i="2"/>
  <c r="Q18" i="2"/>
  <c r="Q61" i="2"/>
  <c r="N39" i="2"/>
  <c r="N119" i="2"/>
  <c r="N42" i="2"/>
  <c r="Q137" i="2"/>
  <c r="Q121" i="2"/>
  <c r="Q193" i="2"/>
  <c r="Q25" i="2"/>
  <c r="Q163" i="2"/>
  <c r="N28" i="2"/>
  <c r="N54" i="2"/>
  <c r="Q22" i="2"/>
  <c r="Q86" i="2"/>
  <c r="Q190" i="2"/>
  <c r="Q99" i="2"/>
  <c r="N64" i="2"/>
  <c r="Q4" i="2"/>
  <c r="N43" i="2"/>
  <c r="N188" i="2"/>
  <c r="Q144" i="2"/>
  <c r="Q189" i="2"/>
  <c r="Q138" i="2"/>
  <c r="Q69" i="2"/>
  <c r="N147" i="2"/>
  <c r="Q183" i="2"/>
  <c r="Q157" i="2"/>
  <c r="N40" i="2"/>
  <c r="Q62" i="2"/>
  <c r="N21" i="2"/>
  <c r="N55" i="2"/>
  <c r="N87" i="2"/>
  <c r="Q178" i="2"/>
  <c r="N161" i="2"/>
  <c r="Q165" i="2"/>
  <c r="Q171" i="2"/>
  <c r="Q33" i="2"/>
  <c r="Q65" i="2"/>
  <c r="N32" i="2"/>
  <c r="Q94" i="2"/>
  <c r="Q158" i="2"/>
  <c r="Q150" i="2"/>
  <c r="Q131" i="2"/>
  <c r="Q166" i="2"/>
  <c r="Q78" i="2"/>
  <c r="Q153" i="2"/>
  <c r="Q185" i="2"/>
  <c r="Q92" i="2"/>
  <c r="Q20" i="2"/>
  <c r="N75" i="2"/>
  <c r="Q44" i="2"/>
  <c r="Q112" i="2"/>
  <c r="Q173" i="2"/>
  <c r="N16" i="2"/>
  <c r="Q101" i="2"/>
  <c r="Q182" i="2"/>
  <c r="Q9" i="2"/>
  <c r="Q41" i="2"/>
  <c r="Q57" i="2"/>
  <c r="Q73" i="2"/>
  <c r="Q200" i="2"/>
  <c r="N48" i="2"/>
  <c r="N80" i="2"/>
  <c r="Q110" i="2"/>
  <c r="Q142" i="2"/>
  <c r="N127" i="2"/>
  <c r="Q118" i="2"/>
  <c r="N192" i="2"/>
  <c r="Q102" i="2"/>
  <c r="Q134" i="2"/>
  <c r="N11" i="2"/>
  <c r="N4" i="2"/>
  <c r="N105" i="2"/>
  <c r="Q123" i="2"/>
  <c r="Q143" i="2"/>
  <c r="Q179" i="2"/>
  <c r="N184" i="2"/>
  <c r="Q199" i="2"/>
  <c r="Q74" i="2"/>
  <c r="N22" i="2"/>
  <c r="Q46" i="2"/>
  <c r="N26" i="2"/>
  <c r="N59" i="2"/>
  <c r="N91" i="2"/>
  <c r="N19" i="2"/>
  <c r="Q76" i="2"/>
  <c r="Q96" i="2"/>
  <c r="Q128" i="2"/>
  <c r="Q160" i="2"/>
  <c r="N167" i="2"/>
  <c r="Q141" i="2"/>
  <c r="Q122" i="2"/>
  <c r="Q154" i="2"/>
  <c r="Q29" i="2"/>
  <c r="Q37" i="2"/>
  <c r="N72" i="2"/>
  <c r="Q93" i="2"/>
  <c r="N66" i="2"/>
  <c r="Q8" i="2"/>
  <c r="Q24" i="2"/>
  <c r="Q170" i="2"/>
  <c r="N181" i="2"/>
  <c r="Q175" i="2"/>
  <c r="Q109" i="2"/>
  <c r="Q98" i="2"/>
  <c r="Q114" i="2"/>
  <c r="Q130" i="2"/>
  <c r="Q146" i="2"/>
  <c r="Q162" i="2"/>
  <c r="Q53" i="2"/>
  <c r="Q45" i="2"/>
  <c r="Q85" i="2"/>
  <c r="Q125" i="2"/>
  <c r="Q201" i="2"/>
  <c r="Q77" i="2"/>
  <c r="Q176" i="2"/>
  <c r="N23" i="2"/>
  <c r="N56" i="2"/>
  <c r="N88" i="2"/>
  <c r="Q17" i="2"/>
  <c r="Q30" i="2"/>
  <c r="N115" i="2"/>
  <c r="N5" i="2"/>
  <c r="N31" i="2"/>
  <c r="N47" i="2"/>
  <c r="N63" i="2"/>
  <c r="N79" i="2"/>
  <c r="N97" i="2"/>
  <c r="N111" i="2"/>
  <c r="N36" i="2"/>
  <c r="Q148" i="2"/>
  <c r="Q159" i="2"/>
  <c r="N34" i="2"/>
  <c r="N151" i="2"/>
  <c r="N6" i="2"/>
  <c r="Q58" i="2"/>
  <c r="Q82" i="2"/>
  <c r="Q133" i="2"/>
  <c r="Q89" i="2"/>
  <c r="N68" i="2"/>
  <c r="Q84" i="2"/>
  <c r="Q100" i="2"/>
  <c r="Q132" i="2"/>
  <c r="Q164" i="2"/>
  <c r="N187" i="2"/>
  <c r="Q117" i="2"/>
  <c r="Q149" i="2"/>
  <c r="Q191" i="2"/>
  <c r="Q81" i="2"/>
  <c r="Q180" i="2"/>
  <c r="Q108" i="2"/>
  <c r="Q124" i="2"/>
  <c r="Q140" i="2"/>
  <c r="Q156" i="2"/>
  <c r="Q169" i="2"/>
  <c r="N107" i="2"/>
  <c r="Q139" i="2"/>
  <c r="N168" i="2"/>
  <c r="N50" i="2"/>
  <c r="Q50" i="2"/>
  <c r="N15" i="2"/>
  <c r="Q15" i="2"/>
  <c r="N195" i="2"/>
  <c r="Q195" i="2"/>
  <c r="Q103" i="2"/>
  <c r="N103" i="2"/>
  <c r="Q38" i="2"/>
  <c r="N38" i="2"/>
  <c r="Q70" i="2"/>
  <c r="N70" i="2"/>
  <c r="Q52" i="2"/>
  <c r="N52" i="2"/>
  <c r="Q60" i="2"/>
  <c r="N60" i="2"/>
  <c r="N155" i="2"/>
  <c r="Q155" i="2"/>
  <c r="Q197" i="2"/>
  <c r="N197" i="2"/>
  <c r="N194" i="2"/>
  <c r="Q194" i="2"/>
  <c r="N186" i="2"/>
  <c r="Q186" i="2"/>
  <c r="Q177" i="2"/>
  <c r="N177" i="2"/>
  <c r="N152" i="2"/>
  <c r="Q152" i="2"/>
  <c r="N136" i="2"/>
  <c r="Q136" i="2"/>
  <c r="N120" i="2"/>
  <c r="Q120" i="2"/>
  <c r="N104" i="2"/>
  <c r="Q104" i="2"/>
  <c r="Q135" i="2"/>
  <c r="N135" i="2"/>
  <c r="N90" i="2"/>
  <c r="Q90" i="2"/>
  <c r="Q10" i="2"/>
  <c r="N10" i="2"/>
  <c r="Q13" i="2"/>
  <c r="N13" i="2"/>
  <c r="Q35" i="2"/>
  <c r="N35" i="2"/>
  <c r="Q51" i="2"/>
  <c r="N51" i="2"/>
  <c r="Q67" i="2"/>
  <c r="N67" i="2"/>
  <c r="Q83" i="2"/>
  <c r="N83" i="2"/>
  <c r="Q113" i="2"/>
  <c r="N113" i="2"/>
  <c r="N129" i="2"/>
  <c r="Q129" i="2"/>
  <c r="N145" i="2"/>
  <c r="Q145" i="2"/>
  <c r="Q174" i="2"/>
  <c r="N174" i="2"/>
  <c r="Q196" i="2"/>
  <c r="N196" i="2"/>
  <c r="Q3" i="2"/>
  <c r="T3" i="2" l="1"/>
  <c r="P77" i="2"/>
  <c r="P252" i="2"/>
  <c r="P6" i="2"/>
  <c r="P3" i="2"/>
  <c r="P254" i="2"/>
  <c r="P199" i="2"/>
  <c r="P64" i="2"/>
  <c r="P230" i="2"/>
  <c r="P202" i="2"/>
  <c r="P71" i="2"/>
  <c r="P82" i="2"/>
  <c r="P97" i="2"/>
  <c r="P195" i="2"/>
  <c r="P98" i="2"/>
  <c r="P193" i="2"/>
  <c r="P14" i="2"/>
  <c r="P149" i="2"/>
  <c r="P228" i="2"/>
  <c r="P38" i="2"/>
  <c r="P128" i="2"/>
  <c r="P10" i="2"/>
  <c r="P135" i="2"/>
  <c r="P25" i="2"/>
  <c r="P85" i="2"/>
  <c r="P237" i="2"/>
  <c r="P246" i="2"/>
  <c r="P214" i="2"/>
  <c r="P175" i="2"/>
  <c r="P50" i="2"/>
  <c r="P233" i="2"/>
  <c r="P174" i="2"/>
  <c r="P117" i="2"/>
  <c r="P244" i="2"/>
  <c r="P212" i="2"/>
  <c r="P70" i="2"/>
  <c r="P160" i="2"/>
  <c r="P96" i="2"/>
  <c r="P32" i="2"/>
  <c r="P231" i="2"/>
  <c r="P167" i="2"/>
  <c r="P103" i="2"/>
  <c r="P39" i="2"/>
  <c r="P162" i="2"/>
  <c r="P41" i="2"/>
  <c r="P61" i="2"/>
  <c r="P205" i="2"/>
  <c r="P238" i="2"/>
  <c r="P222" i="2"/>
  <c r="P206" i="2"/>
  <c r="P194" i="2"/>
  <c r="P177" i="2"/>
  <c r="P66" i="2"/>
  <c r="P34" i="2"/>
  <c r="P249" i="2"/>
  <c r="P217" i="2"/>
  <c r="P189" i="2"/>
  <c r="P165" i="2"/>
  <c r="P133" i="2"/>
  <c r="P101" i="2"/>
  <c r="P236" i="2"/>
  <c r="P220" i="2"/>
  <c r="P204" i="2"/>
  <c r="P86" i="2"/>
  <c r="P54" i="2"/>
  <c r="P11" i="2"/>
  <c r="P161" i="2"/>
  <c r="P178" i="2"/>
  <c r="P144" i="2"/>
  <c r="P112" i="2"/>
  <c r="P80" i="2"/>
  <c r="P48" i="2"/>
  <c r="P15" i="2"/>
  <c r="P247" i="2"/>
  <c r="P215" i="2"/>
  <c r="P176" i="2"/>
  <c r="P151" i="2"/>
  <c r="P119" i="2"/>
  <c r="P87" i="2"/>
  <c r="P55" i="2"/>
  <c r="P21" i="2"/>
  <c r="P8" i="2"/>
  <c r="P130" i="2"/>
  <c r="P73" i="2"/>
  <c r="P142" i="2"/>
  <c r="P141" i="2"/>
  <c r="P166" i="2"/>
  <c r="P102" i="2"/>
  <c r="P134" i="2"/>
  <c r="P29" i="2"/>
  <c r="P93" i="2"/>
  <c r="P125" i="2"/>
  <c r="P157" i="2"/>
  <c r="P150" i="2"/>
  <c r="P37" i="2"/>
  <c r="P69" i="2"/>
  <c r="P94" i="2"/>
  <c r="P126" i="2"/>
  <c r="P158" i="2"/>
  <c r="P33" i="2"/>
  <c r="P49" i="2"/>
  <c r="P65" i="2"/>
  <c r="P81" i="2"/>
  <c r="P180" i="2"/>
  <c r="P106" i="2"/>
  <c r="P122" i="2"/>
  <c r="P138" i="2"/>
  <c r="P154" i="2"/>
  <c r="P181" i="2"/>
  <c r="P190" i="2"/>
  <c r="P16" i="2"/>
  <c r="P245" i="2"/>
  <c r="P229" i="2"/>
  <c r="P13" i="2"/>
  <c r="P26" i="2"/>
  <c r="P35" i="2"/>
  <c r="P43" i="2"/>
  <c r="P51" i="2"/>
  <c r="P59" i="2"/>
  <c r="P67" i="2"/>
  <c r="P75" i="2"/>
  <c r="P83" i="2"/>
  <c r="P91" i="2"/>
  <c r="P99" i="2"/>
  <c r="P107" i="2"/>
  <c r="P115" i="2"/>
  <c r="P123" i="2"/>
  <c r="P131" i="2"/>
  <c r="P139" i="2"/>
  <c r="P147" i="2"/>
  <c r="P155" i="2"/>
  <c r="P163" i="2"/>
  <c r="P179" i="2"/>
  <c r="P172" i="2"/>
  <c r="P188" i="2"/>
  <c r="P200" i="2"/>
  <c r="P203" i="2"/>
  <c r="P211" i="2"/>
  <c r="P219" i="2"/>
  <c r="P227" i="2"/>
  <c r="P235" i="2"/>
  <c r="P243" i="2"/>
  <c r="P18" i="2"/>
  <c r="P7" i="2"/>
  <c r="P23" i="2"/>
  <c r="P28" i="2"/>
  <c r="P36" i="2"/>
  <c r="P44" i="2"/>
  <c r="P52" i="2"/>
  <c r="P60" i="2"/>
  <c r="P68" i="2"/>
  <c r="P76" i="2"/>
  <c r="P84" i="2"/>
  <c r="P92" i="2"/>
  <c r="P100" i="2"/>
  <c r="P108" i="2"/>
  <c r="P116" i="2"/>
  <c r="P124" i="2"/>
  <c r="P132" i="2"/>
  <c r="P140" i="2"/>
  <c r="P148" i="2"/>
  <c r="P156" i="2"/>
  <c r="P164" i="2"/>
  <c r="P173" i="2"/>
  <c r="P187" i="2"/>
  <c r="P20" i="2"/>
  <c r="P113" i="2"/>
  <c r="P145" i="2"/>
  <c r="P192" i="2"/>
  <c r="P253" i="2"/>
  <c r="P221" i="2"/>
  <c r="P24" i="2"/>
  <c r="P250" i="2"/>
  <c r="P242" i="2"/>
  <c r="P234" i="2"/>
  <c r="P226" i="2"/>
  <c r="P218" i="2"/>
  <c r="P210" i="2"/>
  <c r="P201" i="2"/>
  <c r="P198" i="2"/>
  <c r="P182" i="2"/>
  <c r="P171" i="2"/>
  <c r="P90" i="2"/>
  <c r="P74" i="2"/>
  <c r="P58" i="2"/>
  <c r="P42" i="2"/>
  <c r="P19" i="2"/>
  <c r="P241" i="2"/>
  <c r="P225" i="2"/>
  <c r="P209" i="2"/>
  <c r="P191" i="2"/>
  <c r="P184" i="2"/>
  <c r="P170" i="2"/>
  <c r="P153" i="2"/>
  <c r="P137" i="2"/>
  <c r="P121" i="2"/>
  <c r="P105" i="2"/>
  <c r="P12" i="2"/>
  <c r="P248" i="2"/>
  <c r="P240" i="2"/>
  <c r="P232" i="2"/>
  <c r="P224" i="2"/>
  <c r="P216" i="2"/>
  <c r="P208" i="2"/>
  <c r="P197" i="2"/>
  <c r="P186" i="2"/>
  <c r="P78" i="2"/>
  <c r="P62" i="2"/>
  <c r="P46" i="2"/>
  <c r="P30" i="2"/>
  <c r="P22" i="2"/>
  <c r="P196" i="2"/>
  <c r="P129" i="2"/>
  <c r="P169" i="2"/>
  <c r="P152" i="2"/>
  <c r="P136" i="2"/>
  <c r="P120" i="2"/>
  <c r="P104" i="2"/>
  <c r="P88" i="2"/>
  <c r="P72" i="2"/>
  <c r="P56" i="2"/>
  <c r="P40" i="2"/>
  <c r="P27" i="2"/>
  <c r="P239" i="2"/>
  <c r="P223" i="2"/>
  <c r="P207" i="2"/>
  <c r="P185" i="2"/>
  <c r="P168" i="2"/>
  <c r="P159" i="2"/>
  <c r="P143" i="2"/>
  <c r="P127" i="2"/>
  <c r="P111" i="2"/>
  <c r="P95" i="2"/>
  <c r="P79" i="2"/>
  <c r="P63" i="2"/>
  <c r="P47" i="2"/>
  <c r="P31" i="2"/>
  <c r="P5" i="2"/>
  <c r="P213" i="2"/>
  <c r="P183" i="2"/>
  <c r="P146" i="2"/>
  <c r="P114" i="2"/>
  <c r="P89" i="2"/>
  <c r="P57" i="2"/>
  <c r="P9" i="2"/>
  <c r="P110" i="2"/>
  <c r="P53" i="2"/>
  <c r="P118" i="2"/>
  <c r="P109" i="2"/>
  <c r="P17" i="2"/>
  <c r="P45" i="2"/>
  <c r="V1" i="2" l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 Windows:
</t>
        </r>
        <r>
          <rPr>
            <sz val="9"/>
            <color indexed="81"/>
            <rFont val="Tahoma"/>
            <family val="2"/>
            <charset val="204"/>
          </rPr>
          <t>Коэффициент из соответствующей недели 2013 года</t>
        </r>
      </text>
    </comment>
    <comment ref="G17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7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7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8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8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199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20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  <comment ref="G20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Коэффициент из соответствующей недели 2014 года</t>
        </r>
      </text>
    </comment>
  </commentList>
</comments>
</file>

<file path=xl/sharedStrings.xml><?xml version="1.0" encoding="utf-8"?>
<sst xmlns="http://schemas.openxmlformats.org/spreadsheetml/2006/main" count="558" uniqueCount="35">
  <si>
    <t>Week number</t>
  </si>
  <si>
    <t>x^2</t>
  </si>
  <si>
    <t>Period number, x</t>
  </si>
  <si>
    <t>x*y</t>
  </si>
  <si>
    <t>b</t>
  </si>
  <si>
    <t>a</t>
  </si>
  <si>
    <t>Trend</t>
  </si>
  <si>
    <t>Year</t>
  </si>
  <si>
    <t>excel a and b</t>
  </si>
  <si>
    <t>At - Ft / At</t>
  </si>
  <si>
    <t>null</t>
  </si>
  <si>
    <t>eek ISO</t>
  </si>
  <si>
    <t>Sales, UAH</t>
  </si>
  <si>
    <t>Weighted average</t>
  </si>
  <si>
    <t>Seasonal coefficient</t>
  </si>
  <si>
    <t>Sales cleared from seasonality, UAH, y</t>
  </si>
  <si>
    <t>Trend, UAH</t>
  </si>
  <si>
    <t>Forecast, UAH</t>
  </si>
  <si>
    <t>No data</t>
  </si>
  <si>
    <t>sd</t>
  </si>
  <si>
    <t>Week ISO</t>
  </si>
  <si>
    <t>Input data</t>
  </si>
  <si>
    <t>Sales (y)</t>
  </si>
  <si>
    <t>Seasonal coefficient (from weighted average)</t>
  </si>
  <si>
    <t>Sales cleared from seasonality, (y)</t>
  </si>
  <si>
    <t>Forecast</t>
  </si>
  <si>
    <t>Actual sales minus forecast</t>
  </si>
  <si>
    <t>Xi - Xavg squared on actual sales</t>
  </si>
  <si>
    <t>Xi - Xavg squared on forecast sales</t>
  </si>
  <si>
    <t>Average forecasted sales</t>
  </si>
  <si>
    <t>Average actual sales</t>
  </si>
  <si>
    <t>Mean absolute percentage error (MAPE)</t>
  </si>
  <si>
    <t>Mean square deviation on forecasted sales</t>
  </si>
  <si>
    <t>Mean square deviation on actual sales</t>
  </si>
  <si>
    <t>Excel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</si>
</sst>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C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rgb="FF212529"/>
      <name val="Segoe UI"/>
      <family val="2"/>
      <charset val="204"/>
    </font>
    <font>
      <sz val="9"/>
      <color rgb="FF21252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wrapText="1"/>
    </xf>
    <xf numFmtId="4" fontId="0" fillId="0" borderId="1" xfId="0" applyNumberFormat="1" applyBorder="1"/>
    <xf numFmtId="4" fontId="3" fillId="0" borderId="1" xfId="0" applyNumberFormat="1" applyFont="1" applyBorder="1" applyAlignment="1">
      <alignment wrapText="1"/>
    </xf>
    <xf numFmtId="4" fontId="0" fillId="0" borderId="0" xfId="0" applyNumberFormat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top"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49" fontId="0" fillId="0" borderId="0" xfId="0" applyNumberFormat="1" applyFill="1"/>
    <xf numFmtId="49" fontId="0" fillId="0" borderId="0" xfId="0" applyNumberFormat="1"/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/>
    <xf numFmtId="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horizontal="right" vertical="top" wrapText="1"/>
    </xf>
    <xf numFmtId="4" fontId="0" fillId="0" borderId="0" xfId="0" applyNumberFormat="1" applyFill="1"/>
    <xf numFmtId="0" fontId="0" fillId="5" borderId="0" xfId="0" applyFill="1"/>
    <xf numFmtId="0" fontId="1" fillId="5" borderId="1" xfId="0" applyFont="1" applyFill="1" applyBorder="1" applyAlignment="1">
      <alignment horizontal="right" wrapText="1"/>
    </xf>
    <xf numFmtId="0" fontId="0" fillId="5" borderId="1" xfId="0" applyFill="1" applyBorder="1"/>
    <xf numFmtId="4" fontId="0" fillId="5" borderId="1" xfId="0" applyNumberFormat="1" applyFill="1" applyBorder="1"/>
    <xf numFmtId="0" fontId="2" fillId="5" borderId="1" xfId="0" applyFont="1" applyFill="1" applyBorder="1" applyAlignment="1">
      <alignment wrapText="1"/>
    </xf>
    <xf numFmtId="4" fontId="2" fillId="5" borderId="1" xfId="0" applyNumberFormat="1" applyFont="1" applyFill="1" applyBorder="1" applyAlignment="1">
      <alignment wrapText="1"/>
    </xf>
    <xf numFmtId="49" fontId="0" fillId="5" borderId="0" xfId="0" applyNumberFormat="1" applyFill="1"/>
    <xf numFmtId="4" fontId="0" fillId="0" borderId="1" xfId="0" applyNumberFormat="1" applyFill="1" applyBorder="1"/>
    <xf numFmtId="4" fontId="2" fillId="2" borderId="1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54"/>
  <sheetViews>
    <sheetView tabSelected="1" zoomScale="80" zoomScaleNormal="80" workbookViewId="0">
      <pane ySplit="2" topLeftCell="A3" activePane="bottomLeft" state="frozen"/>
      <selection pane="bottomLeft" activeCell="E2" sqref="E2"/>
    </sheetView>
  </sheetViews>
  <sheetFormatPr defaultRowHeight="15" x14ac:dyDescent="0.25"/>
  <cols>
    <col min="2" max="2" width="11.42578125" customWidth="1"/>
    <col min="3" max="3" width="10.5703125" bestFit="1" customWidth="1"/>
    <col min="4" max="4" width="11.42578125" customWidth="1"/>
    <col min="5" max="5" width="8.7109375" customWidth="1"/>
    <col min="6" max="6" width="15.140625" bestFit="1" customWidth="1"/>
    <col min="7" max="7" width="16.140625" customWidth="1"/>
    <col min="8" max="8" width="9.28515625" customWidth="1"/>
    <col min="9" max="9" width="14.42578125" bestFit="1" customWidth="1"/>
    <col min="10" max="11" width="14.42578125" customWidth="1"/>
    <col min="12" max="12" width="18.85546875" customWidth="1"/>
    <col min="13" max="14" width="20.28515625" customWidth="1"/>
    <col min="15" max="15" width="14.28515625" bestFit="1" customWidth="1"/>
    <col min="16" max="16" width="16.5703125" customWidth="1"/>
    <col min="17" max="17" width="12.42578125" customWidth="1"/>
    <col min="19" max="19" width="48.140625" customWidth="1"/>
    <col min="21" max="21" width="44.7109375" customWidth="1"/>
    <col min="22" max="22" width="23.7109375" customWidth="1"/>
    <col min="23" max="23" width="16.28515625" bestFit="1" customWidth="1"/>
    <col min="33" max="39" width="9.140625" style="23"/>
  </cols>
  <sheetData>
    <row r="1" spans="2:40" ht="45.75" thickBot="1" x14ac:dyDescent="0.3">
      <c r="B1" s="40" t="s">
        <v>21</v>
      </c>
      <c r="C1" s="40" t="s">
        <v>21</v>
      </c>
      <c r="G1" s="6"/>
      <c r="H1" s="6"/>
      <c r="J1" t="s">
        <v>4</v>
      </c>
      <c r="K1">
        <f>(SUM(J3:J202)-200*AVERAGE(H3:H202)*AVERAGE(I3:I202))/(SUM(K3:K202)-200*(AVERAGE(H3:H202))^2)</f>
        <v>4.944312839584792</v>
      </c>
      <c r="L1" t="s">
        <v>5</v>
      </c>
      <c r="M1">
        <f>AVERAGE(I3:I202)-K1*AVERAGE(H3:H202)</f>
        <v>4567.2340774884833</v>
      </c>
      <c r="O1" t="s">
        <v>8</v>
      </c>
      <c r="P1">
        <f t="array" ref="P1:Q1">LINEST($I$3:$I$202,$H$3:$H$202,1,0)</f>
        <v>4.9443128395847848</v>
      </c>
      <c r="Q1">
        <v>4567.2340774884842</v>
      </c>
      <c r="S1" s="5" t="s">
        <v>29</v>
      </c>
      <c r="T1" s="13">
        <f>AVERAGE(M203:M254)</f>
        <v>5879.586271724168</v>
      </c>
      <c r="U1" s="39" t="s">
        <v>32</v>
      </c>
      <c r="V1" s="15">
        <f>SQRT(SUM(P203:P254)/COUNT(P203:P254))</f>
        <v>4091.3343308600802</v>
      </c>
      <c r="W1" t="s">
        <v>34</v>
      </c>
      <c r="X1">
        <f>_xlfn.STDEV.P(M203:M254)</f>
        <v>4091.334330860082</v>
      </c>
      <c r="AG1" s="18"/>
      <c r="AH1" s="19"/>
      <c r="AI1" s="19"/>
      <c r="AJ1" s="19"/>
      <c r="AK1" s="19"/>
      <c r="AL1" s="19"/>
      <c r="AM1" s="19"/>
      <c r="AN1" s="20"/>
    </row>
    <row r="2" spans="2:40" ht="60.75" thickBot="1" x14ac:dyDescent="0.3">
      <c r="B2" s="7" t="s">
        <v>20</v>
      </c>
      <c r="C2" s="7" t="s">
        <v>22</v>
      </c>
      <c r="D2" s="8" t="s">
        <v>7</v>
      </c>
      <c r="E2" s="8" t="s">
        <v>0</v>
      </c>
      <c r="F2" s="9" t="s">
        <v>13</v>
      </c>
      <c r="G2" s="9" t="s">
        <v>23</v>
      </c>
      <c r="H2" s="9" t="s">
        <v>2</v>
      </c>
      <c r="I2" s="9" t="s">
        <v>24</v>
      </c>
      <c r="J2" s="9" t="s">
        <v>3</v>
      </c>
      <c r="K2" s="9" t="s">
        <v>1</v>
      </c>
      <c r="L2" s="9" t="s">
        <v>6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9</v>
      </c>
      <c r="S2" s="14" t="s">
        <v>30</v>
      </c>
      <c r="T2">
        <f>AVERAGE(C3:C202)</f>
        <v>5030.1350000000002</v>
      </c>
      <c r="U2" s="4" t="s">
        <v>33</v>
      </c>
      <c r="V2">
        <f>SQRT(SUM(O3:O202)/COUNT(O3:O202))</f>
        <v>3400.8413601306074</v>
      </c>
      <c r="W2" t="s">
        <v>34</v>
      </c>
      <c r="X2">
        <f>_xlfn.STDEV.P(C3:C202)</f>
        <v>3400.8413601306074</v>
      </c>
      <c r="AC2" s="16" t="s">
        <v>15</v>
      </c>
      <c r="AD2" t="s">
        <v>19</v>
      </c>
      <c r="AG2" s="16" t="s">
        <v>11</v>
      </c>
      <c r="AH2" s="16" t="s">
        <v>12</v>
      </c>
      <c r="AI2" s="16" t="s">
        <v>13</v>
      </c>
      <c r="AJ2" s="16" t="s">
        <v>14</v>
      </c>
      <c r="AK2" s="16" t="s">
        <v>2</v>
      </c>
      <c r="AL2" s="16" t="s">
        <v>15</v>
      </c>
      <c r="AM2" s="16" t="s">
        <v>16</v>
      </c>
      <c r="AN2" s="16" t="s">
        <v>17</v>
      </c>
    </row>
    <row r="3" spans="2:40" ht="16.5" thickBot="1" x14ac:dyDescent="0.3">
      <c r="B3" s="2">
        <v>201201</v>
      </c>
      <c r="C3" s="2">
        <v>3342</v>
      </c>
      <c r="D3" s="2" t="str">
        <f>LEFT(B3,4)</f>
        <v>2012</v>
      </c>
      <c r="E3" s="2" t="str">
        <f t="shared" ref="E3:E66" si="0">RIGHT(B3,2)</f>
        <v>01</v>
      </c>
      <c r="F3" s="3" t="s">
        <v>10</v>
      </c>
      <c r="G3" s="12">
        <v>1.3515955855728208</v>
      </c>
      <c r="H3" s="1">
        <v>1</v>
      </c>
      <c r="I3" s="10">
        <f>C3/G3</f>
        <v>2472.6331127987701</v>
      </c>
      <c r="J3" s="10">
        <f>H3*I3</f>
        <v>2472.6331127987701</v>
      </c>
      <c r="K3" s="10">
        <f>H3^2</f>
        <v>1</v>
      </c>
      <c r="L3" s="10">
        <f>$M$1+$K$1*H3</f>
        <v>4572.1783903280684</v>
      </c>
      <c r="M3" s="10">
        <f t="shared" ref="M3:M66" si="1">L3*G3</f>
        <v>6179.7361288188631</v>
      </c>
      <c r="N3" s="10">
        <f>C3-M3</f>
        <v>-2837.7361288188631</v>
      </c>
      <c r="O3" s="3">
        <f>(C3-$T$2)^2</f>
        <v>2849799.7782250009</v>
      </c>
      <c r="P3" s="3">
        <f>(M3-$T$1)^2</f>
        <v>90089.936713965901</v>
      </c>
      <c r="Q3" s="3">
        <f>ABS((C3-M3)/C3)</f>
        <v>0.84911314447003683</v>
      </c>
      <c r="S3" s="15" t="s">
        <v>31</v>
      </c>
      <c r="T3" s="15">
        <f>(1/COUNT(C3:C202))*SUM(Q3:Q202)</f>
        <v>7.3702491556669789E-2</v>
      </c>
      <c r="U3" s="15"/>
      <c r="AC3" s="17">
        <v>2472.63</v>
      </c>
      <c r="AD3" s="13">
        <f t="shared" ref="AD3:AD34" si="2">AC3-I3</f>
        <v>-3.1127987699619553E-3</v>
      </c>
      <c r="AG3" s="17">
        <v>201201</v>
      </c>
      <c r="AH3" s="17">
        <v>3342</v>
      </c>
      <c r="AI3" s="17" t="s">
        <v>18</v>
      </c>
      <c r="AJ3" s="17">
        <v>1.35</v>
      </c>
      <c r="AK3" s="17">
        <v>1</v>
      </c>
      <c r="AL3" s="17">
        <v>2472.63</v>
      </c>
      <c r="AM3" s="17"/>
      <c r="AN3" s="17"/>
    </row>
    <row r="4" spans="2:40" ht="16.5" thickBot="1" x14ac:dyDescent="0.3">
      <c r="B4" s="2">
        <v>201202</v>
      </c>
      <c r="C4" s="2">
        <v>3597</v>
      </c>
      <c r="D4" s="2" t="str">
        <f t="shared" ref="D4:D67" si="3">LEFT(B4,4)</f>
        <v>2012</v>
      </c>
      <c r="E4" s="2" t="str">
        <f t="shared" si="0"/>
        <v>02</v>
      </c>
      <c r="F4" s="3" t="s">
        <v>10</v>
      </c>
      <c r="G4" s="12">
        <v>0.71848571528373428</v>
      </c>
      <c r="H4" s="1">
        <v>2</v>
      </c>
      <c r="I4" s="10">
        <f>C4/G4</f>
        <v>5006.3625810285221</v>
      </c>
      <c r="J4" s="10">
        <f t="shared" ref="J4:J34" si="4">H4*I4</f>
        <v>10012.725162057044</v>
      </c>
      <c r="K4" s="10">
        <f t="shared" ref="K4:K34" si="5">H4^2</f>
        <v>4</v>
      </c>
      <c r="L4" s="10">
        <f t="shared" ref="L4:L66" si="6">$M$1+$K$1*H4</f>
        <v>4577.1227031676526</v>
      </c>
      <c r="M4" s="10">
        <f t="shared" si="1"/>
        <v>3288.5972793268302</v>
      </c>
      <c r="N4" s="10">
        <f>C4-M4</f>
        <v>308.40272067316982</v>
      </c>
      <c r="O4" s="3">
        <f>(C4-$T$2)^2</f>
        <v>2053875.9282250006</v>
      </c>
      <c r="P4" s="3">
        <f>(M4-$T$1)^2</f>
        <v>6713223.9587241719</v>
      </c>
      <c r="Q4" s="3">
        <f>ABS((C4-M4)/C4)</f>
        <v>8.5738871468771155E-2</v>
      </c>
      <c r="S4" s="15"/>
      <c r="AC4" s="17">
        <v>5006.3599999999997</v>
      </c>
      <c r="AD4" s="13">
        <f t="shared" si="2"/>
        <v>-2.5810285223997198E-3</v>
      </c>
      <c r="AG4" s="17">
        <v>201202</v>
      </c>
      <c r="AH4" s="17">
        <v>3597</v>
      </c>
      <c r="AI4" s="17" t="s">
        <v>18</v>
      </c>
      <c r="AJ4" s="17">
        <v>0.72</v>
      </c>
      <c r="AK4" s="17">
        <v>2</v>
      </c>
      <c r="AL4" s="17">
        <v>5006.3599999999997</v>
      </c>
      <c r="AM4" s="17"/>
      <c r="AN4" s="17"/>
    </row>
    <row r="5" spans="2:40" ht="16.5" thickBot="1" x14ac:dyDescent="0.3">
      <c r="B5" s="2">
        <v>201203</v>
      </c>
      <c r="C5" s="2">
        <v>2845</v>
      </c>
      <c r="D5" s="2" t="str">
        <f t="shared" si="3"/>
        <v>2012</v>
      </c>
      <c r="E5" s="2" t="str">
        <f t="shared" si="0"/>
        <v>03</v>
      </c>
      <c r="F5" s="3" t="s">
        <v>10</v>
      </c>
      <c r="G5" s="12">
        <v>0.69845695759385018</v>
      </c>
      <c r="H5" s="1">
        <v>3</v>
      </c>
      <c r="I5" s="10">
        <f>C5/G5</f>
        <v>4073.2646000132704</v>
      </c>
      <c r="J5" s="10">
        <f t="shared" si="4"/>
        <v>12219.793800039812</v>
      </c>
      <c r="K5" s="10">
        <f t="shared" si="5"/>
        <v>9</v>
      </c>
      <c r="L5" s="10">
        <f t="shared" si="6"/>
        <v>4582.0670160072377</v>
      </c>
      <c r="M5" s="10">
        <f t="shared" si="1"/>
        <v>3200.3765874915471</v>
      </c>
      <c r="N5" s="10">
        <f>C5-M5</f>
        <v>-355.37658749154707</v>
      </c>
      <c r="O5" s="3">
        <f>(C5-$T$2)^2</f>
        <v>4774814.9682250014</v>
      </c>
      <c r="P5" s="3">
        <f t="shared" ref="P5:P66" si="7">(M5-$T$1)^2</f>
        <v>7178164.5320858601</v>
      </c>
      <c r="Q5" s="3">
        <f>ABS((C5-M5)/C5)</f>
        <v>0.1249126845312995</v>
      </c>
      <c r="AC5" s="17">
        <v>4073.26</v>
      </c>
      <c r="AD5" s="13">
        <f t="shared" si="2"/>
        <v>-4.6000132701919938E-3</v>
      </c>
      <c r="AG5" s="17">
        <v>201203</v>
      </c>
      <c r="AH5" s="17">
        <v>2845</v>
      </c>
      <c r="AI5" s="17" t="s">
        <v>18</v>
      </c>
      <c r="AJ5" s="17">
        <v>0.7</v>
      </c>
      <c r="AK5" s="17">
        <v>3</v>
      </c>
      <c r="AL5" s="17">
        <v>4073.26</v>
      </c>
      <c r="AM5" s="17"/>
      <c r="AN5" s="17"/>
    </row>
    <row r="6" spans="2:40" ht="16.5" thickBot="1" x14ac:dyDescent="0.3">
      <c r="B6" s="2">
        <v>201204</v>
      </c>
      <c r="C6" s="2">
        <v>2905</v>
      </c>
      <c r="D6" s="2" t="str">
        <f t="shared" si="3"/>
        <v>2012</v>
      </c>
      <c r="E6" s="2" t="str">
        <f t="shared" si="0"/>
        <v>04</v>
      </c>
      <c r="F6" s="3" t="s">
        <v>10</v>
      </c>
      <c r="G6" s="12">
        <v>0.77883335292066358</v>
      </c>
      <c r="H6" s="1">
        <v>4</v>
      </c>
      <c r="I6" s="10">
        <f>C6/G6</f>
        <v>3729.9378475589242</v>
      </c>
      <c r="J6" s="10">
        <f t="shared" si="4"/>
        <v>14919.751390235697</v>
      </c>
      <c r="K6" s="10">
        <f t="shared" si="5"/>
        <v>16</v>
      </c>
      <c r="L6" s="10">
        <f t="shared" si="6"/>
        <v>4587.0113288468228</v>
      </c>
      <c r="M6" s="10">
        <f t="shared" si="1"/>
        <v>3572.5174131308395</v>
      </c>
      <c r="N6" s="10">
        <f>C6-M6</f>
        <v>-667.51741313083949</v>
      </c>
      <c r="O6" s="3">
        <f>(C6-$T$2)^2</f>
        <v>4516198.7682250012</v>
      </c>
      <c r="P6" s="3">
        <f>(M6-$T$1)^2</f>
        <v>5322566.7182911234</v>
      </c>
      <c r="Q6" s="3">
        <f>ABS((C6-M6)/C6)</f>
        <v>0.22978224204159706</v>
      </c>
      <c r="AC6" s="17">
        <v>3729.94</v>
      </c>
      <c r="AD6" s="13">
        <f t="shared" si="2"/>
        <v>2.1524410758502199E-3</v>
      </c>
      <c r="AG6" s="17">
        <v>201204</v>
      </c>
      <c r="AH6" s="17">
        <v>2905</v>
      </c>
      <c r="AI6" s="17" t="s">
        <v>18</v>
      </c>
      <c r="AJ6" s="17">
        <v>0.78</v>
      </c>
      <c r="AK6" s="17">
        <v>4</v>
      </c>
      <c r="AL6" s="17">
        <v>3729.94</v>
      </c>
      <c r="AM6" s="17"/>
      <c r="AN6" s="17"/>
    </row>
    <row r="7" spans="2:40" ht="16.5" thickBot="1" x14ac:dyDescent="0.3">
      <c r="B7" s="2">
        <v>201205</v>
      </c>
      <c r="C7" s="2">
        <v>2438</v>
      </c>
      <c r="D7" s="2" t="str">
        <f t="shared" si="3"/>
        <v>2012</v>
      </c>
      <c r="E7" s="2" t="str">
        <f t="shared" si="0"/>
        <v>05</v>
      </c>
      <c r="F7" s="3" t="s">
        <v>10</v>
      </c>
      <c r="G7" s="12">
        <v>0.69477728612718426</v>
      </c>
      <c r="H7" s="1">
        <v>5</v>
      </c>
      <c r="I7" s="10">
        <f>C7/G7</f>
        <v>3509.038146007706</v>
      </c>
      <c r="J7" s="10">
        <f t="shared" si="4"/>
        <v>17545.190730038528</v>
      </c>
      <c r="K7" s="10">
        <f t="shared" si="5"/>
        <v>25</v>
      </c>
      <c r="L7" s="10">
        <f t="shared" si="6"/>
        <v>4591.955641686407</v>
      </c>
      <c r="M7" s="10">
        <f t="shared" si="1"/>
        <v>3190.3864787472949</v>
      </c>
      <c r="N7" s="10">
        <f>C7-M7</f>
        <v>-752.38647874729486</v>
      </c>
      <c r="O7" s="3">
        <f>(C7-$T$2)^2</f>
        <v>6719163.858225001</v>
      </c>
      <c r="P7" s="3">
        <f t="shared" si="7"/>
        <v>7231795.5265468573</v>
      </c>
      <c r="Q7" s="3">
        <f>ABS((C7-M7)/C7)</f>
        <v>0.30860807167649501</v>
      </c>
      <c r="AC7" s="17">
        <v>3509.04</v>
      </c>
      <c r="AD7" s="13">
        <f t="shared" si="2"/>
        <v>1.853992293945339E-3</v>
      </c>
      <c r="AG7" s="17">
        <v>201205</v>
      </c>
      <c r="AH7" s="17">
        <v>2438</v>
      </c>
      <c r="AI7" s="17" t="s">
        <v>18</v>
      </c>
      <c r="AJ7" s="17">
        <v>0.69</v>
      </c>
      <c r="AK7" s="17">
        <v>5</v>
      </c>
      <c r="AL7" s="17">
        <v>3509.04</v>
      </c>
      <c r="AM7" s="17"/>
      <c r="AN7" s="17"/>
    </row>
    <row r="8" spans="2:40" ht="16.5" thickBot="1" x14ac:dyDescent="0.3">
      <c r="B8" s="2">
        <v>201206</v>
      </c>
      <c r="C8" s="2">
        <v>2812</v>
      </c>
      <c r="D8" s="2" t="str">
        <f t="shared" si="3"/>
        <v>2012</v>
      </c>
      <c r="E8" s="2" t="str">
        <f t="shared" si="0"/>
        <v>06</v>
      </c>
      <c r="F8" s="3" t="s">
        <v>10</v>
      </c>
      <c r="G8" s="12">
        <v>0.7312239694741427</v>
      </c>
      <c r="H8" s="1">
        <v>6</v>
      </c>
      <c r="I8" s="10">
        <f>C8/G8</f>
        <v>3845.60697869661</v>
      </c>
      <c r="J8" s="10">
        <f t="shared" si="4"/>
        <v>23073.641872179658</v>
      </c>
      <c r="K8" s="10">
        <f t="shared" si="5"/>
        <v>36</v>
      </c>
      <c r="L8" s="10">
        <f t="shared" si="6"/>
        <v>4596.8999545259921</v>
      </c>
      <c r="M8" s="10">
        <f t="shared" si="1"/>
        <v>3361.3634320240021</v>
      </c>
      <c r="N8" s="10">
        <f>C8-M8</f>
        <v>-549.36343202400212</v>
      </c>
      <c r="O8" s="3">
        <f>(C8-$T$2)^2</f>
        <v>4920122.8782250006</v>
      </c>
      <c r="P8" s="3">
        <f t="shared" si="7"/>
        <v>6341446.2703875676</v>
      </c>
      <c r="Q8" s="3">
        <f>ABS((C8-M8)/C8)</f>
        <v>0.19536395164438197</v>
      </c>
      <c r="AC8" s="17">
        <v>3845.61</v>
      </c>
      <c r="AD8" s="13">
        <f t="shared" si="2"/>
        <v>3.0213033901418385E-3</v>
      </c>
      <c r="AG8" s="17">
        <v>201206</v>
      </c>
      <c r="AH8" s="17">
        <v>2812</v>
      </c>
      <c r="AI8" s="17" t="s">
        <v>18</v>
      </c>
      <c r="AJ8" s="17">
        <v>0.73</v>
      </c>
      <c r="AK8" s="17">
        <v>6</v>
      </c>
      <c r="AL8" s="17">
        <v>3845.61</v>
      </c>
      <c r="AM8" s="17"/>
      <c r="AN8" s="17"/>
    </row>
    <row r="9" spans="2:40" ht="16.5" thickBot="1" x14ac:dyDescent="0.3">
      <c r="B9" s="2">
        <v>201207</v>
      </c>
      <c r="C9" s="2">
        <v>3184</v>
      </c>
      <c r="D9" s="2" t="str">
        <f t="shared" si="3"/>
        <v>2012</v>
      </c>
      <c r="E9" s="2" t="str">
        <f t="shared" si="0"/>
        <v>07</v>
      </c>
      <c r="F9" s="3" t="s">
        <v>10</v>
      </c>
      <c r="G9" s="12">
        <v>0.7717723343490378</v>
      </c>
      <c r="H9" s="1">
        <v>7</v>
      </c>
      <c r="I9" s="10">
        <f>C9/G9</f>
        <v>4125.5689771331199</v>
      </c>
      <c r="J9" s="10">
        <f t="shared" si="4"/>
        <v>28878.982839931839</v>
      </c>
      <c r="K9" s="10">
        <f t="shared" si="5"/>
        <v>49</v>
      </c>
      <c r="L9" s="10">
        <f t="shared" si="6"/>
        <v>4601.8442673655773</v>
      </c>
      <c r="M9" s="10">
        <f t="shared" si="1"/>
        <v>3551.5760925354693</v>
      </c>
      <c r="N9" s="10">
        <f>C9-M9</f>
        <v>-367.57609253546934</v>
      </c>
      <c r="O9" s="3">
        <f>(C9-$T$2)^2</f>
        <v>3408214.4382250006</v>
      </c>
      <c r="P9" s="3">
        <f t="shared" si="7"/>
        <v>5419631.3944061967</v>
      </c>
      <c r="Q9" s="3">
        <f>ABS((C9-M9)/C9)</f>
        <v>0.11544475268073785</v>
      </c>
      <c r="AC9" s="17">
        <v>4125.57</v>
      </c>
      <c r="AD9" s="13">
        <f t="shared" si="2"/>
        <v>1.0228668797935825E-3</v>
      </c>
      <c r="AG9" s="17">
        <v>201207</v>
      </c>
      <c r="AH9" s="17">
        <v>3184</v>
      </c>
      <c r="AI9" s="17" t="s">
        <v>18</v>
      </c>
      <c r="AJ9" s="17">
        <v>0.77</v>
      </c>
      <c r="AK9" s="17">
        <v>7</v>
      </c>
      <c r="AL9" s="17">
        <v>4125.57</v>
      </c>
      <c r="AM9" s="17"/>
      <c r="AN9" s="17"/>
    </row>
    <row r="10" spans="2:40" ht="16.5" thickBot="1" x14ac:dyDescent="0.3">
      <c r="B10" s="2">
        <v>201208</v>
      </c>
      <c r="C10" s="2">
        <v>3046</v>
      </c>
      <c r="D10" s="2" t="str">
        <f t="shared" si="3"/>
        <v>2012</v>
      </c>
      <c r="E10" s="2" t="str">
        <f t="shared" si="0"/>
        <v>08</v>
      </c>
      <c r="F10" s="3" t="s">
        <v>10</v>
      </c>
      <c r="G10" s="12">
        <v>0.82596486545738768</v>
      </c>
      <c r="H10" s="1">
        <v>8</v>
      </c>
      <c r="I10" s="10">
        <f>C10/G10</f>
        <v>3687.8081954651207</v>
      </c>
      <c r="J10" s="10">
        <f t="shared" si="4"/>
        <v>29502.465563720965</v>
      </c>
      <c r="K10" s="10">
        <f t="shared" si="5"/>
        <v>64</v>
      </c>
      <c r="L10" s="10">
        <f>$M$1+$K$1*H10</f>
        <v>4606.7885802051615</v>
      </c>
      <c r="M10" s="10">
        <f>L10*G10</f>
        <v>3805.0455098397861</v>
      </c>
      <c r="N10" s="10">
        <f>C10-M10</f>
        <v>-759.04550983978606</v>
      </c>
      <c r="O10" s="3">
        <f>(C10-$T$2)^2</f>
        <v>3936791.6982250009</v>
      </c>
      <c r="P10" s="3">
        <f t="shared" si="7"/>
        <v>4303719.3727198318</v>
      </c>
      <c r="Q10" s="3">
        <f>ABS((C10-M10)/C10)</f>
        <v>0.24919419233085557</v>
      </c>
      <c r="AC10" s="17">
        <v>3687.81</v>
      </c>
      <c r="AD10" s="13">
        <f t="shared" si="2"/>
        <v>1.8045348792838922E-3</v>
      </c>
      <c r="AG10" s="17">
        <v>201208</v>
      </c>
      <c r="AH10" s="17">
        <v>3046</v>
      </c>
      <c r="AI10" s="17" t="s">
        <v>18</v>
      </c>
      <c r="AJ10" s="17">
        <v>0.83</v>
      </c>
      <c r="AK10" s="17">
        <v>8</v>
      </c>
      <c r="AL10" s="17">
        <v>3687.81</v>
      </c>
      <c r="AM10" s="17"/>
      <c r="AN10" s="17"/>
    </row>
    <row r="11" spans="2:40" ht="16.5" thickBot="1" x14ac:dyDescent="0.3">
      <c r="B11" s="2">
        <v>201209</v>
      </c>
      <c r="C11" s="2">
        <v>5513</v>
      </c>
      <c r="D11" s="2" t="str">
        <f t="shared" si="3"/>
        <v>2012</v>
      </c>
      <c r="E11" s="2" t="str">
        <f t="shared" si="0"/>
        <v>09</v>
      </c>
      <c r="F11" s="3" t="s">
        <v>10</v>
      </c>
      <c r="G11" s="12">
        <v>0.89274041794592451</v>
      </c>
      <c r="H11" s="1">
        <v>9</v>
      </c>
      <c r="I11" s="10">
        <f>C11/G11</f>
        <v>6175.3673175061022</v>
      </c>
      <c r="J11" s="10">
        <f t="shared" si="4"/>
        <v>55578.305857554922</v>
      </c>
      <c r="K11" s="10">
        <f t="shared" si="5"/>
        <v>81</v>
      </c>
      <c r="L11" s="10">
        <f t="shared" si="6"/>
        <v>4611.7328930447466</v>
      </c>
      <c r="M11" s="10">
        <f t="shared" si="1"/>
        <v>4117.080350391735</v>
      </c>
      <c r="N11" s="10">
        <f>C11-M11</f>
        <v>1395.919649608265</v>
      </c>
      <c r="O11" s="3">
        <f>(C11-$T$2)^2</f>
        <v>233158.6082249998</v>
      </c>
      <c r="P11" s="3">
        <f t="shared" si="7"/>
        <v>3106427.1227318887</v>
      </c>
      <c r="Q11" s="3">
        <f>ABS((C11-M11)/C11)</f>
        <v>0.25320508790282331</v>
      </c>
      <c r="AC11" s="17">
        <v>6175.37</v>
      </c>
      <c r="AD11" s="13">
        <f t="shared" si="2"/>
        <v>2.6824938977370039E-3</v>
      </c>
      <c r="AG11" s="17">
        <v>201209</v>
      </c>
      <c r="AH11" s="17">
        <v>5513</v>
      </c>
      <c r="AI11" s="17" t="s">
        <v>18</v>
      </c>
      <c r="AJ11" s="17">
        <v>0.89</v>
      </c>
      <c r="AK11" s="17">
        <v>9</v>
      </c>
      <c r="AL11" s="17">
        <v>6175.37</v>
      </c>
      <c r="AM11" s="17"/>
      <c r="AN11" s="17"/>
    </row>
    <row r="12" spans="2:40" ht="16.5" thickBot="1" x14ac:dyDescent="0.3">
      <c r="B12" s="2">
        <v>201210</v>
      </c>
      <c r="C12" s="2">
        <v>9336</v>
      </c>
      <c r="D12" s="2" t="str">
        <f t="shared" si="3"/>
        <v>2012</v>
      </c>
      <c r="E12" s="2" t="str">
        <f t="shared" si="0"/>
        <v>10</v>
      </c>
      <c r="F12" s="3" t="s">
        <v>10</v>
      </c>
      <c r="G12" s="12">
        <v>2.6387461722008418</v>
      </c>
      <c r="H12" s="1">
        <v>10</v>
      </c>
      <c r="I12" s="10">
        <f>C12/G12</f>
        <v>3538.0439764743742</v>
      </c>
      <c r="J12" s="10">
        <f t="shared" si="4"/>
        <v>35380.439764743744</v>
      </c>
      <c r="K12" s="10">
        <f t="shared" si="5"/>
        <v>100</v>
      </c>
      <c r="L12" s="10">
        <f t="shared" si="6"/>
        <v>4616.6772058843317</v>
      </c>
      <c r="M12" s="10">
        <f t="shared" si="1"/>
        <v>12182.239305314159</v>
      </c>
      <c r="N12" s="10">
        <f>C12-M12</f>
        <v>-2846.2393053141586</v>
      </c>
      <c r="O12" s="3">
        <f>(C12-$T$2)^2</f>
        <v>18540473.398224998</v>
      </c>
      <c r="P12" s="3">
        <f t="shared" si="7"/>
        <v>39723435.261821114</v>
      </c>
      <c r="Q12" s="3">
        <f>ABS((C12-M12)/C12)</f>
        <v>0.30486710639611808</v>
      </c>
      <c r="AC12" s="17">
        <v>3538.04</v>
      </c>
      <c r="AD12" s="13">
        <f t="shared" si="2"/>
        <v>-3.9764743742125574E-3</v>
      </c>
      <c r="AG12" s="17">
        <v>201210</v>
      </c>
      <c r="AH12" s="17">
        <v>9336</v>
      </c>
      <c r="AI12" s="17" t="s">
        <v>18</v>
      </c>
      <c r="AJ12" s="17">
        <v>2.64</v>
      </c>
      <c r="AK12" s="17">
        <v>10</v>
      </c>
      <c r="AL12" s="17">
        <v>3538.04</v>
      </c>
      <c r="AM12" s="17"/>
      <c r="AN12" s="17"/>
    </row>
    <row r="13" spans="2:40" ht="16.5" thickBot="1" x14ac:dyDescent="0.3">
      <c r="B13" s="2">
        <v>201211</v>
      </c>
      <c r="C13" s="2">
        <v>2507</v>
      </c>
      <c r="D13" s="2" t="str">
        <f t="shared" si="3"/>
        <v>2012</v>
      </c>
      <c r="E13" s="2" t="str">
        <f t="shared" si="0"/>
        <v>11</v>
      </c>
      <c r="F13" s="3" t="s">
        <v>10</v>
      </c>
      <c r="G13" s="12">
        <v>0.64490450679499978</v>
      </c>
      <c r="H13" s="1">
        <v>11</v>
      </c>
      <c r="I13" s="10">
        <f>C13/G13</f>
        <v>3887.3972403435496</v>
      </c>
      <c r="J13" s="10">
        <f t="shared" si="4"/>
        <v>42761.369643779042</v>
      </c>
      <c r="K13" s="10">
        <f t="shared" si="5"/>
        <v>121</v>
      </c>
      <c r="L13" s="10">
        <f t="shared" si="6"/>
        <v>4621.6215187239159</v>
      </c>
      <c r="M13" s="10">
        <f t="shared" si="1"/>
        <v>2980.5045461258046</v>
      </c>
      <c r="N13" s="10">
        <f>C13-M13</f>
        <v>-473.50454612580461</v>
      </c>
      <c r="O13" s="3">
        <f>(C13-$T$2)^2</f>
        <v>6366210.2282250011</v>
      </c>
      <c r="P13" s="3">
        <f t="shared" si="7"/>
        <v>8404674.8516983837</v>
      </c>
      <c r="Q13" s="3">
        <f>ABS((C13-M13)/C13)</f>
        <v>0.18887297412277806</v>
      </c>
      <c r="AC13" s="17">
        <v>3887.4</v>
      </c>
      <c r="AD13" s="13">
        <f t="shared" si="2"/>
        <v>2.7596564505074639E-3</v>
      </c>
      <c r="AG13" s="17">
        <v>201211</v>
      </c>
      <c r="AH13" s="17">
        <v>2507</v>
      </c>
      <c r="AI13" s="17" t="s">
        <v>18</v>
      </c>
      <c r="AJ13" s="17">
        <v>0.64</v>
      </c>
      <c r="AK13" s="17">
        <v>11</v>
      </c>
      <c r="AL13" s="17">
        <v>3887.4</v>
      </c>
      <c r="AM13" s="17"/>
      <c r="AN13" s="17"/>
    </row>
    <row r="14" spans="2:40" ht="16.5" thickBot="1" x14ac:dyDescent="0.3">
      <c r="B14" s="2">
        <v>201212</v>
      </c>
      <c r="C14" s="2">
        <v>2762</v>
      </c>
      <c r="D14" s="2" t="str">
        <f t="shared" si="3"/>
        <v>2012</v>
      </c>
      <c r="E14" s="2" t="str">
        <f t="shared" si="0"/>
        <v>12</v>
      </c>
      <c r="F14" s="3" t="s">
        <v>10</v>
      </c>
      <c r="G14" s="12">
        <v>0.43934833788492322</v>
      </c>
      <c r="H14" s="1">
        <v>12</v>
      </c>
      <c r="I14" s="10">
        <f>C14/G14</f>
        <v>6286.5834733701431</v>
      </c>
      <c r="J14" s="10">
        <f>H14*I14</f>
        <v>75439.001680441725</v>
      </c>
      <c r="K14" s="10">
        <f t="shared" si="5"/>
        <v>144</v>
      </c>
      <c r="L14" s="10">
        <f t="shared" si="6"/>
        <v>4626.565831563501</v>
      </c>
      <c r="M14" s="10">
        <f t="shared" si="1"/>
        <v>2032.6740082126018</v>
      </c>
      <c r="N14" s="10">
        <f>C14-M14</f>
        <v>729.32599178739815</v>
      </c>
      <c r="O14" s="3">
        <f>(C14-$T$2)^2</f>
        <v>5144436.3782250006</v>
      </c>
      <c r="P14" s="3">
        <f t="shared" si="7"/>
        <v>14798733.963155683</v>
      </c>
      <c r="Q14" s="3">
        <f>ABS((C14-M14)/C14)</f>
        <v>0.26405720195054244</v>
      </c>
      <c r="AC14" s="17">
        <v>6286.58</v>
      </c>
      <c r="AD14" s="13">
        <f t="shared" si="2"/>
        <v>-3.4733701431832742E-3</v>
      </c>
      <c r="AG14" s="17">
        <v>201212</v>
      </c>
      <c r="AH14" s="17">
        <v>2762</v>
      </c>
      <c r="AI14" s="17" t="s">
        <v>18</v>
      </c>
      <c r="AJ14" s="17">
        <v>0.44</v>
      </c>
      <c r="AK14" s="17">
        <v>12</v>
      </c>
      <c r="AL14" s="17">
        <v>6286.58</v>
      </c>
      <c r="AM14" s="17"/>
      <c r="AN14" s="17"/>
    </row>
    <row r="15" spans="2:40" ht="16.5" thickBot="1" x14ac:dyDescent="0.3">
      <c r="B15" s="2">
        <v>201213</v>
      </c>
      <c r="C15" s="2">
        <v>2741</v>
      </c>
      <c r="D15" s="2" t="str">
        <f t="shared" si="3"/>
        <v>2012</v>
      </c>
      <c r="E15" s="2" t="str">
        <f t="shared" si="0"/>
        <v>13</v>
      </c>
      <c r="F15" s="3" t="s">
        <v>10</v>
      </c>
      <c r="G15" s="12">
        <v>0.563691489803547</v>
      </c>
      <c r="H15" s="1">
        <v>13</v>
      </c>
      <c r="I15" s="10">
        <f>C15/G15</f>
        <v>4862.5889330975533</v>
      </c>
      <c r="J15" s="10">
        <f t="shared" si="4"/>
        <v>63213.656130268195</v>
      </c>
      <c r="K15" s="10">
        <f t="shared" si="5"/>
        <v>169</v>
      </c>
      <c r="L15" s="10">
        <f t="shared" si="6"/>
        <v>4631.5101444030852</v>
      </c>
      <c r="M15" s="10">
        <f t="shared" si="1"/>
        <v>2610.7428533388161</v>
      </c>
      <c r="N15" s="10">
        <f>C15-M15</f>
        <v>130.25714666118392</v>
      </c>
      <c r="O15" s="3">
        <f>(C15-$T$2)^2</f>
        <v>5240139.0482250014</v>
      </c>
      <c r="P15" s="3">
        <f t="shared" si="7"/>
        <v>10685337.293921232</v>
      </c>
      <c r="Q15" s="3">
        <f>ABS((C15-M15)/C15)</f>
        <v>4.7521760912507816E-2</v>
      </c>
      <c r="AC15" s="17">
        <v>4862.59</v>
      </c>
      <c r="AD15" s="13">
        <f t="shared" si="2"/>
        <v>1.066902446837048E-3</v>
      </c>
      <c r="AG15" s="17">
        <v>201213</v>
      </c>
      <c r="AH15" s="17">
        <v>2741</v>
      </c>
      <c r="AI15" s="17" t="s">
        <v>18</v>
      </c>
      <c r="AJ15" s="17">
        <v>0.56000000000000005</v>
      </c>
      <c r="AK15" s="17">
        <v>13</v>
      </c>
      <c r="AL15" s="17">
        <v>4862.59</v>
      </c>
      <c r="AM15" s="17"/>
      <c r="AN15" s="17"/>
    </row>
    <row r="16" spans="2:40" ht="16.5" thickBot="1" x14ac:dyDescent="0.3">
      <c r="B16" s="2">
        <v>201214</v>
      </c>
      <c r="C16" s="2">
        <v>3032</v>
      </c>
      <c r="D16" s="2" t="str">
        <f t="shared" si="3"/>
        <v>2012</v>
      </c>
      <c r="E16" s="2" t="str">
        <f t="shared" si="0"/>
        <v>14</v>
      </c>
      <c r="F16" s="3" t="s">
        <v>10</v>
      </c>
      <c r="G16" s="12">
        <v>0.62772746335989482</v>
      </c>
      <c r="H16" s="1">
        <v>14</v>
      </c>
      <c r="I16" s="10">
        <f>C16/G16</f>
        <v>4830.1216323582521</v>
      </c>
      <c r="J16" s="10">
        <f t="shared" si="4"/>
        <v>67621.702853015537</v>
      </c>
      <c r="K16" s="10">
        <f t="shared" si="5"/>
        <v>196</v>
      </c>
      <c r="L16" s="10">
        <f t="shared" si="6"/>
        <v>4636.4544572426703</v>
      </c>
      <c r="M16" s="10">
        <f t="shared" si="1"/>
        <v>2910.4297954286194</v>
      </c>
      <c r="N16" s="10">
        <f>C16-M16</f>
        <v>121.5702045713806</v>
      </c>
      <c r="O16" s="3">
        <f>(C16-$T$2)^2</f>
        <v>3992543.4782250007</v>
      </c>
      <c r="P16" s="3">
        <f t="shared" si="7"/>
        <v>8815890.1807277985</v>
      </c>
      <c r="Q16" s="3">
        <f>ABS((C16-M16)/C16)</f>
        <v>4.0095713908766692E-2</v>
      </c>
      <c r="AC16" s="17">
        <v>4830.12</v>
      </c>
      <c r="AD16" s="13">
        <f t="shared" si="2"/>
        <v>-1.6323582522090874E-3</v>
      </c>
      <c r="AG16" s="17">
        <v>201214</v>
      </c>
      <c r="AH16" s="17">
        <v>3032</v>
      </c>
      <c r="AI16" s="17" t="s">
        <v>18</v>
      </c>
      <c r="AJ16" s="17">
        <v>0.63</v>
      </c>
      <c r="AK16" s="17">
        <v>14</v>
      </c>
      <c r="AL16" s="17">
        <v>4830.12</v>
      </c>
      <c r="AM16" s="17"/>
      <c r="AN16" s="17"/>
    </row>
    <row r="17" spans="2:40" ht="16.5" thickBot="1" x14ac:dyDescent="0.3">
      <c r="B17" s="2">
        <v>201215</v>
      </c>
      <c r="C17" s="2">
        <v>4043</v>
      </c>
      <c r="D17" s="2" t="str">
        <f t="shared" si="3"/>
        <v>2012</v>
      </c>
      <c r="E17" s="2" t="str">
        <f t="shared" si="0"/>
        <v>15</v>
      </c>
      <c r="F17" s="3" t="s">
        <v>10</v>
      </c>
      <c r="G17" s="12">
        <v>0.65535428172890242</v>
      </c>
      <c r="H17" s="1">
        <v>15</v>
      </c>
      <c r="I17" s="10">
        <f>C17/G17</f>
        <v>6169.1822464851921</v>
      </c>
      <c r="J17" s="10">
        <f t="shared" si="4"/>
        <v>92537.733697277887</v>
      </c>
      <c r="K17" s="10">
        <f t="shared" si="5"/>
        <v>225</v>
      </c>
      <c r="L17" s="10">
        <f t="shared" si="6"/>
        <v>4641.3987700822554</v>
      </c>
      <c r="M17" s="10">
        <f t="shared" si="1"/>
        <v>3041.7605571846675</v>
      </c>
      <c r="N17" s="10">
        <f>C17-M17</f>
        <v>1001.2394428153325</v>
      </c>
      <c r="O17" s="3">
        <f>(C17-$T$2)^2</f>
        <v>974435.50822500046</v>
      </c>
      <c r="P17" s="3">
        <f t="shared" si="7"/>
        <v>8053254.7861016262</v>
      </c>
      <c r="Q17" s="3">
        <f>ABS((C17-M17)/C17)</f>
        <v>0.2476476484826447</v>
      </c>
      <c r="AC17" s="17">
        <v>6169.18</v>
      </c>
      <c r="AD17" s="13">
        <f t="shared" si="2"/>
        <v>-2.2464851917902706E-3</v>
      </c>
      <c r="AG17" s="17">
        <v>201215</v>
      </c>
      <c r="AH17" s="17">
        <v>4043</v>
      </c>
      <c r="AI17" s="17" t="s">
        <v>18</v>
      </c>
      <c r="AJ17" s="17">
        <v>0.66</v>
      </c>
      <c r="AK17" s="17">
        <v>15</v>
      </c>
      <c r="AL17" s="17">
        <v>6169.18</v>
      </c>
      <c r="AM17" s="17"/>
      <c r="AN17" s="17"/>
    </row>
    <row r="18" spans="2:40" ht="16.5" thickBot="1" x14ac:dyDescent="0.3">
      <c r="B18" s="2">
        <v>201216</v>
      </c>
      <c r="C18" s="2">
        <v>2847</v>
      </c>
      <c r="D18" s="2" t="str">
        <f t="shared" si="3"/>
        <v>2012</v>
      </c>
      <c r="E18" s="2" t="str">
        <f t="shared" si="0"/>
        <v>16</v>
      </c>
      <c r="F18" s="3" t="s">
        <v>10</v>
      </c>
      <c r="G18" s="12">
        <v>0.69209347105402208</v>
      </c>
      <c r="H18" s="1">
        <v>16</v>
      </c>
      <c r="I18" s="10">
        <f>C18/G18</f>
        <v>4113.6062093811815</v>
      </c>
      <c r="J18" s="10">
        <f t="shared" si="4"/>
        <v>65817.699350098905</v>
      </c>
      <c r="K18" s="10">
        <f t="shared" si="5"/>
        <v>256</v>
      </c>
      <c r="L18" s="10">
        <f t="shared" si="6"/>
        <v>4646.3430829218396</v>
      </c>
      <c r="M18" s="10">
        <f t="shared" si="1"/>
        <v>3215.7037119672218</v>
      </c>
      <c r="N18" s="10">
        <f>C18-M18</f>
        <v>-368.70371196722181</v>
      </c>
      <c r="O18" s="3">
        <f>(C18-$T$2)^2</f>
        <v>4766078.4282250013</v>
      </c>
      <c r="P18" s="3">
        <f t="shared" si="7"/>
        <v>7096270.2921772199</v>
      </c>
      <c r="Q18" s="3">
        <f>ABS((C18-M18)/C18)</f>
        <v>0.12950604565058721</v>
      </c>
      <c r="AC18" s="17">
        <v>4113.6099999999997</v>
      </c>
      <c r="AD18" s="13">
        <f t="shared" si="2"/>
        <v>3.7906188181295875E-3</v>
      </c>
      <c r="AG18" s="17">
        <v>201216</v>
      </c>
      <c r="AH18" s="17">
        <v>2847</v>
      </c>
      <c r="AI18" s="17" t="s">
        <v>18</v>
      </c>
      <c r="AJ18" s="17">
        <v>0.69</v>
      </c>
      <c r="AK18" s="17">
        <v>16</v>
      </c>
      <c r="AL18" s="17">
        <v>4113.6099999999997</v>
      </c>
      <c r="AM18" s="17"/>
      <c r="AN18" s="17"/>
    </row>
    <row r="19" spans="2:40" ht="16.5" thickBot="1" x14ac:dyDescent="0.3">
      <c r="B19" s="2">
        <v>201217</v>
      </c>
      <c r="C19" s="2">
        <v>3968</v>
      </c>
      <c r="D19" s="2" t="str">
        <f t="shared" si="3"/>
        <v>2012</v>
      </c>
      <c r="E19" s="2" t="str">
        <f t="shared" si="0"/>
        <v>17</v>
      </c>
      <c r="F19" s="3" t="s">
        <v>10</v>
      </c>
      <c r="G19" s="12">
        <v>0.84085114709927722</v>
      </c>
      <c r="H19" s="1">
        <v>17</v>
      </c>
      <c r="I19" s="10">
        <f>C19/G19</f>
        <v>4719.0278727555906</v>
      </c>
      <c r="J19" s="10">
        <f t="shared" si="4"/>
        <v>80223.473836845034</v>
      </c>
      <c r="K19" s="10">
        <f t="shared" si="5"/>
        <v>289</v>
      </c>
      <c r="L19" s="10">
        <f t="shared" si="6"/>
        <v>4651.2873957614247</v>
      </c>
      <c r="M19" s="10">
        <f t="shared" si="1"/>
        <v>3911.0403422144036</v>
      </c>
      <c r="N19" s="10">
        <f>C19-M19</f>
        <v>56.959657785596391</v>
      </c>
      <c r="O19" s="3">
        <f>(C19-$T$2)^2</f>
        <v>1128130.7582250005</v>
      </c>
      <c r="P19" s="3">
        <f t="shared" si="7"/>
        <v>3875173.0765894623</v>
      </c>
      <c r="Q19" s="3">
        <f>ABS((C19-M19)/C19)</f>
        <v>1.4354752466128122E-2</v>
      </c>
      <c r="AC19" s="17">
        <v>4719.03</v>
      </c>
      <c r="AD19" s="13">
        <f t="shared" si="2"/>
        <v>2.1272444091664511E-3</v>
      </c>
      <c r="AG19" s="17">
        <v>201217</v>
      </c>
      <c r="AH19" s="17">
        <v>3968</v>
      </c>
      <c r="AI19" s="17" t="s">
        <v>18</v>
      </c>
      <c r="AJ19" s="17">
        <v>0.84</v>
      </c>
      <c r="AK19" s="17">
        <v>17</v>
      </c>
      <c r="AL19" s="17">
        <v>4719.03</v>
      </c>
      <c r="AM19" s="17"/>
      <c r="AN19" s="17"/>
    </row>
    <row r="20" spans="2:40" ht="16.5" thickBot="1" x14ac:dyDescent="0.3">
      <c r="B20" s="2">
        <v>201218</v>
      </c>
      <c r="C20" s="2">
        <v>3268</v>
      </c>
      <c r="D20" s="2" t="str">
        <f t="shared" si="3"/>
        <v>2012</v>
      </c>
      <c r="E20" s="2" t="str">
        <f t="shared" si="0"/>
        <v>18</v>
      </c>
      <c r="F20" s="3" t="s">
        <v>10</v>
      </c>
      <c r="G20" s="12">
        <v>0.93847030739451132</v>
      </c>
      <c r="H20" s="1">
        <v>18</v>
      </c>
      <c r="I20" s="10">
        <f>C20/G20</f>
        <v>3482.2625438976279</v>
      </c>
      <c r="J20" s="10">
        <f t="shared" si="4"/>
        <v>62680.725790157303</v>
      </c>
      <c r="K20" s="10">
        <f t="shared" si="5"/>
        <v>324</v>
      </c>
      <c r="L20" s="10">
        <f t="shared" si="6"/>
        <v>4656.2317086010098</v>
      </c>
      <c r="M20" s="10">
        <f t="shared" si="1"/>
        <v>4369.7352028708601</v>
      </c>
      <c r="N20" s="10">
        <f>C20-M20</f>
        <v>-1101.7352028708601</v>
      </c>
      <c r="O20" s="3">
        <f>(C20-$T$2)^2</f>
        <v>3105119.7582250009</v>
      </c>
      <c r="P20" s="3">
        <f t="shared" si="7"/>
        <v>2279650.2501174761</v>
      </c>
      <c r="Q20" s="3">
        <f>ABS((C20-M20)/C20)</f>
        <v>0.33712827505228277</v>
      </c>
      <c r="AC20" s="17">
        <v>3482.26</v>
      </c>
      <c r="AD20" s="13">
        <f t="shared" si="2"/>
        <v>-2.5438976276745962E-3</v>
      </c>
      <c r="AG20" s="17">
        <v>201218</v>
      </c>
      <c r="AH20" s="17">
        <v>3268</v>
      </c>
      <c r="AI20" s="17" t="s">
        <v>18</v>
      </c>
      <c r="AJ20" s="17">
        <v>0.94</v>
      </c>
      <c r="AK20" s="17">
        <v>18</v>
      </c>
      <c r="AL20" s="17">
        <v>3482.26</v>
      </c>
      <c r="AM20" s="17"/>
      <c r="AN20" s="17"/>
    </row>
    <row r="21" spans="2:40" ht="16.5" thickBot="1" x14ac:dyDescent="0.3">
      <c r="B21" s="2">
        <v>201219</v>
      </c>
      <c r="C21" s="2">
        <v>4494</v>
      </c>
      <c r="D21" s="2" t="str">
        <f t="shared" si="3"/>
        <v>2012</v>
      </c>
      <c r="E21" s="2" t="str">
        <f t="shared" si="0"/>
        <v>19</v>
      </c>
      <c r="F21" s="3" t="s">
        <v>10</v>
      </c>
      <c r="G21" s="12">
        <v>0.80606426912720408</v>
      </c>
      <c r="H21" s="1">
        <v>19</v>
      </c>
      <c r="I21" s="10">
        <f>C21/G21</f>
        <v>5575.2378217509195</v>
      </c>
      <c r="J21" s="10">
        <f t="shared" si="4"/>
        <v>105929.51861326747</v>
      </c>
      <c r="K21" s="10">
        <f t="shared" si="5"/>
        <v>361</v>
      </c>
      <c r="L21" s="10">
        <f t="shared" si="6"/>
        <v>4661.176021440594</v>
      </c>
      <c r="M21" s="10">
        <f t="shared" si="1"/>
        <v>3757.2074429957615</v>
      </c>
      <c r="N21" s="10">
        <f>C21-M21</f>
        <v>736.79255700423846</v>
      </c>
      <c r="O21" s="3">
        <f>(C21-$T$2)^2</f>
        <v>287440.73822500021</v>
      </c>
      <c r="P21" s="3">
        <f t="shared" si="7"/>
        <v>4504491.8926345622</v>
      </c>
      <c r="Q21" s="3">
        <f>ABS((C21-M21)/C21)</f>
        <v>0.16395027970721818</v>
      </c>
      <c r="AC21" s="17">
        <v>5575.24</v>
      </c>
      <c r="AD21" s="13">
        <f t="shared" si="2"/>
        <v>2.1782490803161636E-3</v>
      </c>
      <c r="AG21" s="17">
        <v>201219</v>
      </c>
      <c r="AH21" s="17">
        <v>4494</v>
      </c>
      <c r="AI21" s="17" t="s">
        <v>18</v>
      </c>
      <c r="AJ21" s="17">
        <v>0.81</v>
      </c>
      <c r="AK21" s="17">
        <v>19</v>
      </c>
      <c r="AL21" s="17">
        <v>5575.24</v>
      </c>
      <c r="AM21" s="17"/>
      <c r="AN21" s="17"/>
    </row>
    <row r="22" spans="2:40" ht="16.5" thickBot="1" x14ac:dyDescent="0.3">
      <c r="B22" s="2">
        <v>201220</v>
      </c>
      <c r="C22" s="2">
        <v>3727</v>
      </c>
      <c r="D22" s="2" t="str">
        <f t="shared" si="3"/>
        <v>2012</v>
      </c>
      <c r="E22" s="2" t="str">
        <f t="shared" si="0"/>
        <v>20</v>
      </c>
      <c r="F22" s="3" t="s">
        <v>10</v>
      </c>
      <c r="G22" s="12">
        <v>0.97813573658091113</v>
      </c>
      <c r="H22" s="1">
        <v>20</v>
      </c>
      <c r="I22" s="10">
        <f>C22/G22</f>
        <v>3810.3096130888616</v>
      </c>
      <c r="J22" s="10">
        <f t="shared" si="4"/>
        <v>76206.192261777236</v>
      </c>
      <c r="K22" s="10">
        <f t="shared" si="5"/>
        <v>400</v>
      </c>
      <c r="L22" s="10">
        <f t="shared" si="6"/>
        <v>4666.1203342801791</v>
      </c>
      <c r="M22" s="10">
        <f t="shared" si="1"/>
        <v>4564.0990501463102</v>
      </c>
      <c r="N22" s="10">
        <f>C22-M22</f>
        <v>-837.09905014631022</v>
      </c>
      <c r="O22" s="3">
        <f>(C22-$T$2)^2</f>
        <v>1698160.8282250005</v>
      </c>
      <c r="P22" s="3">
        <f t="shared" si="7"/>
        <v>1730506.6301346319</v>
      </c>
      <c r="Q22" s="3">
        <f>ABS((C22-M22)/C22)</f>
        <v>0.22460398447714253</v>
      </c>
      <c r="AC22" s="17">
        <v>3810.31</v>
      </c>
      <c r="AD22" s="13">
        <f t="shared" si="2"/>
        <v>3.8691113832101109E-4</v>
      </c>
      <c r="AG22" s="17">
        <v>201220</v>
      </c>
      <c r="AH22" s="17">
        <v>3727</v>
      </c>
      <c r="AI22" s="17" t="s">
        <v>18</v>
      </c>
      <c r="AJ22" s="17">
        <v>0.98</v>
      </c>
      <c r="AK22" s="17">
        <v>20</v>
      </c>
      <c r="AL22" s="17">
        <v>3810.31</v>
      </c>
      <c r="AM22" s="17"/>
      <c r="AN22" s="17"/>
    </row>
    <row r="23" spans="2:40" ht="16.5" thickBot="1" x14ac:dyDescent="0.3">
      <c r="B23" s="2">
        <v>201221</v>
      </c>
      <c r="C23" s="2">
        <v>4341</v>
      </c>
      <c r="D23" s="2" t="str">
        <f t="shared" si="3"/>
        <v>2012</v>
      </c>
      <c r="E23" s="2" t="str">
        <f t="shared" si="0"/>
        <v>21</v>
      </c>
      <c r="F23" s="3" t="s">
        <v>10</v>
      </c>
      <c r="G23" s="12">
        <v>1.0854484115407346</v>
      </c>
      <c r="H23" s="1">
        <v>21</v>
      </c>
      <c r="I23" s="10">
        <f>C23/G23</f>
        <v>3999.2688310614303</v>
      </c>
      <c r="J23" s="10">
        <f t="shared" si="4"/>
        <v>83984.645452290031</v>
      </c>
      <c r="K23" s="10">
        <f t="shared" si="5"/>
        <v>441</v>
      </c>
      <c r="L23" s="10">
        <f t="shared" si="6"/>
        <v>4671.0646471197642</v>
      </c>
      <c r="M23" s="10">
        <f t="shared" si="1"/>
        <v>5070.1997014202298</v>
      </c>
      <c r="N23" s="10">
        <f>C23-M23</f>
        <v>-729.19970142022976</v>
      </c>
      <c r="O23" s="3">
        <f>(C23-$T$2)^2</f>
        <v>474907.04822500033</v>
      </c>
      <c r="P23" s="3">
        <f t="shared" si="7"/>
        <v>655106.62018837198</v>
      </c>
      <c r="Q23" s="3">
        <f>ABS((C23-M23)/C23)</f>
        <v>0.16797965939189813</v>
      </c>
      <c r="AC23" s="17">
        <v>3999.27</v>
      </c>
      <c r="AD23" s="13">
        <f t="shared" si="2"/>
        <v>1.1689385696627141E-3</v>
      </c>
      <c r="AG23" s="17">
        <v>201221</v>
      </c>
      <c r="AH23" s="17">
        <v>4341</v>
      </c>
      <c r="AI23" s="17" t="s">
        <v>18</v>
      </c>
      <c r="AJ23" s="17">
        <v>1.0900000000000001</v>
      </c>
      <c r="AK23" s="17">
        <v>21</v>
      </c>
      <c r="AL23" s="17">
        <v>3999.27</v>
      </c>
      <c r="AM23" s="17"/>
      <c r="AN23" s="17"/>
    </row>
    <row r="24" spans="2:40" ht="16.5" thickBot="1" x14ac:dyDescent="0.3">
      <c r="B24" s="2">
        <v>201222</v>
      </c>
      <c r="C24" s="2">
        <v>4301</v>
      </c>
      <c r="D24" s="2" t="str">
        <f t="shared" si="3"/>
        <v>2012</v>
      </c>
      <c r="E24" s="2" t="str">
        <f t="shared" si="0"/>
        <v>22</v>
      </c>
      <c r="F24" s="3" t="s">
        <v>10</v>
      </c>
      <c r="G24" s="12">
        <v>1.0209696678421007</v>
      </c>
      <c r="H24" s="1">
        <v>22</v>
      </c>
      <c r="I24" s="10">
        <f>C24/G24</f>
        <v>4212.6618796526054</v>
      </c>
      <c r="J24" s="10">
        <f t="shared" si="4"/>
        <v>92678.561352357327</v>
      </c>
      <c r="K24" s="10">
        <f t="shared" si="5"/>
        <v>484</v>
      </c>
      <c r="L24" s="10">
        <f t="shared" si="6"/>
        <v>4676.0089599593484</v>
      </c>
      <c r="M24" s="10">
        <f t="shared" si="1"/>
        <v>4774.063314676383</v>
      </c>
      <c r="N24" s="10">
        <f>C24-M24</f>
        <v>-473.06331467638302</v>
      </c>
      <c r="O24" s="3">
        <f>(C24-$T$2)^2</f>
        <v>531637.84822500031</v>
      </c>
      <c r="P24" s="3">
        <f t="shared" si="7"/>
        <v>1222181.0085596787</v>
      </c>
      <c r="Q24" s="3">
        <f>ABS((C24-M24)/C24)</f>
        <v>0.10998914547230482</v>
      </c>
      <c r="AC24" s="17">
        <v>4212.66</v>
      </c>
      <c r="AD24" s="13">
        <f t="shared" si="2"/>
        <v>-1.8796526055666618E-3</v>
      </c>
      <c r="AG24" s="17">
        <v>201222</v>
      </c>
      <c r="AH24" s="17">
        <v>4301</v>
      </c>
      <c r="AI24" s="17" t="s">
        <v>18</v>
      </c>
      <c r="AJ24" s="17">
        <v>1.02</v>
      </c>
      <c r="AK24" s="17">
        <v>22</v>
      </c>
      <c r="AL24" s="17">
        <v>4212.66</v>
      </c>
      <c r="AM24" s="17"/>
      <c r="AN24" s="17"/>
    </row>
    <row r="25" spans="2:40" ht="16.5" thickBot="1" x14ac:dyDescent="0.3">
      <c r="B25" s="2">
        <v>201223</v>
      </c>
      <c r="C25" s="2">
        <v>4000</v>
      </c>
      <c r="D25" s="2" t="str">
        <f t="shared" si="3"/>
        <v>2012</v>
      </c>
      <c r="E25" s="2" t="str">
        <f t="shared" si="0"/>
        <v>23</v>
      </c>
      <c r="F25" s="3" t="s">
        <v>10</v>
      </c>
      <c r="G25" s="12">
        <v>1.0186949220549553</v>
      </c>
      <c r="H25" s="1">
        <v>23</v>
      </c>
      <c r="I25" s="10">
        <f>C25/G25</f>
        <v>3926.5926563480143</v>
      </c>
      <c r="J25" s="10">
        <f t="shared" si="4"/>
        <v>90311.631096004334</v>
      </c>
      <c r="K25" s="10">
        <f t="shared" si="5"/>
        <v>529</v>
      </c>
      <c r="L25" s="10">
        <f t="shared" si="6"/>
        <v>4680.9532727989335</v>
      </c>
      <c r="M25" s="10">
        <f t="shared" si="1"/>
        <v>4768.4633293767974</v>
      </c>
      <c r="N25" s="10">
        <f>C25-M25</f>
        <v>-768.46332937679745</v>
      </c>
      <c r="O25" s="3">
        <f>(C25-$T$2)^2</f>
        <v>1061178.1182250006</v>
      </c>
      <c r="P25" s="3">
        <f t="shared" si="7"/>
        <v>1234594.193010678</v>
      </c>
      <c r="Q25" s="3">
        <f>ABS((C25-M25)/C25)</f>
        <v>0.19211583234419935</v>
      </c>
      <c r="AC25" s="17">
        <v>3926.59</v>
      </c>
      <c r="AD25" s="13">
        <f t="shared" si="2"/>
        <v>-2.6563480141703621E-3</v>
      </c>
      <c r="AG25" s="17">
        <v>201223</v>
      </c>
      <c r="AH25" s="17">
        <v>4000</v>
      </c>
      <c r="AI25" s="17" t="s">
        <v>18</v>
      </c>
      <c r="AJ25" s="17">
        <v>1.02</v>
      </c>
      <c r="AK25" s="17">
        <v>23</v>
      </c>
      <c r="AL25" s="17">
        <v>3926.59</v>
      </c>
      <c r="AM25" s="17"/>
      <c r="AN25" s="17"/>
    </row>
    <row r="26" spans="2:40" ht="16.5" thickBot="1" x14ac:dyDescent="0.3">
      <c r="B26" s="2">
        <v>201224</v>
      </c>
      <c r="C26" s="2">
        <v>3571</v>
      </c>
      <c r="D26" s="2" t="str">
        <f t="shared" si="3"/>
        <v>2012</v>
      </c>
      <c r="E26" s="2" t="str">
        <f t="shared" si="0"/>
        <v>24</v>
      </c>
      <c r="F26" s="3" t="s">
        <v>10</v>
      </c>
      <c r="G26" s="12">
        <v>1.1207009416385518</v>
      </c>
      <c r="H26" s="1">
        <v>24</v>
      </c>
      <c r="I26" s="10">
        <f>C26/G26</f>
        <v>3186.398679007908</v>
      </c>
      <c r="J26" s="10">
        <f t="shared" si="4"/>
        <v>76473.568296189798</v>
      </c>
      <c r="K26" s="10">
        <f t="shared" si="5"/>
        <v>576</v>
      </c>
      <c r="L26" s="10">
        <f t="shared" si="6"/>
        <v>4685.8975856385186</v>
      </c>
      <c r="M26" s="10">
        <f t="shared" si="1"/>
        <v>5251.4898366469042</v>
      </c>
      <c r="N26" s="10">
        <f>C26-M26</f>
        <v>-1680.4898366469042</v>
      </c>
      <c r="O26" s="3">
        <f>(C26-$T$2)^2</f>
        <v>2129074.9482250004</v>
      </c>
      <c r="P26" s="3">
        <f t="shared" si="7"/>
        <v>394505.13175676746</v>
      </c>
      <c r="Q26" s="3">
        <f>ABS((C26-M26)/C26)</f>
        <v>0.47059362549619271</v>
      </c>
      <c r="AC26" s="17">
        <v>3186.4</v>
      </c>
      <c r="AD26" s="13">
        <f t="shared" si="2"/>
        <v>1.3209920921326557E-3</v>
      </c>
      <c r="AG26" s="17">
        <v>201224</v>
      </c>
      <c r="AH26" s="17">
        <v>3571</v>
      </c>
      <c r="AI26" s="17" t="s">
        <v>18</v>
      </c>
      <c r="AJ26" s="17">
        <v>1.1200000000000001</v>
      </c>
      <c r="AK26" s="17">
        <v>24</v>
      </c>
      <c r="AL26" s="17">
        <v>3186.4</v>
      </c>
      <c r="AM26" s="17"/>
      <c r="AN26" s="17"/>
    </row>
    <row r="27" spans="2:40" ht="16.5" thickBot="1" x14ac:dyDescent="0.3">
      <c r="B27" s="2">
        <v>201225</v>
      </c>
      <c r="C27" s="2">
        <v>4047</v>
      </c>
      <c r="D27" s="2" t="str">
        <f t="shared" si="3"/>
        <v>2012</v>
      </c>
      <c r="E27" s="2" t="str">
        <f t="shared" si="0"/>
        <v>25</v>
      </c>
      <c r="F27" s="3" t="s">
        <v>10</v>
      </c>
      <c r="G27" s="12">
        <v>1.1423734943577448</v>
      </c>
      <c r="H27" s="1">
        <v>25</v>
      </c>
      <c r="I27" s="10">
        <f>C27/G27</f>
        <v>3542.624211773461</v>
      </c>
      <c r="J27" s="10">
        <f t="shared" si="4"/>
        <v>88565.605294336521</v>
      </c>
      <c r="K27" s="10">
        <f t="shared" si="5"/>
        <v>625</v>
      </c>
      <c r="L27" s="10">
        <f t="shared" si="6"/>
        <v>4690.8418984781028</v>
      </c>
      <c r="M27" s="10">
        <f t="shared" si="1"/>
        <v>5358.6934510441479</v>
      </c>
      <c r="N27" s="10">
        <f>C27-M27</f>
        <v>-1311.6934510441479</v>
      </c>
      <c r="O27" s="3">
        <f>(C27-$T$2)^2</f>
        <v>966554.42822500039</v>
      </c>
      <c r="P27" s="3">
        <f t="shared" si="7"/>
        <v>271329.33063598757</v>
      </c>
      <c r="Q27" s="3">
        <f>ABS((C27-M27)/C27)</f>
        <v>0.32411501137735305</v>
      </c>
      <c r="AC27" s="17">
        <v>3542.62</v>
      </c>
      <c r="AD27" s="13">
        <f t="shared" si="2"/>
        <v>-4.2117734610656044E-3</v>
      </c>
      <c r="AG27" s="17">
        <v>201225</v>
      </c>
      <c r="AH27" s="17">
        <v>4047</v>
      </c>
      <c r="AI27" s="17" t="s">
        <v>18</v>
      </c>
      <c r="AJ27" s="17">
        <v>1.1399999999999999</v>
      </c>
      <c r="AK27" s="17">
        <v>25</v>
      </c>
      <c r="AL27" s="17">
        <v>3542.62</v>
      </c>
      <c r="AM27" s="17"/>
      <c r="AN27" s="17"/>
    </row>
    <row r="28" spans="2:40" ht="16.5" thickBot="1" x14ac:dyDescent="0.3">
      <c r="B28" s="2">
        <v>201226</v>
      </c>
      <c r="C28" s="2">
        <v>3935</v>
      </c>
      <c r="D28" s="2" t="str">
        <f t="shared" si="3"/>
        <v>2012</v>
      </c>
      <c r="E28" s="2" t="str">
        <f t="shared" si="0"/>
        <v>26</v>
      </c>
      <c r="F28" s="3" t="s">
        <v>10</v>
      </c>
      <c r="G28" s="12">
        <v>1.0487449907813733</v>
      </c>
      <c r="H28" s="1">
        <v>26</v>
      </c>
      <c r="I28" s="10">
        <f>C28/G28</f>
        <v>3752.103737885991</v>
      </c>
      <c r="J28" s="10">
        <f t="shared" si="4"/>
        <v>97554.697185035766</v>
      </c>
      <c r="K28" s="10">
        <f t="shared" si="5"/>
        <v>676</v>
      </c>
      <c r="L28" s="10">
        <f t="shared" si="6"/>
        <v>4695.786211317688</v>
      </c>
      <c r="M28" s="10">
        <f t="shared" si="1"/>
        <v>4924.6822668996683</v>
      </c>
      <c r="N28" s="10">
        <f>C28-M28</f>
        <v>-989.68226689966832</v>
      </c>
      <c r="O28" s="3">
        <f>(C28-$T$2)^2</f>
        <v>1199320.6682250004</v>
      </c>
      <c r="P28" s="3">
        <f t="shared" si="7"/>
        <v>911841.65842986805</v>
      </c>
      <c r="Q28" s="3">
        <f>ABS((C28-M28)/C28)</f>
        <v>0.25150756465048751</v>
      </c>
      <c r="AC28" s="17">
        <v>3752.1</v>
      </c>
      <c r="AD28" s="13">
        <f t="shared" si="2"/>
        <v>-3.7378859910859319E-3</v>
      </c>
      <c r="AG28" s="17">
        <v>201226</v>
      </c>
      <c r="AH28" s="17">
        <v>3935</v>
      </c>
      <c r="AI28" s="17" t="s">
        <v>18</v>
      </c>
      <c r="AJ28" s="17">
        <v>1.05</v>
      </c>
      <c r="AK28" s="17">
        <v>26</v>
      </c>
      <c r="AL28" s="17">
        <v>3752.1</v>
      </c>
      <c r="AM28" s="17"/>
      <c r="AN28" s="17"/>
    </row>
    <row r="29" spans="2:40" s="15" customFormat="1" ht="16.5" thickBot="1" x14ac:dyDescent="0.3">
      <c r="B29" s="24">
        <v>201227</v>
      </c>
      <c r="C29" s="24">
        <v>4664</v>
      </c>
      <c r="D29" s="24" t="str">
        <f t="shared" si="3"/>
        <v>2012</v>
      </c>
      <c r="E29" s="24" t="str">
        <f t="shared" si="0"/>
        <v>27</v>
      </c>
      <c r="F29" s="25">
        <f>AVERAGEA(C4:C28,C3/2,C30:C54,C55/2)</f>
        <v>4495.4230769230771</v>
      </c>
      <c r="G29" s="26">
        <f>C29/F29</f>
        <v>1.0374996791608559</v>
      </c>
      <c r="H29" s="27">
        <v>27</v>
      </c>
      <c r="I29" s="26">
        <f>C29/G29</f>
        <v>4495.4230769230771</v>
      </c>
      <c r="J29" s="26">
        <f>H29*I29</f>
        <v>121376.42307692308</v>
      </c>
      <c r="K29" s="26">
        <f>H29^2</f>
        <v>729</v>
      </c>
      <c r="L29" s="26">
        <f t="shared" si="6"/>
        <v>4700.7305241572731</v>
      </c>
      <c r="M29" s="26">
        <f t="shared" si="1"/>
        <v>4877.0064106348127</v>
      </c>
      <c r="N29" s="26">
        <f>C29-M29</f>
        <v>-213.00641063481271</v>
      </c>
      <c r="O29" s="25">
        <f>(C29-$T$2)^2</f>
        <v>134054.83822500016</v>
      </c>
      <c r="P29" s="25">
        <f t="shared" si="7"/>
        <v>1005166.3778619509</v>
      </c>
      <c r="Q29" s="25">
        <f>ABS((C29-M29)/C29)</f>
        <v>4.5670328180705981E-2</v>
      </c>
      <c r="AC29" s="28">
        <v>4495.42</v>
      </c>
      <c r="AD29" s="29">
        <f t="shared" si="2"/>
        <v>-3.0769230770602007E-3</v>
      </c>
      <c r="AG29" s="28">
        <v>201227</v>
      </c>
      <c r="AH29" s="28">
        <v>4664</v>
      </c>
      <c r="AI29" s="28">
        <v>4495.42</v>
      </c>
      <c r="AJ29" s="28">
        <v>1.04</v>
      </c>
      <c r="AK29" s="28">
        <v>27</v>
      </c>
      <c r="AL29" s="28">
        <v>4495.42</v>
      </c>
      <c r="AM29" s="28"/>
      <c r="AN29" s="28"/>
    </row>
    <row r="30" spans="2:40" ht="16.5" thickBot="1" x14ac:dyDescent="0.3">
      <c r="B30" s="2">
        <v>201228</v>
      </c>
      <c r="C30" s="2">
        <v>4624</v>
      </c>
      <c r="D30" s="2" t="str">
        <f t="shared" si="3"/>
        <v>2012</v>
      </c>
      <c r="E30" s="2" t="str">
        <f t="shared" si="0"/>
        <v>28</v>
      </c>
      <c r="F30" s="3">
        <f>AVERAGEA(C5:C29,C4/2,C31:C55,C56/2)</f>
        <v>4527.2019230769229</v>
      </c>
      <c r="G30" s="10">
        <f>C30/F30</f>
        <v>1.0213814357229483</v>
      </c>
      <c r="H30" s="1">
        <v>28</v>
      </c>
      <c r="I30" s="10">
        <f>C30/G30</f>
        <v>4527.2019230769229</v>
      </c>
      <c r="J30" s="10">
        <f t="shared" si="4"/>
        <v>126761.65384615384</v>
      </c>
      <c r="K30" s="10">
        <f t="shared" si="5"/>
        <v>784</v>
      </c>
      <c r="L30" s="10">
        <f t="shared" si="6"/>
        <v>4705.6748369968573</v>
      </c>
      <c r="M30" s="10">
        <f t="shared" si="1"/>
        <v>4806.2889210572002</v>
      </c>
      <c r="N30" s="10">
        <f>C30-M30</f>
        <v>-182.28892105720024</v>
      </c>
      <c r="O30" s="3">
        <f>(C30-$T$2)^2</f>
        <v>164945.63822500018</v>
      </c>
      <c r="P30" s="3">
        <f t="shared" si="7"/>
        <v>1151967.2029487321</v>
      </c>
      <c r="Q30" s="3">
        <f>ABS((C30-M30)/C30)</f>
        <v>3.9422344519290713E-2</v>
      </c>
      <c r="AC30" s="17">
        <v>4527.2</v>
      </c>
      <c r="AD30" s="13">
        <f t="shared" si="2"/>
        <v>-1.9230769230489386E-3</v>
      </c>
      <c r="AG30" s="17">
        <v>201228</v>
      </c>
      <c r="AH30" s="17">
        <v>4624</v>
      </c>
      <c r="AI30" s="17">
        <v>4527.2</v>
      </c>
      <c r="AJ30" s="17">
        <v>1.02</v>
      </c>
      <c r="AK30" s="17">
        <v>28</v>
      </c>
      <c r="AL30" s="17">
        <v>4527.2</v>
      </c>
      <c r="AM30" s="17"/>
      <c r="AN30" s="17"/>
    </row>
    <row r="31" spans="2:40" ht="16.5" thickBot="1" x14ac:dyDescent="0.3">
      <c r="B31" s="2">
        <v>201229</v>
      </c>
      <c r="C31" s="2">
        <v>4366</v>
      </c>
      <c r="D31" s="2" t="str">
        <f t="shared" si="3"/>
        <v>2012</v>
      </c>
      <c r="E31" s="2" t="str">
        <f t="shared" si="0"/>
        <v>29</v>
      </c>
      <c r="F31" s="3">
        <f>AVERAGEA(C6:C30,C5/2,C32:C56,C57/2)</f>
        <v>4537.8942307692305</v>
      </c>
      <c r="G31" s="10">
        <f>C31/F31</f>
        <v>0.9621202650331292</v>
      </c>
      <c r="H31" s="1">
        <v>29</v>
      </c>
      <c r="I31" s="10">
        <f>C31/G31</f>
        <v>4537.8942307692305</v>
      </c>
      <c r="J31" s="10">
        <f t="shared" si="4"/>
        <v>131598.93269230769</v>
      </c>
      <c r="K31" s="10">
        <f t="shared" si="5"/>
        <v>841</v>
      </c>
      <c r="L31" s="10">
        <f t="shared" si="6"/>
        <v>4710.6191498364424</v>
      </c>
      <c r="M31" s="10">
        <f t="shared" si="1"/>
        <v>4532.182144910772</v>
      </c>
      <c r="N31" s="10">
        <f>C31-M31</f>
        <v>-166.18214491077197</v>
      </c>
      <c r="O31" s="3">
        <f>(C31-$T$2)^2</f>
        <v>441075.29822500027</v>
      </c>
      <c r="P31" s="3">
        <f t="shared" si="7"/>
        <v>1815497.8809537701</v>
      </c>
      <c r="Q31" s="3">
        <f>ABS((C31-M31)/C31)</f>
        <v>3.8062790863667421E-2</v>
      </c>
      <c r="AC31" s="17">
        <v>4537.8900000000003</v>
      </c>
      <c r="AD31" s="13">
        <f t="shared" si="2"/>
        <v>-4.2307692301619682E-3</v>
      </c>
      <c r="AG31" s="17">
        <v>201229</v>
      </c>
      <c r="AH31" s="17">
        <v>4366</v>
      </c>
      <c r="AI31" s="17">
        <v>4537.8900000000003</v>
      </c>
      <c r="AJ31" s="17">
        <v>0.96</v>
      </c>
      <c r="AK31" s="17">
        <v>29</v>
      </c>
      <c r="AL31" s="17">
        <v>4537.8900000000003</v>
      </c>
      <c r="AM31" s="17"/>
      <c r="AN31" s="17"/>
    </row>
    <row r="32" spans="2:40" ht="16.5" thickBot="1" x14ac:dyDescent="0.3">
      <c r="B32" s="2">
        <v>201230</v>
      </c>
      <c r="C32" s="2">
        <v>4597</v>
      </c>
      <c r="D32" s="2" t="str">
        <f t="shared" si="3"/>
        <v>2012</v>
      </c>
      <c r="E32" s="2" t="str">
        <f t="shared" si="0"/>
        <v>30</v>
      </c>
      <c r="F32" s="3">
        <f>AVERAGEA(C7:C31,C6/2,C33:C57,C58/2)</f>
        <v>4548.9807692307695</v>
      </c>
      <c r="G32" s="10">
        <f>C32/F32</f>
        <v>1.010556041716868</v>
      </c>
      <c r="H32" s="1">
        <v>30</v>
      </c>
      <c r="I32" s="10">
        <f>C32/G32</f>
        <v>4548.9807692307695</v>
      </c>
      <c r="J32" s="10">
        <f t="shared" si="4"/>
        <v>136469.42307692309</v>
      </c>
      <c r="K32" s="10">
        <f t="shared" si="5"/>
        <v>900</v>
      </c>
      <c r="L32" s="10">
        <f t="shared" si="6"/>
        <v>4715.5634626760275</v>
      </c>
      <c r="M32" s="10">
        <f t="shared" si="1"/>
        <v>4765.3411473065744</v>
      </c>
      <c r="N32" s="10">
        <f>C32-M32</f>
        <v>-168.34114730657438</v>
      </c>
      <c r="O32" s="3">
        <f>(C32-$T$2)^2</f>
        <v>187605.92822500019</v>
      </c>
      <c r="P32" s="3">
        <f t="shared" si="7"/>
        <v>1241542.1972883786</v>
      </c>
      <c r="Q32" s="3">
        <f>ABS((C32-M32)/C32)</f>
        <v>3.6619784056248508E-2</v>
      </c>
      <c r="AC32" s="17">
        <v>4548.9799999999996</v>
      </c>
      <c r="AD32" s="13">
        <f t="shared" si="2"/>
        <v>-7.6923076994717121E-4</v>
      </c>
      <c r="AG32" s="17">
        <v>201230</v>
      </c>
      <c r="AH32" s="17">
        <v>4597</v>
      </c>
      <c r="AI32" s="17">
        <v>4548.9799999999996</v>
      </c>
      <c r="AJ32" s="17">
        <v>1.01</v>
      </c>
      <c r="AK32" s="17">
        <v>30</v>
      </c>
      <c r="AL32" s="17">
        <v>4548.9799999999996</v>
      </c>
      <c r="AM32" s="17"/>
      <c r="AN32" s="17"/>
    </row>
    <row r="33" spans="2:40" ht="16.5" thickBot="1" x14ac:dyDescent="0.3">
      <c r="B33" s="2">
        <v>201231</v>
      </c>
      <c r="C33" s="2">
        <v>4945</v>
      </c>
      <c r="D33" s="2" t="str">
        <f t="shared" si="3"/>
        <v>2012</v>
      </c>
      <c r="E33" s="2" t="str">
        <f t="shared" si="0"/>
        <v>31</v>
      </c>
      <c r="F33" s="3">
        <f>AVERAGEA(C8:C32,C7/2,C34:C58,C59/2)</f>
        <v>4561.6923076923076</v>
      </c>
      <c r="G33" s="10">
        <f>C33/F33</f>
        <v>1.0840275201510909</v>
      </c>
      <c r="H33" s="1">
        <v>31</v>
      </c>
      <c r="I33" s="10">
        <f>C33/G33</f>
        <v>4561.6923076923076</v>
      </c>
      <c r="J33" s="10">
        <f t="shared" si="4"/>
        <v>141412.46153846153</v>
      </c>
      <c r="K33" s="10">
        <f t="shared" si="5"/>
        <v>961</v>
      </c>
      <c r="L33" s="10">
        <f t="shared" si="6"/>
        <v>4720.5077755156117</v>
      </c>
      <c r="M33" s="10">
        <f t="shared" si="1"/>
        <v>5117.1603377461315</v>
      </c>
      <c r="N33" s="10">
        <f>C33-M33</f>
        <v>-172.16033774613152</v>
      </c>
      <c r="O33" s="3">
        <f>(C33-$T$2)^2</f>
        <v>7247.9682250000369</v>
      </c>
      <c r="P33" s="3">
        <f t="shared" si="7"/>
        <v>581293.3048022812</v>
      </c>
      <c r="Q33" s="3">
        <f>ABS((C33-M33)/C33)</f>
        <v>3.4815032911250057E-2</v>
      </c>
      <c r="AC33" s="17">
        <v>4561.6899999999996</v>
      </c>
      <c r="AD33" s="13">
        <f t="shared" si="2"/>
        <v>-2.3076923080225242E-3</v>
      </c>
      <c r="AG33" s="17">
        <v>201231</v>
      </c>
      <c r="AH33" s="17">
        <v>4945</v>
      </c>
      <c r="AI33" s="17">
        <v>4561.6899999999996</v>
      </c>
      <c r="AJ33" s="17">
        <v>1.08</v>
      </c>
      <c r="AK33" s="17">
        <v>31</v>
      </c>
      <c r="AL33" s="17">
        <v>4561.6899999999996</v>
      </c>
      <c r="AM33" s="17"/>
      <c r="AN33" s="17"/>
    </row>
    <row r="34" spans="2:40" ht="16.5" thickBot="1" x14ac:dyDescent="0.3">
      <c r="B34" s="2">
        <v>201232</v>
      </c>
      <c r="C34" s="2">
        <v>4264</v>
      </c>
      <c r="D34" s="2" t="str">
        <f t="shared" si="3"/>
        <v>2012</v>
      </c>
      <c r="E34" s="2" t="str">
        <f t="shared" si="0"/>
        <v>32</v>
      </c>
      <c r="F34" s="3">
        <f>AVERAGEA(C9:C33,C8/2,C35:C59,C60/2)</f>
        <v>4592.9519230769229</v>
      </c>
      <c r="G34" s="10">
        <f>C34/F34</f>
        <v>0.92837897531125246</v>
      </c>
      <c r="H34" s="1">
        <v>32</v>
      </c>
      <c r="I34" s="10">
        <f>C34/G34</f>
        <v>4592.9519230769229</v>
      </c>
      <c r="J34" s="10">
        <f t="shared" si="4"/>
        <v>146974.46153846153</v>
      </c>
      <c r="K34" s="10">
        <f t="shared" si="5"/>
        <v>1024</v>
      </c>
      <c r="L34" s="10">
        <f t="shared" si="6"/>
        <v>4725.4520883551968</v>
      </c>
      <c r="M34" s="10">
        <f t="shared" si="1"/>
        <v>4387.0103676696153</v>
      </c>
      <c r="N34" s="10">
        <f>C34-M34</f>
        <v>-123.01036766961533</v>
      </c>
      <c r="O34" s="3">
        <f>(C34-$T$2)^2</f>
        <v>586962.83822500031</v>
      </c>
      <c r="P34" s="3">
        <f t="shared" si="7"/>
        <v>2227782.8293642653</v>
      </c>
      <c r="Q34" s="3">
        <f>ABS((C34-M34)/C34)</f>
        <v>2.8848585288371326E-2</v>
      </c>
      <c r="AC34" s="17">
        <v>4592.95</v>
      </c>
      <c r="AD34" s="13">
        <f t="shared" si="2"/>
        <v>-1.9230769230489386E-3</v>
      </c>
      <c r="AG34" s="17">
        <v>201232</v>
      </c>
      <c r="AH34" s="17">
        <v>4264</v>
      </c>
      <c r="AI34" s="17">
        <v>4592.95</v>
      </c>
      <c r="AJ34" s="17">
        <v>0.93</v>
      </c>
      <c r="AK34" s="17">
        <v>32</v>
      </c>
      <c r="AL34" s="17">
        <v>4592.95</v>
      </c>
      <c r="AM34" s="17"/>
      <c r="AN34" s="17"/>
    </row>
    <row r="35" spans="2:40" ht="16.5" thickBot="1" x14ac:dyDescent="0.3">
      <c r="B35" s="2">
        <v>201233</v>
      </c>
      <c r="C35" s="2">
        <v>3680</v>
      </c>
      <c r="D35" s="2" t="str">
        <f t="shared" si="3"/>
        <v>2012</v>
      </c>
      <c r="E35" s="2" t="str">
        <f t="shared" si="0"/>
        <v>33</v>
      </c>
      <c r="F35" s="3">
        <f>AVERAGEA(C10:C34,C9/2,C36:C60,C61/2)</f>
        <v>4619.0961538461543</v>
      </c>
      <c r="G35" s="10">
        <f>C35/F35</f>
        <v>0.7966926596528624</v>
      </c>
      <c r="H35" s="1">
        <v>33</v>
      </c>
      <c r="I35" s="10">
        <f>C35/G35</f>
        <v>4619.0961538461543</v>
      </c>
      <c r="J35" s="10">
        <f t="shared" ref="J35:J66" si="8">H35*I35</f>
        <v>152430.17307692309</v>
      </c>
      <c r="K35" s="10">
        <f t="shared" ref="K35:K66" si="9">H35^2</f>
        <v>1089</v>
      </c>
      <c r="L35" s="10">
        <f t="shared" si="6"/>
        <v>4730.396401194781</v>
      </c>
      <c r="M35" s="10">
        <f t="shared" si="1"/>
        <v>3768.6720900801988</v>
      </c>
      <c r="N35" s="10">
        <f>C35-M35</f>
        <v>-88.672090080198814</v>
      </c>
      <c r="O35" s="3">
        <f>(C35-$T$2)^2</f>
        <v>1822864.5182250007</v>
      </c>
      <c r="P35" s="3">
        <f t="shared" si="7"/>
        <v>4455958.6822656281</v>
      </c>
      <c r="Q35" s="3">
        <f>ABS((C35-M35)/C35)</f>
        <v>2.4095676652227938E-2</v>
      </c>
      <c r="AC35" s="17">
        <v>4619.1000000000004</v>
      </c>
      <c r="AD35" s="13">
        <f t="shared" ref="AD35:AD66" si="10">AC35-I35</f>
        <v>3.8461538460978772E-3</v>
      </c>
      <c r="AG35" s="17">
        <v>201233</v>
      </c>
      <c r="AH35" s="17">
        <v>3680</v>
      </c>
      <c r="AI35" s="17">
        <v>4619.1000000000004</v>
      </c>
      <c r="AJ35" s="17">
        <v>0.8</v>
      </c>
      <c r="AK35" s="17">
        <v>33</v>
      </c>
      <c r="AL35" s="17">
        <v>4619.1000000000004</v>
      </c>
      <c r="AM35" s="17"/>
      <c r="AN35" s="17"/>
    </row>
    <row r="36" spans="2:40" ht="16.5" thickBot="1" x14ac:dyDescent="0.3">
      <c r="B36" s="2">
        <v>201234</v>
      </c>
      <c r="C36" s="2">
        <v>4105</v>
      </c>
      <c r="D36" s="2" t="str">
        <f t="shared" si="3"/>
        <v>2012</v>
      </c>
      <c r="E36" s="2" t="str">
        <f t="shared" si="0"/>
        <v>34</v>
      </c>
      <c r="F36" s="3">
        <f>AVERAGEA(C11:C35,C10/2,C37:C61,C62/2)</f>
        <v>4628.4038461538457</v>
      </c>
      <c r="G36" s="10">
        <f>C36/F36</f>
        <v>0.88691482775670305</v>
      </c>
      <c r="H36" s="1">
        <v>34</v>
      </c>
      <c r="I36" s="10">
        <f>C36/G36</f>
        <v>4628.4038461538457</v>
      </c>
      <c r="J36" s="10">
        <f t="shared" si="8"/>
        <v>157365.73076923075</v>
      </c>
      <c r="K36" s="10">
        <f t="shared" si="9"/>
        <v>1156</v>
      </c>
      <c r="L36" s="10">
        <f t="shared" si="6"/>
        <v>4735.3407140343661</v>
      </c>
      <c r="M36" s="10">
        <f t="shared" si="1"/>
        <v>4199.8438937570927</v>
      </c>
      <c r="N36" s="10">
        <f>C36-M36</f>
        <v>-94.843893757092701</v>
      </c>
      <c r="O36" s="3">
        <f>(C36-$T$2)^2</f>
        <v>855874.76822500036</v>
      </c>
      <c r="P36" s="3">
        <f t="shared" si="7"/>
        <v>2821534.4563384848</v>
      </c>
      <c r="Q36" s="3">
        <f>ABS((C36-M36)/C36)</f>
        <v>2.3104480817805775E-2</v>
      </c>
      <c r="AC36" s="17">
        <v>4628.3999999999996</v>
      </c>
      <c r="AD36" s="13">
        <f t="shared" si="10"/>
        <v>-3.8461538460978772E-3</v>
      </c>
      <c r="AG36" s="17">
        <v>201234</v>
      </c>
      <c r="AH36" s="17">
        <v>4105</v>
      </c>
      <c r="AI36" s="17">
        <v>4628.3999999999996</v>
      </c>
      <c r="AJ36" s="17">
        <v>0.89</v>
      </c>
      <c r="AK36" s="17">
        <v>34</v>
      </c>
      <c r="AL36" s="17">
        <v>4628.3999999999996</v>
      </c>
      <c r="AM36" s="17"/>
      <c r="AN36" s="17"/>
    </row>
    <row r="37" spans="2:40" ht="16.5" thickBot="1" x14ac:dyDescent="0.3">
      <c r="B37" s="2">
        <v>201235</v>
      </c>
      <c r="C37" s="2">
        <v>4181</v>
      </c>
      <c r="D37" s="2" t="str">
        <f t="shared" si="3"/>
        <v>2012</v>
      </c>
      <c r="E37" s="2" t="str">
        <f t="shared" si="0"/>
        <v>35</v>
      </c>
      <c r="F37" s="3">
        <f>AVERAGEA(C12:C36,C11/2,C38:C62,C63/2)</f>
        <v>4628.0384615384619</v>
      </c>
      <c r="G37" s="10">
        <f>C37/F37</f>
        <v>0.90340649386265981</v>
      </c>
      <c r="H37" s="1">
        <v>35</v>
      </c>
      <c r="I37" s="10">
        <f>C37/G37</f>
        <v>4628.0384615384619</v>
      </c>
      <c r="J37" s="10">
        <f t="shared" si="8"/>
        <v>161981.34615384616</v>
      </c>
      <c r="K37" s="10">
        <f t="shared" si="9"/>
        <v>1225</v>
      </c>
      <c r="L37" s="10">
        <f t="shared" si="6"/>
        <v>4740.2850268739512</v>
      </c>
      <c r="M37" s="10">
        <f t="shared" si="1"/>
        <v>4282.4042760378607</v>
      </c>
      <c r="N37" s="10">
        <f>C37-M37</f>
        <v>-101.40427603786065</v>
      </c>
      <c r="O37" s="3">
        <f>(C37-$T$2)^2</f>
        <v>721030.24822500034</v>
      </c>
      <c r="P37" s="3">
        <f t="shared" si="7"/>
        <v>2550990.3273444953</v>
      </c>
      <c r="Q37" s="3">
        <f>ABS((C37-M37)/C37)</f>
        <v>2.4253593886118311E-2</v>
      </c>
      <c r="AC37" s="17">
        <v>4628.04</v>
      </c>
      <c r="AD37" s="13">
        <f t="shared" si="10"/>
        <v>1.538461538075353E-3</v>
      </c>
      <c r="AG37" s="17">
        <v>201235</v>
      </c>
      <c r="AH37" s="17">
        <v>4181</v>
      </c>
      <c r="AI37" s="17">
        <v>4628.04</v>
      </c>
      <c r="AJ37" s="17">
        <v>0.9</v>
      </c>
      <c r="AK37" s="17">
        <v>35</v>
      </c>
      <c r="AL37" s="17">
        <v>4628.04</v>
      </c>
      <c r="AM37" s="17"/>
      <c r="AN37" s="17"/>
    </row>
    <row r="38" spans="2:40" ht="16.5" thickBot="1" x14ac:dyDescent="0.3">
      <c r="B38" s="2">
        <v>201236</v>
      </c>
      <c r="C38" s="2">
        <v>3982</v>
      </c>
      <c r="D38" s="2" t="str">
        <f t="shared" si="3"/>
        <v>2012</v>
      </c>
      <c r="E38" s="2" t="str">
        <f t="shared" si="0"/>
        <v>36</v>
      </c>
      <c r="F38" s="3">
        <f>AVERAGEA(C13:C37,C12/2,C39:C63,C64/2)</f>
        <v>4656.5480769230771</v>
      </c>
      <c r="G38" s="10">
        <f>C38/F38</f>
        <v>0.85513988779241801</v>
      </c>
      <c r="H38" s="1">
        <v>36</v>
      </c>
      <c r="I38" s="10">
        <f>C38/G38</f>
        <v>4656.5480769230771</v>
      </c>
      <c r="J38" s="10">
        <f t="shared" si="8"/>
        <v>167635.73076923078</v>
      </c>
      <c r="K38" s="10">
        <f t="shared" si="9"/>
        <v>1296</v>
      </c>
      <c r="L38" s="10">
        <f t="shared" si="6"/>
        <v>4745.2293397135354</v>
      </c>
      <c r="M38" s="10">
        <f t="shared" si="1"/>
        <v>4057.8348851119226</v>
      </c>
      <c r="N38" s="10">
        <f>C38-M38</f>
        <v>-75.834885111922631</v>
      </c>
      <c r="O38" s="3">
        <f>(C38-$T$2)^2</f>
        <v>1098586.9782250004</v>
      </c>
      <c r="P38" s="3">
        <f t="shared" si="7"/>
        <v>3318778.1146236388</v>
      </c>
      <c r="Q38" s="3">
        <f>ABS((C38-M38)/C38)</f>
        <v>1.9044421173260329E-2</v>
      </c>
      <c r="AC38" s="17">
        <v>4656.55</v>
      </c>
      <c r="AD38" s="13">
        <f t="shared" si="10"/>
        <v>1.9230769230489386E-3</v>
      </c>
      <c r="AG38" s="17">
        <v>201236</v>
      </c>
      <c r="AH38" s="17">
        <v>3982</v>
      </c>
      <c r="AI38" s="17">
        <v>4656.55</v>
      </c>
      <c r="AJ38" s="17">
        <v>0.86</v>
      </c>
      <c r="AK38" s="17">
        <v>36</v>
      </c>
      <c r="AL38" s="17">
        <v>4656.55</v>
      </c>
      <c r="AM38" s="17"/>
      <c r="AN38" s="17"/>
    </row>
    <row r="39" spans="2:40" ht="16.5" thickBot="1" x14ac:dyDescent="0.3">
      <c r="B39" s="2">
        <v>201237</v>
      </c>
      <c r="C39" s="2">
        <v>3715</v>
      </c>
      <c r="D39" s="2" t="str">
        <f t="shared" si="3"/>
        <v>2012</v>
      </c>
      <c r="E39" s="2" t="str">
        <f t="shared" si="0"/>
        <v>37</v>
      </c>
      <c r="F39" s="3">
        <f>AVERAGEA(C14:C38,C13/2,C40:C64,C65/2)</f>
        <v>4703.4519230769229</v>
      </c>
      <c r="G39" s="10">
        <f>C39/F39</f>
        <v>0.78984542858252638</v>
      </c>
      <c r="H39" s="1">
        <v>37</v>
      </c>
      <c r="I39" s="10">
        <f>C39/G39</f>
        <v>4703.4519230769229</v>
      </c>
      <c r="J39" s="10">
        <f t="shared" si="8"/>
        <v>174027.72115384616</v>
      </c>
      <c r="K39" s="10">
        <f t="shared" si="9"/>
        <v>1369</v>
      </c>
      <c r="L39" s="10">
        <f t="shared" si="6"/>
        <v>4750.1736525531205</v>
      </c>
      <c r="M39" s="10">
        <f t="shared" si="1"/>
        <v>3751.902944442244</v>
      </c>
      <c r="N39" s="10">
        <f>C39-M39</f>
        <v>-36.902944442244006</v>
      </c>
      <c r="O39" s="3">
        <f>(C39-$T$2)^2</f>
        <v>1729580.0682250005</v>
      </c>
      <c r="P39" s="3">
        <f t="shared" si="7"/>
        <v>4527036.3411934786</v>
      </c>
      <c r="Q39" s="3">
        <f>ABS((C39-M39)/C39)</f>
        <v>9.9334978310212669E-3</v>
      </c>
      <c r="AC39" s="17">
        <v>4703.45</v>
      </c>
      <c r="AD39" s="13">
        <f t="shared" si="10"/>
        <v>-1.9230769230489386E-3</v>
      </c>
      <c r="AG39" s="17">
        <v>201237</v>
      </c>
      <c r="AH39" s="17">
        <v>3715</v>
      </c>
      <c r="AI39" s="17">
        <v>4703.45</v>
      </c>
      <c r="AJ39" s="17">
        <v>0.79</v>
      </c>
      <c r="AK39" s="17">
        <v>37</v>
      </c>
      <c r="AL39" s="17">
        <v>4703.45</v>
      </c>
      <c r="AM39" s="17"/>
      <c r="AN39" s="17"/>
    </row>
    <row r="40" spans="2:40" ht="16.5" thickBot="1" x14ac:dyDescent="0.3">
      <c r="B40" s="2">
        <v>201238</v>
      </c>
      <c r="C40" s="2">
        <v>3390</v>
      </c>
      <c r="D40" s="2" t="str">
        <f t="shared" si="3"/>
        <v>2012</v>
      </c>
      <c r="E40" s="2" t="str">
        <f t="shared" si="0"/>
        <v>38</v>
      </c>
      <c r="F40" s="3">
        <f>AVERAGEA(C15:C39,C14/2,C41:C65,C66/2)</f>
        <v>4712.125</v>
      </c>
      <c r="G40" s="10">
        <f>C40/F40</f>
        <v>0.71942064355253732</v>
      </c>
      <c r="H40" s="1">
        <v>38</v>
      </c>
      <c r="I40" s="10">
        <f>C40/G40</f>
        <v>4712.125</v>
      </c>
      <c r="J40" s="10">
        <f t="shared" si="8"/>
        <v>179060.75</v>
      </c>
      <c r="K40" s="10">
        <f t="shared" si="9"/>
        <v>1444</v>
      </c>
      <c r="L40" s="10">
        <f t="shared" si="6"/>
        <v>4755.1179653927056</v>
      </c>
      <c r="M40" s="10">
        <f t="shared" si="1"/>
        <v>3420.9300268310521</v>
      </c>
      <c r="N40" s="10">
        <f>C40-M40</f>
        <v>-30.930026831052146</v>
      </c>
      <c r="O40" s="3">
        <f>(C40-$T$2)^2</f>
        <v>2690042.8182250005</v>
      </c>
      <c r="P40" s="3">
        <f t="shared" si="7"/>
        <v>6044990.5305519169</v>
      </c>
      <c r="Q40" s="3">
        <f>ABS((C40-M40)/C40)</f>
        <v>9.1239017200743788E-3</v>
      </c>
      <c r="AC40" s="17">
        <v>4712.13</v>
      </c>
      <c r="AD40" s="13">
        <f t="shared" si="10"/>
        <v>5.0000000001091394E-3</v>
      </c>
      <c r="AG40" s="17">
        <v>201238</v>
      </c>
      <c r="AH40" s="17">
        <v>3390</v>
      </c>
      <c r="AI40" s="17">
        <v>4712.13</v>
      </c>
      <c r="AJ40" s="17">
        <v>0.72</v>
      </c>
      <c r="AK40" s="17">
        <v>38</v>
      </c>
      <c r="AL40" s="17">
        <v>4712.13</v>
      </c>
      <c r="AM40" s="17"/>
      <c r="AN40" s="17"/>
    </row>
    <row r="41" spans="2:40" ht="16.5" thickBot="1" x14ac:dyDescent="0.3">
      <c r="B41" s="2">
        <v>201239</v>
      </c>
      <c r="C41" s="2">
        <v>3714</v>
      </c>
      <c r="D41" s="2" t="str">
        <f t="shared" si="3"/>
        <v>2012</v>
      </c>
      <c r="E41" s="2" t="str">
        <f t="shared" si="0"/>
        <v>39</v>
      </c>
      <c r="F41" s="3">
        <f>AVERAGEA(C16:C40,C15/2,C42:C66,C67/2)</f>
        <v>4702.1538461538457</v>
      </c>
      <c r="G41" s="10">
        <f>C41/F41</f>
        <v>0.78985080486847281</v>
      </c>
      <c r="H41" s="1">
        <v>39</v>
      </c>
      <c r="I41" s="10">
        <f>C41/G41</f>
        <v>4702.1538461538457</v>
      </c>
      <c r="J41" s="10">
        <f t="shared" si="8"/>
        <v>183383.99999999997</v>
      </c>
      <c r="K41" s="10">
        <f t="shared" si="9"/>
        <v>1521</v>
      </c>
      <c r="L41" s="10">
        <f t="shared" si="6"/>
        <v>4760.0622782322898</v>
      </c>
      <c r="M41" s="10">
        <f t="shared" si="1"/>
        <v>3759.7390216858303</v>
      </c>
      <c r="N41" s="10">
        <f>C41-M41</f>
        <v>-45.739021685830267</v>
      </c>
      <c r="O41" s="3">
        <f>(C41-$T$2)^2</f>
        <v>1732211.3382250005</v>
      </c>
      <c r="P41" s="3">
        <f t="shared" si="7"/>
        <v>4493752.3634951031</v>
      </c>
      <c r="Q41" s="3">
        <f>ABS((C41-M41)/C41)</f>
        <v>1.2315299323056077E-2</v>
      </c>
      <c r="AC41" s="17">
        <v>4702.1499999999996</v>
      </c>
      <c r="AD41" s="13">
        <f t="shared" si="10"/>
        <v>-3.8461538460978772E-3</v>
      </c>
      <c r="AG41" s="17">
        <v>201239</v>
      </c>
      <c r="AH41" s="17">
        <v>3714</v>
      </c>
      <c r="AI41" s="17">
        <v>4702.1499999999996</v>
      </c>
      <c r="AJ41" s="17">
        <v>0.79</v>
      </c>
      <c r="AK41" s="17">
        <v>39</v>
      </c>
      <c r="AL41" s="17">
        <v>4702.1499999999996</v>
      </c>
      <c r="AM41" s="17"/>
      <c r="AN41" s="17"/>
    </row>
    <row r="42" spans="2:40" ht="16.5" thickBot="1" x14ac:dyDescent="0.3">
      <c r="B42" s="2">
        <v>201240</v>
      </c>
      <c r="C42" s="2">
        <v>3629</v>
      </c>
      <c r="D42" s="2" t="str">
        <f t="shared" si="3"/>
        <v>2012</v>
      </c>
      <c r="E42" s="2" t="str">
        <f t="shared" si="0"/>
        <v>40</v>
      </c>
      <c r="F42" s="3">
        <f>AVERAGEA(C17:C41,C16/2,C43:C67,C68/2)</f>
        <v>4706.6057692307695</v>
      </c>
      <c r="G42" s="10">
        <f>C42/F42</f>
        <v>0.77104397052424267</v>
      </c>
      <c r="H42" s="1">
        <v>40</v>
      </c>
      <c r="I42" s="10">
        <f>C42/G42</f>
        <v>4706.6057692307695</v>
      </c>
      <c r="J42" s="10">
        <f t="shared" si="8"/>
        <v>188264.23076923078</v>
      </c>
      <c r="K42" s="10">
        <f t="shared" si="9"/>
        <v>1600</v>
      </c>
      <c r="L42" s="10">
        <f t="shared" si="6"/>
        <v>4765.0065910718749</v>
      </c>
      <c r="M42" s="10">
        <f t="shared" si="1"/>
        <v>3674.0296015542449</v>
      </c>
      <c r="N42" s="10">
        <f>C42-M42</f>
        <v>-45.029601554244891</v>
      </c>
      <c r="O42" s="3">
        <f>(C42-$T$2)^2</f>
        <v>1963179.2882250007</v>
      </c>
      <c r="P42" s="3">
        <f t="shared" si="7"/>
        <v>4864480.2253310392</v>
      </c>
      <c r="Q42" s="3">
        <f>ABS((C42-M42)/C42)</f>
        <v>1.2408267168433422E-2</v>
      </c>
      <c r="AC42" s="17">
        <v>4706.6099999999997</v>
      </c>
      <c r="AD42" s="13">
        <f t="shared" si="10"/>
        <v>4.2307692301619682E-3</v>
      </c>
      <c r="AG42" s="17">
        <v>201240</v>
      </c>
      <c r="AH42" s="17">
        <v>3629</v>
      </c>
      <c r="AI42" s="17">
        <v>4706.6099999999997</v>
      </c>
      <c r="AJ42" s="17">
        <v>0.77</v>
      </c>
      <c r="AK42" s="17">
        <v>40</v>
      </c>
      <c r="AL42" s="17">
        <v>4706.6099999999997</v>
      </c>
      <c r="AM42" s="17"/>
      <c r="AN42" s="17"/>
    </row>
    <row r="43" spans="2:40" ht="16.5" thickBot="1" x14ac:dyDescent="0.3">
      <c r="B43" s="2">
        <v>201241</v>
      </c>
      <c r="C43" s="2">
        <v>3054</v>
      </c>
      <c r="D43" s="2" t="str">
        <f t="shared" si="3"/>
        <v>2012</v>
      </c>
      <c r="E43" s="2" t="str">
        <f t="shared" si="0"/>
        <v>41</v>
      </c>
      <c r="F43" s="3">
        <f>AVERAGEA(C18:C42,C17/2,C44:C68,C69/2)</f>
        <v>4712.5</v>
      </c>
      <c r="G43" s="10">
        <f>C43/F43</f>
        <v>0.64806366047745356</v>
      </c>
      <c r="H43" s="1">
        <v>41</v>
      </c>
      <c r="I43" s="10">
        <f>C43/G43</f>
        <v>4712.5</v>
      </c>
      <c r="J43" s="10">
        <f t="shared" si="8"/>
        <v>193212.5</v>
      </c>
      <c r="K43" s="10">
        <f t="shared" si="9"/>
        <v>1681</v>
      </c>
      <c r="L43" s="10">
        <f t="shared" si="6"/>
        <v>4769.95090391146</v>
      </c>
      <c r="M43" s="10">
        <f t="shared" si="1"/>
        <v>3091.2318430865994</v>
      </c>
      <c r="N43" s="10">
        <f>C43-M43</f>
        <v>-37.231843086599383</v>
      </c>
      <c r="O43" s="3">
        <f>(C43-$T$2)^2</f>
        <v>3905109.5382250007</v>
      </c>
      <c r="P43" s="3">
        <f t="shared" si="7"/>
        <v>7774920.4197027413</v>
      </c>
      <c r="Q43" s="3">
        <f>ABS((C43-M43)/C43)</f>
        <v>1.2191173243811193E-2</v>
      </c>
      <c r="AC43" s="17">
        <v>4712.5</v>
      </c>
      <c r="AD43" s="13">
        <f t="shared" si="10"/>
        <v>0</v>
      </c>
      <c r="AG43" s="17">
        <v>201241</v>
      </c>
      <c r="AH43" s="17">
        <v>3054</v>
      </c>
      <c r="AI43" s="17">
        <v>4712.5</v>
      </c>
      <c r="AJ43" s="17">
        <v>0.65</v>
      </c>
      <c r="AK43" s="17">
        <v>41</v>
      </c>
      <c r="AL43" s="17">
        <v>4712.5</v>
      </c>
      <c r="AM43" s="17"/>
      <c r="AN43" s="17"/>
    </row>
    <row r="44" spans="2:40" ht="16.5" thickBot="1" x14ac:dyDescent="0.3">
      <c r="B44" s="2">
        <v>201242</v>
      </c>
      <c r="C44" s="2">
        <v>3170</v>
      </c>
      <c r="D44" s="2" t="str">
        <f t="shared" si="3"/>
        <v>2012</v>
      </c>
      <c r="E44" s="2" t="str">
        <f t="shared" si="0"/>
        <v>42</v>
      </c>
      <c r="F44" s="3">
        <f>AVERAGEA(C19:C43,C18/2,C45:C69,C70/2)</f>
        <v>4710.1923076923076</v>
      </c>
      <c r="G44" s="10">
        <f>C44/F44</f>
        <v>0.67300861470624262</v>
      </c>
      <c r="H44" s="1">
        <v>42</v>
      </c>
      <c r="I44" s="10">
        <f>C44/G44</f>
        <v>4710.1923076923076</v>
      </c>
      <c r="J44" s="10">
        <f t="shared" si="8"/>
        <v>197828.07692307691</v>
      </c>
      <c r="K44" s="10">
        <f t="shared" si="9"/>
        <v>1764</v>
      </c>
      <c r="L44" s="10">
        <f t="shared" si="6"/>
        <v>4774.8952167510442</v>
      </c>
      <c r="M44" s="10">
        <f t="shared" si="1"/>
        <v>3213.5456151930844</v>
      </c>
      <c r="N44" s="10">
        <f>C44-M44</f>
        <v>-43.545615193084359</v>
      </c>
      <c r="O44" s="3">
        <f>(C44-$T$2)^2</f>
        <v>3460102.2182250009</v>
      </c>
      <c r="P44" s="3">
        <f t="shared" si="7"/>
        <v>7107772.7822766919</v>
      </c>
      <c r="Q44" s="3">
        <f>ABS((C44-M44)/C44)</f>
        <v>1.3736787127155949E-2</v>
      </c>
      <c r="AC44" s="17">
        <v>4710.1899999999996</v>
      </c>
      <c r="AD44" s="13">
        <f t="shared" si="10"/>
        <v>-2.3076923080225242E-3</v>
      </c>
      <c r="AG44" s="17">
        <v>201242</v>
      </c>
      <c r="AH44" s="17">
        <v>3170</v>
      </c>
      <c r="AI44" s="17">
        <v>4710.1899999999996</v>
      </c>
      <c r="AJ44" s="17">
        <v>0.67</v>
      </c>
      <c r="AK44" s="17">
        <v>42</v>
      </c>
      <c r="AL44" s="17">
        <v>4710.1899999999996</v>
      </c>
      <c r="AM44" s="17"/>
      <c r="AN44" s="17"/>
    </row>
    <row r="45" spans="2:40" ht="16.5" thickBot="1" x14ac:dyDescent="0.3">
      <c r="B45" s="2">
        <v>201243</v>
      </c>
      <c r="C45" s="2">
        <v>2969</v>
      </c>
      <c r="D45" s="2" t="str">
        <f t="shared" si="3"/>
        <v>2012</v>
      </c>
      <c r="E45" s="2" t="str">
        <f t="shared" si="0"/>
        <v>43</v>
      </c>
      <c r="F45" s="3">
        <f>AVERAGEA(C20:C44,C19/2,C46:C70,C71/2)</f>
        <v>4723.875</v>
      </c>
      <c r="G45" s="10">
        <f>C45/F45</f>
        <v>0.62850943346299382</v>
      </c>
      <c r="H45" s="1">
        <v>43</v>
      </c>
      <c r="I45" s="10">
        <f>C45/G45</f>
        <v>4723.875</v>
      </c>
      <c r="J45" s="10">
        <f t="shared" si="8"/>
        <v>203126.625</v>
      </c>
      <c r="K45" s="10">
        <f t="shared" si="9"/>
        <v>1849</v>
      </c>
      <c r="L45" s="10">
        <f t="shared" si="6"/>
        <v>4779.8395295906294</v>
      </c>
      <c r="M45" s="10">
        <f t="shared" si="1"/>
        <v>3004.1742347870295</v>
      </c>
      <c r="N45" s="10">
        <f>C45-M45</f>
        <v>-35.174234787029491</v>
      </c>
      <c r="O45" s="3">
        <f>(C45-$T$2)^2</f>
        <v>4248277.4882250009</v>
      </c>
      <c r="P45" s="3">
        <f t="shared" si="7"/>
        <v>8267994.3821629845</v>
      </c>
      <c r="Q45" s="3">
        <f>ABS((C45-M45)/C45)</f>
        <v>1.1847165640629671E-2</v>
      </c>
      <c r="AC45" s="17">
        <v>4723.88</v>
      </c>
      <c r="AD45" s="13">
        <f t="shared" si="10"/>
        <v>5.0000000001091394E-3</v>
      </c>
      <c r="AG45" s="17">
        <v>201243</v>
      </c>
      <c r="AH45" s="17">
        <v>2969</v>
      </c>
      <c r="AI45" s="17">
        <v>4723.88</v>
      </c>
      <c r="AJ45" s="17">
        <v>0.63</v>
      </c>
      <c r="AK45" s="17">
        <v>43</v>
      </c>
      <c r="AL45" s="17">
        <v>4723.88</v>
      </c>
      <c r="AM45" s="17"/>
      <c r="AN45" s="17"/>
    </row>
    <row r="46" spans="2:40" ht="16.5" thickBot="1" x14ac:dyDescent="0.3">
      <c r="B46" s="2">
        <v>201244</v>
      </c>
      <c r="C46" s="2">
        <v>3185</v>
      </c>
      <c r="D46" s="2" t="str">
        <f t="shared" si="3"/>
        <v>2012</v>
      </c>
      <c r="E46" s="2" t="str">
        <f t="shared" si="0"/>
        <v>44</v>
      </c>
      <c r="F46" s="3">
        <f>AVERAGEA(C21:C45,C20/2,C47:C71,C72/2)</f>
        <v>4737.5865384615381</v>
      </c>
      <c r="G46" s="10">
        <f>C46/F46</f>
        <v>0.67228323411993696</v>
      </c>
      <c r="H46" s="1">
        <v>44</v>
      </c>
      <c r="I46" s="10">
        <f>C46/G46</f>
        <v>4737.5865384615381</v>
      </c>
      <c r="J46" s="10">
        <f t="shared" si="8"/>
        <v>208453.80769230769</v>
      </c>
      <c r="K46" s="10">
        <f t="shared" si="9"/>
        <v>1936</v>
      </c>
      <c r="L46" s="10">
        <f t="shared" si="6"/>
        <v>4784.7838424302145</v>
      </c>
      <c r="M46" s="10">
        <f t="shared" si="1"/>
        <v>3216.7299561538034</v>
      </c>
      <c r="N46" s="10">
        <f>C46-M46</f>
        <v>-31.729956153803414</v>
      </c>
      <c r="O46" s="3">
        <f>(C46-$T$2)^2</f>
        <v>3404523.1682250006</v>
      </c>
      <c r="P46" s="3">
        <f t="shared" si="7"/>
        <v>7090803.7573729772</v>
      </c>
      <c r="Q46" s="3">
        <f>ABS((C46-M46)/C46)</f>
        <v>9.9623096244280743E-3</v>
      </c>
      <c r="AC46" s="17">
        <v>4737.59</v>
      </c>
      <c r="AD46" s="13">
        <f t="shared" si="10"/>
        <v>3.4615384620337863E-3</v>
      </c>
      <c r="AG46" s="17">
        <v>201244</v>
      </c>
      <c r="AH46" s="17">
        <v>3185</v>
      </c>
      <c r="AI46" s="17">
        <v>4737.59</v>
      </c>
      <c r="AJ46" s="17">
        <v>0.67</v>
      </c>
      <c r="AK46" s="17">
        <v>44</v>
      </c>
      <c r="AL46" s="17">
        <v>4737.59</v>
      </c>
      <c r="AM46" s="17"/>
      <c r="AN46" s="17"/>
    </row>
    <row r="47" spans="2:40" ht="16.5" thickBot="1" x14ac:dyDescent="0.3">
      <c r="B47" s="2">
        <v>201245</v>
      </c>
      <c r="C47" s="2">
        <v>3014</v>
      </c>
      <c r="D47" s="2" t="str">
        <f t="shared" si="3"/>
        <v>2012</v>
      </c>
      <c r="E47" s="2" t="str">
        <f t="shared" si="0"/>
        <v>45</v>
      </c>
      <c r="F47" s="3">
        <f>AVERAGEA(C22:C46,C21/2,C48:C72,C73/2)</f>
        <v>4752.1923076923076</v>
      </c>
      <c r="G47" s="10">
        <f>C47/F47</f>
        <v>0.63423359259289236</v>
      </c>
      <c r="H47" s="1">
        <v>45</v>
      </c>
      <c r="I47" s="10">
        <f>C47/G47</f>
        <v>4752.1923076923076</v>
      </c>
      <c r="J47" s="10">
        <f t="shared" si="8"/>
        <v>213848.65384615384</v>
      </c>
      <c r="K47" s="10">
        <f t="shared" si="9"/>
        <v>2025</v>
      </c>
      <c r="L47" s="10">
        <f t="shared" si="6"/>
        <v>4789.7281552697987</v>
      </c>
      <c r="M47" s="10">
        <f t="shared" si="1"/>
        <v>3037.8064954600914</v>
      </c>
      <c r="N47" s="10">
        <f>C47-M47</f>
        <v>-23.806495460091355</v>
      </c>
      <c r="O47" s="3">
        <f>(C47-$T$2)^2</f>
        <v>4064800.338225001</v>
      </c>
      <c r="P47" s="3">
        <f t="shared" si="7"/>
        <v>8075712.2967835059</v>
      </c>
      <c r="Q47" s="3">
        <f>ABS((C47-M47)/C47)</f>
        <v>7.8986381752127917E-3</v>
      </c>
      <c r="AC47" s="17">
        <v>4752.1899999999996</v>
      </c>
      <c r="AD47" s="13">
        <f t="shared" si="10"/>
        <v>-2.3076923080225242E-3</v>
      </c>
      <c r="AG47" s="17">
        <v>201245</v>
      </c>
      <c r="AH47" s="17">
        <v>3014</v>
      </c>
      <c r="AI47" s="17">
        <v>4752.1899999999996</v>
      </c>
      <c r="AJ47" s="17">
        <v>0.63</v>
      </c>
      <c r="AK47" s="17">
        <v>45</v>
      </c>
      <c r="AL47" s="17">
        <v>4752.1899999999996</v>
      </c>
      <c r="AM47" s="17"/>
      <c r="AN47" s="17"/>
    </row>
    <row r="48" spans="2:40" ht="16.5" thickBot="1" x14ac:dyDescent="0.3">
      <c r="B48" s="2">
        <v>201246</v>
      </c>
      <c r="C48" s="2">
        <v>3230</v>
      </c>
      <c r="D48" s="2" t="str">
        <f t="shared" si="3"/>
        <v>2012</v>
      </c>
      <c r="E48" s="2" t="str">
        <f t="shared" si="0"/>
        <v>46</v>
      </c>
      <c r="F48" s="3">
        <f>AVERAGEA(C23:C47,C22/2,C49:C73,C74/2)</f>
        <v>4757.1442307692305</v>
      </c>
      <c r="G48" s="10">
        <f>C48/F48</f>
        <v>0.67897878292365943</v>
      </c>
      <c r="H48" s="1">
        <v>46</v>
      </c>
      <c r="I48" s="10">
        <f>C48/G48</f>
        <v>4757.1442307692305</v>
      </c>
      <c r="J48" s="10">
        <f t="shared" si="8"/>
        <v>218828.6346153846</v>
      </c>
      <c r="K48" s="10">
        <f t="shared" si="9"/>
        <v>2116</v>
      </c>
      <c r="L48" s="10">
        <f t="shared" si="6"/>
        <v>4794.6724681093838</v>
      </c>
      <c r="M48" s="10">
        <f t="shared" si="1"/>
        <v>3255.4808769144875</v>
      </c>
      <c r="N48" s="10">
        <f>C48-M48</f>
        <v>-25.480876914487453</v>
      </c>
      <c r="O48" s="3">
        <f>(C48-$T$2)^2</f>
        <v>3240486.0182250007</v>
      </c>
      <c r="P48" s="3">
        <f t="shared" si="7"/>
        <v>6885929.1230692696</v>
      </c>
      <c r="Q48" s="3">
        <f>ABS((C48-M48)/C48)</f>
        <v>7.8888163821942588E-3</v>
      </c>
      <c r="AC48" s="17">
        <v>4757.1400000000003</v>
      </c>
      <c r="AD48" s="13">
        <f t="shared" si="10"/>
        <v>-4.2307692301619682E-3</v>
      </c>
      <c r="AG48" s="17">
        <v>201246</v>
      </c>
      <c r="AH48" s="17">
        <v>3230</v>
      </c>
      <c r="AI48" s="17">
        <v>4757.1400000000003</v>
      </c>
      <c r="AJ48" s="17">
        <v>0.68</v>
      </c>
      <c r="AK48" s="17">
        <v>46</v>
      </c>
      <c r="AL48" s="17">
        <v>4757.1400000000003</v>
      </c>
      <c r="AM48" s="17"/>
      <c r="AN48" s="17"/>
    </row>
    <row r="49" spans="2:40" ht="16.5" thickBot="1" x14ac:dyDescent="0.3">
      <c r="B49" s="2">
        <v>201247</v>
      </c>
      <c r="C49" s="2">
        <v>3540</v>
      </c>
      <c r="D49" s="2" t="str">
        <f t="shared" si="3"/>
        <v>2012</v>
      </c>
      <c r="E49" s="2" t="str">
        <f t="shared" si="0"/>
        <v>47</v>
      </c>
      <c r="F49" s="3">
        <f>AVERAGEA(C24:C48,C23/2,C50:C74,C75/2)</f>
        <v>4775.5961538461543</v>
      </c>
      <c r="G49" s="10">
        <f>C49/F49</f>
        <v>0.74126870990734139</v>
      </c>
      <c r="H49" s="1">
        <v>47</v>
      </c>
      <c r="I49" s="10">
        <f>C49/G49</f>
        <v>4775.5961538461543</v>
      </c>
      <c r="J49" s="10">
        <f t="shared" si="8"/>
        <v>224453.01923076925</v>
      </c>
      <c r="K49" s="10">
        <f t="shared" si="9"/>
        <v>2209</v>
      </c>
      <c r="L49" s="10">
        <f t="shared" si="6"/>
        <v>4799.6167809489689</v>
      </c>
      <c r="M49" s="10">
        <f t="shared" si="1"/>
        <v>3557.8057392636688</v>
      </c>
      <c r="N49" s="10">
        <f>C49-M49</f>
        <v>-17.805739263668784</v>
      </c>
      <c r="O49" s="3">
        <f>(C49-$T$2)^2</f>
        <v>2220502.3182250005</v>
      </c>
      <c r="P49" s="3">
        <f t="shared" si="7"/>
        <v>5390664.8409125591</v>
      </c>
      <c r="Q49" s="3">
        <f>ABS((C49-M49)/C49)</f>
        <v>5.029869848494007E-3</v>
      </c>
      <c r="AC49" s="17">
        <v>4775.6000000000004</v>
      </c>
      <c r="AD49" s="13">
        <f t="shared" si="10"/>
        <v>3.8461538460978772E-3</v>
      </c>
      <c r="AG49" s="17">
        <v>201247</v>
      </c>
      <c r="AH49" s="17">
        <v>3540</v>
      </c>
      <c r="AI49" s="17">
        <v>4775.6000000000004</v>
      </c>
      <c r="AJ49" s="17">
        <v>0.74</v>
      </c>
      <c r="AK49" s="17">
        <v>47</v>
      </c>
      <c r="AL49" s="17">
        <v>4775.6000000000004</v>
      </c>
      <c r="AM49" s="17"/>
      <c r="AN49" s="17"/>
    </row>
    <row r="50" spans="2:40" ht="16.5" thickBot="1" x14ac:dyDescent="0.3">
      <c r="B50" s="2">
        <v>201248</v>
      </c>
      <c r="C50" s="2">
        <v>4194</v>
      </c>
      <c r="D50" s="2" t="str">
        <f t="shared" si="3"/>
        <v>2012</v>
      </c>
      <c r="E50" s="2" t="str">
        <f t="shared" si="0"/>
        <v>48</v>
      </c>
      <c r="F50" s="3">
        <f>AVERAGEA(C25:C49,C24/2,C51:C75,C76/2)</f>
        <v>4784.2596153846152</v>
      </c>
      <c r="G50" s="10">
        <f>C50/F50</f>
        <v>0.87662466863492661</v>
      </c>
      <c r="H50" s="1">
        <v>48</v>
      </c>
      <c r="I50" s="10">
        <f>C50/G50</f>
        <v>4784.2596153846152</v>
      </c>
      <c r="J50" s="10">
        <f t="shared" si="8"/>
        <v>229644.46153846153</v>
      </c>
      <c r="K50" s="10">
        <f t="shared" si="9"/>
        <v>2304</v>
      </c>
      <c r="L50" s="10">
        <f t="shared" si="6"/>
        <v>4804.5610937885531</v>
      </c>
      <c r="M50" s="10">
        <f t="shared" si="1"/>
        <v>4211.7967767786513</v>
      </c>
      <c r="N50" s="10">
        <f>C50-M50</f>
        <v>-17.796776778651292</v>
      </c>
      <c r="O50" s="3">
        <f>(C50-$T$2)^2</f>
        <v>699121.73822500033</v>
      </c>
      <c r="P50" s="3">
        <f t="shared" si="7"/>
        <v>2781521.7994506215</v>
      </c>
      <c r="Q50" s="3">
        <f>ABS((C50-M50)/C50)</f>
        <v>4.2433897898548623E-3</v>
      </c>
      <c r="AC50" s="17">
        <v>4784.26</v>
      </c>
      <c r="AD50" s="13">
        <f t="shared" si="10"/>
        <v>3.8461538497358561E-4</v>
      </c>
      <c r="AG50" s="17">
        <v>201248</v>
      </c>
      <c r="AH50" s="17">
        <v>4194</v>
      </c>
      <c r="AI50" s="17">
        <v>4784.26</v>
      </c>
      <c r="AJ50" s="17">
        <v>0.88</v>
      </c>
      <c r="AK50" s="17">
        <v>48</v>
      </c>
      <c r="AL50" s="17">
        <v>4784.26</v>
      </c>
      <c r="AM50" s="17"/>
      <c r="AN50" s="17"/>
    </row>
    <row r="51" spans="2:40" ht="16.5" thickBot="1" x14ac:dyDescent="0.3">
      <c r="B51" s="2">
        <v>201249</v>
      </c>
      <c r="C51" s="2">
        <v>5359</v>
      </c>
      <c r="D51" s="2" t="str">
        <f t="shared" si="3"/>
        <v>2012</v>
      </c>
      <c r="E51" s="2" t="str">
        <f t="shared" si="0"/>
        <v>49</v>
      </c>
      <c r="F51" s="3">
        <f>AVERAGEA(C26:C50,C25/2,C52:C76,C77/2)</f>
        <v>4783.4134615384619</v>
      </c>
      <c r="G51" s="10">
        <f>C51/F51</f>
        <v>1.1203296648072767</v>
      </c>
      <c r="H51" s="1">
        <v>49</v>
      </c>
      <c r="I51" s="10">
        <f>C51/G51</f>
        <v>4783.4134615384619</v>
      </c>
      <c r="J51" s="10">
        <f t="shared" si="8"/>
        <v>234387.25961538462</v>
      </c>
      <c r="K51" s="10">
        <f t="shared" si="9"/>
        <v>2401</v>
      </c>
      <c r="L51" s="10">
        <f t="shared" si="6"/>
        <v>4809.5054066281382</v>
      </c>
      <c r="M51" s="10">
        <f t="shared" si="1"/>
        <v>5388.2315800964871</v>
      </c>
      <c r="N51" s="10">
        <f>C51-M51</f>
        <v>-29.23158009648705</v>
      </c>
      <c r="O51" s="3">
        <f>(C51-$T$2)^2</f>
        <v>108152.18822499986</v>
      </c>
      <c r="P51" s="3">
        <f t="shared" si="7"/>
        <v>241429.43298453343</v>
      </c>
      <c r="Q51" s="3">
        <f>ABS((C51-M51)/C51)</f>
        <v>5.4546706655135384E-3</v>
      </c>
      <c r="AC51" s="17">
        <v>4783.41</v>
      </c>
      <c r="AD51" s="13">
        <f t="shared" si="10"/>
        <v>-3.4615384620337863E-3</v>
      </c>
      <c r="AG51" s="17">
        <v>201249</v>
      </c>
      <c r="AH51" s="17">
        <v>5359</v>
      </c>
      <c r="AI51" s="17">
        <v>4783.41</v>
      </c>
      <c r="AJ51" s="17">
        <v>1.1200000000000001</v>
      </c>
      <c r="AK51" s="17">
        <v>49</v>
      </c>
      <c r="AL51" s="17">
        <v>4783.41</v>
      </c>
      <c r="AM51" s="17"/>
      <c r="AN51" s="17"/>
    </row>
    <row r="52" spans="2:40" ht="16.5" thickBot="1" x14ac:dyDescent="0.3">
      <c r="B52" s="2">
        <v>201250</v>
      </c>
      <c r="C52" s="2">
        <v>8925</v>
      </c>
      <c r="D52" s="2" t="str">
        <f t="shared" si="3"/>
        <v>2012</v>
      </c>
      <c r="E52" s="2" t="str">
        <f t="shared" si="0"/>
        <v>50</v>
      </c>
      <c r="F52" s="3">
        <f>AVERAGEA(C27:C51,C26/2,C53:C77,C78/2)</f>
        <v>4748.2980769230771</v>
      </c>
      <c r="G52" s="10">
        <f>C52/F52</f>
        <v>1.8796208358055415</v>
      </c>
      <c r="H52" s="1">
        <v>50</v>
      </c>
      <c r="I52" s="10">
        <f>C52/G52</f>
        <v>4748.2980769230771</v>
      </c>
      <c r="J52" s="10">
        <f t="shared" si="8"/>
        <v>237414.90384615384</v>
      </c>
      <c r="K52" s="10">
        <f t="shared" si="9"/>
        <v>2500</v>
      </c>
      <c r="L52" s="10">
        <f t="shared" si="6"/>
        <v>4814.4497194677233</v>
      </c>
      <c r="M52" s="10">
        <f t="shared" si="1"/>
        <v>9049.3400056496776</v>
      </c>
      <c r="N52" s="10">
        <f>C52-M52</f>
        <v>-124.34000564967755</v>
      </c>
      <c r="O52" s="3">
        <f>(C52-$T$2)^2</f>
        <v>15169973.368224999</v>
      </c>
      <c r="P52" s="3">
        <f t="shared" si="7"/>
        <v>10047338.73373471</v>
      </c>
      <c r="Q52" s="3">
        <f>ABS((C52-M52)/C52)</f>
        <v>1.3931653294081518E-2</v>
      </c>
      <c r="AC52" s="17">
        <v>4748.3</v>
      </c>
      <c r="AD52" s="13">
        <f t="shared" si="10"/>
        <v>1.9230769230489386E-3</v>
      </c>
      <c r="AG52" s="17">
        <v>201250</v>
      </c>
      <c r="AH52" s="17">
        <v>8925</v>
      </c>
      <c r="AI52" s="17">
        <v>4748.3</v>
      </c>
      <c r="AJ52" s="17">
        <v>1.88</v>
      </c>
      <c r="AK52" s="17">
        <v>50</v>
      </c>
      <c r="AL52" s="17">
        <v>4748.3</v>
      </c>
      <c r="AM52" s="17"/>
      <c r="AN52" s="17"/>
    </row>
    <row r="53" spans="2:40" ht="16.5" thickBot="1" x14ac:dyDescent="0.3">
      <c r="B53" s="2">
        <v>201251</v>
      </c>
      <c r="C53" s="2">
        <v>14911</v>
      </c>
      <c r="D53" s="2" t="str">
        <f t="shared" si="3"/>
        <v>2012</v>
      </c>
      <c r="E53" s="2" t="str">
        <f t="shared" si="0"/>
        <v>51</v>
      </c>
      <c r="F53" s="3">
        <f>AVERAGEA(C28:C52,C27/2,C54:C78,C79/2)</f>
        <v>4672.1442307692305</v>
      </c>
      <c r="G53" s="10">
        <f>C53/F53</f>
        <v>3.1914682560099448</v>
      </c>
      <c r="H53" s="1">
        <v>51</v>
      </c>
      <c r="I53" s="10">
        <f>C53/G53</f>
        <v>4672.1442307692305</v>
      </c>
      <c r="J53" s="10">
        <f t="shared" si="8"/>
        <v>238279.35576923075</v>
      </c>
      <c r="K53" s="10">
        <f t="shared" si="9"/>
        <v>2601</v>
      </c>
      <c r="L53" s="10">
        <f t="shared" si="6"/>
        <v>4819.3940323073075</v>
      </c>
      <c r="M53" s="10">
        <f t="shared" si="1"/>
        <v>15380.943067312539</v>
      </c>
      <c r="N53" s="10">
        <f>C53-M53</f>
        <v>-469.94306731253891</v>
      </c>
      <c r="O53" s="3">
        <f>(C53-$T$2)^2</f>
        <v>97631493.148224995</v>
      </c>
      <c r="P53" s="3">
        <f t="shared" si="7"/>
        <v>90275780.957073301</v>
      </c>
      <c r="Q53" s="3">
        <f>ABS((C53-M53)/C53)</f>
        <v>3.151653593404459E-2</v>
      </c>
      <c r="AC53" s="17">
        <v>4672.1400000000003</v>
      </c>
      <c r="AD53" s="13">
        <f t="shared" si="10"/>
        <v>-4.2307692301619682E-3</v>
      </c>
      <c r="AG53" s="17">
        <v>201251</v>
      </c>
      <c r="AH53" s="17">
        <v>14911</v>
      </c>
      <c r="AI53" s="17">
        <v>4672.1400000000003</v>
      </c>
      <c r="AJ53" s="17">
        <v>3.19</v>
      </c>
      <c r="AK53" s="17">
        <v>51</v>
      </c>
      <c r="AL53" s="17">
        <v>4672.1400000000003</v>
      </c>
      <c r="AM53" s="17"/>
      <c r="AN53" s="17"/>
    </row>
    <row r="54" spans="2:40" ht="16.5" thickBot="1" x14ac:dyDescent="0.3">
      <c r="B54" s="2">
        <v>201252</v>
      </c>
      <c r="C54" s="2">
        <v>26786</v>
      </c>
      <c r="D54" s="2" t="str">
        <f t="shared" si="3"/>
        <v>2012</v>
      </c>
      <c r="E54" s="2" t="str">
        <f t="shared" si="0"/>
        <v>52</v>
      </c>
      <c r="F54" s="3">
        <f>AVERAGEA(C29:C53,C28/2,C55:C79,C80/2)</f>
        <v>4476.1153846153848</v>
      </c>
      <c r="G54" s="10">
        <f>C54/F54</f>
        <v>5.984206772699542</v>
      </c>
      <c r="H54" s="1">
        <v>52</v>
      </c>
      <c r="I54" s="10">
        <f>C54/G54</f>
        <v>4476.1153846153848</v>
      </c>
      <c r="J54" s="10">
        <f t="shared" si="8"/>
        <v>232758</v>
      </c>
      <c r="K54" s="10">
        <f t="shared" si="9"/>
        <v>2704</v>
      </c>
      <c r="L54" s="10">
        <f t="shared" si="6"/>
        <v>4824.3383451468926</v>
      </c>
      <c r="M54" s="10">
        <f t="shared" si="1"/>
        <v>28869.838198822137</v>
      </c>
      <c r="N54" s="10">
        <f>C54-M54</f>
        <v>-2083.8381988221372</v>
      </c>
      <c r="O54" s="3">
        <f>(C54-$T$2)^2</f>
        <v>473317661.89822489</v>
      </c>
      <c r="P54" s="3">
        <f t="shared" si="7"/>
        <v>528551683.67143184</v>
      </c>
      <c r="Q54" s="3">
        <f>ABS((C54-M54)/C54)</f>
        <v>7.7795796267532941E-2</v>
      </c>
      <c r="AC54" s="17">
        <v>4476.12</v>
      </c>
      <c r="AD54" s="13">
        <f t="shared" si="10"/>
        <v>4.6153846151355538E-3</v>
      </c>
      <c r="AG54" s="17">
        <v>201252</v>
      </c>
      <c r="AH54" s="17">
        <v>26786</v>
      </c>
      <c r="AI54" s="17">
        <v>4476.12</v>
      </c>
      <c r="AJ54" s="17">
        <v>5.98</v>
      </c>
      <c r="AK54" s="17">
        <v>52</v>
      </c>
      <c r="AL54" s="17">
        <v>4476.12</v>
      </c>
      <c r="AM54" s="17"/>
      <c r="AN54" s="17"/>
    </row>
    <row r="55" spans="2:40" ht="16.5" thickBot="1" x14ac:dyDescent="0.3">
      <c r="B55" s="2">
        <v>201301</v>
      </c>
      <c r="C55" s="2">
        <v>6604</v>
      </c>
      <c r="D55" s="2" t="str">
        <f t="shared" si="3"/>
        <v>2013</v>
      </c>
      <c r="E55" s="2" t="str">
        <f t="shared" si="0"/>
        <v>01</v>
      </c>
      <c r="F55" s="3">
        <f>AVERAGEA(C30:C54,C29/2,C56:C80,C81/2)</f>
        <v>4886.0769230769229</v>
      </c>
      <c r="G55" s="10">
        <f>C55/F55</f>
        <v>1.3515955855728208</v>
      </c>
      <c r="H55" s="1">
        <v>53</v>
      </c>
      <c r="I55" s="10">
        <f>C55/G55</f>
        <v>4886.0769230769229</v>
      </c>
      <c r="J55" s="10">
        <f t="shared" si="8"/>
        <v>258962.07692307691</v>
      </c>
      <c r="K55" s="10">
        <f t="shared" si="9"/>
        <v>2809</v>
      </c>
      <c r="L55" s="10">
        <f t="shared" si="6"/>
        <v>4829.2826579864777</v>
      </c>
      <c r="M55" s="10">
        <f t="shared" si="1"/>
        <v>6527.237122017902</v>
      </c>
      <c r="N55" s="10">
        <f>C55-M55</f>
        <v>76.762877982097962</v>
      </c>
      <c r="O55" s="3">
        <f>(C55-$T$2)^2</f>
        <v>2477051.0382249993</v>
      </c>
      <c r="P55" s="3">
        <f t="shared" si="7"/>
        <v>419451.6238861967</v>
      </c>
      <c r="Q55" s="3">
        <f>ABS((C55-M55)/C55)</f>
        <v>1.1623694424908838E-2</v>
      </c>
      <c r="AC55" s="17">
        <v>4886.08</v>
      </c>
      <c r="AD55" s="13">
        <f t="shared" si="10"/>
        <v>3.0769230770602007E-3</v>
      </c>
      <c r="AG55" s="17">
        <v>201301</v>
      </c>
      <c r="AH55" s="17">
        <v>6604</v>
      </c>
      <c r="AI55" s="17">
        <v>4886.08</v>
      </c>
      <c r="AJ55" s="17">
        <v>1.35</v>
      </c>
      <c r="AK55" s="17">
        <v>53</v>
      </c>
      <c r="AL55" s="17">
        <v>4886.08</v>
      </c>
      <c r="AM55" s="17"/>
      <c r="AN55" s="17"/>
    </row>
    <row r="56" spans="2:40" ht="16.5" thickBot="1" x14ac:dyDescent="0.3">
      <c r="B56" s="2">
        <v>201302</v>
      </c>
      <c r="C56" s="2">
        <v>3560</v>
      </c>
      <c r="D56" s="2" t="str">
        <f t="shared" si="3"/>
        <v>2013</v>
      </c>
      <c r="E56" s="2" t="str">
        <f t="shared" si="0"/>
        <v>02</v>
      </c>
      <c r="F56" s="3">
        <f>AVERAGEA(C31:C55,C30/2,C57:C81,C82/2)</f>
        <v>4954.8653846153848</v>
      </c>
      <c r="G56" s="10">
        <f>C56/F56</f>
        <v>0.71848571528373428</v>
      </c>
      <c r="H56" s="1">
        <v>54</v>
      </c>
      <c r="I56" s="10">
        <f>C56/G56</f>
        <v>4954.8653846153848</v>
      </c>
      <c r="J56" s="10">
        <f t="shared" si="8"/>
        <v>267562.73076923075</v>
      </c>
      <c r="K56" s="10">
        <f t="shared" si="9"/>
        <v>2916</v>
      </c>
      <c r="L56" s="10">
        <f t="shared" si="6"/>
        <v>4834.2269708260619</v>
      </c>
      <c r="M56" s="10">
        <f t="shared" si="1"/>
        <v>3473.3230229778833</v>
      </c>
      <c r="N56" s="10">
        <f>C56-M56</f>
        <v>86.676977022116716</v>
      </c>
      <c r="O56" s="3">
        <f>(C56-$T$2)^2</f>
        <v>2161296.9182250006</v>
      </c>
      <c r="P56" s="3">
        <f t="shared" si="7"/>
        <v>5790102.8222670248</v>
      </c>
      <c r="Q56" s="3">
        <f>ABS((C56-M56)/C56)</f>
        <v>2.4347465455650762E-2</v>
      </c>
      <c r="AC56" s="17">
        <v>4954.87</v>
      </c>
      <c r="AD56" s="13">
        <f t="shared" si="10"/>
        <v>4.6153846151355538E-3</v>
      </c>
      <c r="AG56" s="17">
        <v>201302</v>
      </c>
      <c r="AH56" s="17">
        <v>3560</v>
      </c>
      <c r="AI56" s="17">
        <v>4954.87</v>
      </c>
      <c r="AJ56" s="17">
        <v>0.72</v>
      </c>
      <c r="AK56" s="17">
        <v>54</v>
      </c>
      <c r="AL56" s="17">
        <v>4954.87</v>
      </c>
      <c r="AM56" s="17"/>
      <c r="AN56" s="17"/>
    </row>
    <row r="57" spans="2:40" ht="16.5" thickBot="1" x14ac:dyDescent="0.3">
      <c r="B57" s="2">
        <v>201303</v>
      </c>
      <c r="C57" s="2">
        <v>3478</v>
      </c>
      <c r="D57" s="2" t="str">
        <f t="shared" si="3"/>
        <v>2013</v>
      </c>
      <c r="E57" s="2" t="str">
        <f t="shared" si="0"/>
        <v>03</v>
      </c>
      <c r="F57" s="3">
        <f>AVERAGEA(C32:C56,C31/2,C58:C82,C83/2)</f>
        <v>4979.5480769230771</v>
      </c>
      <c r="G57" s="10">
        <f>C57/F57</f>
        <v>0.69845695759385018</v>
      </c>
      <c r="H57" s="1">
        <v>55</v>
      </c>
      <c r="I57" s="10">
        <f>C57/G57</f>
        <v>4979.5480769230771</v>
      </c>
      <c r="J57" s="10">
        <f t="shared" si="8"/>
        <v>273875.14423076925</v>
      </c>
      <c r="K57" s="10">
        <f t="shared" si="9"/>
        <v>3025</v>
      </c>
      <c r="L57" s="10">
        <f t="shared" si="6"/>
        <v>4839.171283665647</v>
      </c>
      <c r="M57" s="10">
        <f t="shared" si="1"/>
        <v>3379.9528520646345</v>
      </c>
      <c r="N57" s="10">
        <f>C57-M57</f>
        <v>98.047147935365501</v>
      </c>
      <c r="O57" s="3">
        <f>(C57-$T$2)^2</f>
        <v>2409123.0582250007</v>
      </c>
      <c r="P57" s="3">
        <f t="shared" si="7"/>
        <v>6248167.2326788139</v>
      </c>
      <c r="Q57" s="3">
        <f>ABS((C57-M57)/C57)</f>
        <v>2.8190669331617454E-2</v>
      </c>
      <c r="AC57" s="17">
        <v>4979.55</v>
      </c>
      <c r="AD57" s="13">
        <f t="shared" si="10"/>
        <v>1.9230769230489386E-3</v>
      </c>
      <c r="AG57" s="17">
        <v>201303</v>
      </c>
      <c r="AH57" s="17">
        <v>3478</v>
      </c>
      <c r="AI57" s="17">
        <v>4979.55</v>
      </c>
      <c r="AJ57" s="17">
        <v>0.7</v>
      </c>
      <c r="AK57" s="17">
        <v>55</v>
      </c>
      <c r="AL57" s="17">
        <v>4979.55</v>
      </c>
      <c r="AM57" s="17"/>
      <c r="AN57" s="17"/>
    </row>
    <row r="58" spans="2:40" ht="16.5" thickBot="1" x14ac:dyDescent="0.3">
      <c r="B58" s="2">
        <v>201304</v>
      </c>
      <c r="C58" s="2">
        <v>3887</v>
      </c>
      <c r="D58" s="2" t="str">
        <f t="shared" si="3"/>
        <v>2013</v>
      </c>
      <c r="E58" s="2" t="str">
        <f t="shared" si="0"/>
        <v>04</v>
      </c>
      <c r="F58" s="3">
        <f>AVERAGEA(C33:C57,C32/2,C59:C83,C84/2)</f>
        <v>4990.7980769230771</v>
      </c>
      <c r="G58" s="10">
        <f>C58/F58</f>
        <v>0.77883335292066358</v>
      </c>
      <c r="H58" s="1">
        <v>56</v>
      </c>
      <c r="I58" s="10">
        <f>C58/G58</f>
        <v>4990.7980769230771</v>
      </c>
      <c r="J58" s="10">
        <f t="shared" si="8"/>
        <v>279484.69230769231</v>
      </c>
      <c r="K58" s="10">
        <f t="shared" si="9"/>
        <v>3136</v>
      </c>
      <c r="L58" s="10">
        <f t="shared" si="6"/>
        <v>4844.1155965052312</v>
      </c>
      <c r="M58" s="10">
        <f t="shared" si="1"/>
        <v>3772.7587919614493</v>
      </c>
      <c r="N58" s="10">
        <f>C58-M58</f>
        <v>114.24120803855067</v>
      </c>
      <c r="O58" s="3">
        <f>(C58-$T$2)^2</f>
        <v>1306757.6282250006</v>
      </c>
      <c r="P58" s="3">
        <f t="shared" si="7"/>
        <v>4438722.0294833286</v>
      </c>
      <c r="Q58" s="3">
        <f>ABS((C58-M58)/C58)</f>
        <v>2.9390586066002231E-2</v>
      </c>
      <c r="AC58" s="17">
        <v>4990.8</v>
      </c>
      <c r="AD58" s="13">
        <f t="shared" si="10"/>
        <v>1.9230769230489386E-3</v>
      </c>
      <c r="AG58" s="17">
        <v>201304</v>
      </c>
      <c r="AH58" s="17">
        <v>3887</v>
      </c>
      <c r="AI58" s="17">
        <v>4990.8</v>
      </c>
      <c r="AJ58" s="17">
        <v>0.78</v>
      </c>
      <c r="AK58" s="17">
        <v>56</v>
      </c>
      <c r="AL58" s="17">
        <v>4990.8</v>
      </c>
      <c r="AM58" s="17"/>
      <c r="AN58" s="17"/>
    </row>
    <row r="59" spans="2:40" ht="16.5" thickBot="1" x14ac:dyDescent="0.3">
      <c r="B59" s="2">
        <v>201305</v>
      </c>
      <c r="C59" s="2">
        <v>3474</v>
      </c>
      <c r="D59" s="2" t="str">
        <f t="shared" si="3"/>
        <v>2013</v>
      </c>
      <c r="E59" s="2" t="str">
        <f t="shared" si="0"/>
        <v>05</v>
      </c>
      <c r="F59" s="3">
        <f>AVERAGEA(C34:C58,C33/2,C60:C84,C85/2)</f>
        <v>5000.1634615384619</v>
      </c>
      <c r="G59" s="10">
        <f>C59/F59</f>
        <v>0.69477728612718426</v>
      </c>
      <c r="H59" s="1">
        <v>57</v>
      </c>
      <c r="I59" s="10">
        <f>C59/G59</f>
        <v>5000.1634615384619</v>
      </c>
      <c r="J59" s="10">
        <f t="shared" si="8"/>
        <v>285009.31730769231</v>
      </c>
      <c r="K59" s="10">
        <f t="shared" si="9"/>
        <v>3249</v>
      </c>
      <c r="L59" s="10">
        <f t="shared" si="6"/>
        <v>4849.0599093448163</v>
      </c>
      <c r="M59" s="10">
        <f t="shared" si="1"/>
        <v>3369.0166840827214</v>
      </c>
      <c r="N59" s="10">
        <f>C59-M59</f>
        <v>104.98331591727856</v>
      </c>
      <c r="O59" s="3">
        <f>(C59-$T$2)^2</f>
        <v>2421556.1382250008</v>
      </c>
      <c r="P59" s="3">
        <f t="shared" si="7"/>
        <v>6302959.6543901432</v>
      </c>
      <c r="Q59" s="3">
        <f>ABS((C59-M59)/C59)</f>
        <v>3.021972248626326E-2</v>
      </c>
      <c r="AC59" s="17">
        <v>5000.16</v>
      </c>
      <c r="AD59" s="13">
        <f t="shared" si="10"/>
        <v>-3.4615384620337863E-3</v>
      </c>
      <c r="AG59" s="17">
        <v>201305</v>
      </c>
      <c r="AH59" s="17">
        <v>3474</v>
      </c>
      <c r="AI59" s="17">
        <v>5000.16</v>
      </c>
      <c r="AJ59" s="17">
        <v>0.69</v>
      </c>
      <c r="AK59" s="17">
        <v>57</v>
      </c>
      <c r="AL59" s="17">
        <v>5000.16</v>
      </c>
      <c r="AM59" s="17"/>
      <c r="AN59" s="17"/>
    </row>
    <row r="60" spans="2:40" ht="16.5" thickBot="1" x14ac:dyDescent="0.3">
      <c r="B60" s="2">
        <v>201306</v>
      </c>
      <c r="C60" s="2">
        <v>3665</v>
      </c>
      <c r="D60" s="2" t="str">
        <f t="shared" si="3"/>
        <v>2013</v>
      </c>
      <c r="E60" s="2" t="str">
        <f t="shared" si="0"/>
        <v>06</v>
      </c>
      <c r="F60" s="3">
        <f>AVERAGEA(C35:C59,C34/2,C61:C85,C86/2)</f>
        <v>5012.1442307692305</v>
      </c>
      <c r="G60" s="10">
        <f>C60/F60</f>
        <v>0.7312239694741427</v>
      </c>
      <c r="H60" s="1">
        <v>58</v>
      </c>
      <c r="I60" s="10">
        <f>C60/G60</f>
        <v>5012.1442307692305</v>
      </c>
      <c r="J60" s="10">
        <f t="shared" si="8"/>
        <v>290704.36538461538</v>
      </c>
      <c r="K60" s="10">
        <f t="shared" si="9"/>
        <v>3364</v>
      </c>
      <c r="L60" s="10">
        <f t="shared" si="6"/>
        <v>4854.0042221844014</v>
      </c>
      <c r="M60" s="10">
        <f t="shared" si="1"/>
        <v>3549.3642351899266</v>
      </c>
      <c r="N60" s="10">
        <f>C60-M60</f>
        <v>115.6357648100734</v>
      </c>
      <c r="O60" s="3">
        <f>(C60-$T$2)^2</f>
        <v>1863593.5682250005</v>
      </c>
      <c r="P60" s="3">
        <f t="shared" si="7"/>
        <v>5429934.7395497877</v>
      </c>
      <c r="Q60" s="3">
        <f>ABS((C60-M60)/C60)</f>
        <v>3.155136829742794E-2</v>
      </c>
      <c r="AC60" s="17">
        <v>5012.1400000000003</v>
      </c>
      <c r="AD60" s="13">
        <f t="shared" si="10"/>
        <v>-4.2307692301619682E-3</v>
      </c>
      <c r="AG60" s="17">
        <v>201306</v>
      </c>
      <c r="AH60" s="17">
        <v>3665</v>
      </c>
      <c r="AI60" s="17">
        <v>5012.1400000000003</v>
      </c>
      <c r="AJ60" s="17">
        <v>0.73</v>
      </c>
      <c r="AK60" s="17">
        <v>58</v>
      </c>
      <c r="AL60" s="17">
        <v>5012.1400000000003</v>
      </c>
      <c r="AM60" s="17"/>
      <c r="AN60" s="17"/>
    </row>
    <row r="61" spans="2:40" ht="16.5" thickBot="1" x14ac:dyDescent="0.3">
      <c r="B61" s="2">
        <v>201307</v>
      </c>
      <c r="C61" s="2">
        <v>3882</v>
      </c>
      <c r="D61" s="2" t="str">
        <f t="shared" si="3"/>
        <v>2013</v>
      </c>
      <c r="E61" s="2" t="str">
        <f t="shared" si="0"/>
        <v>07</v>
      </c>
      <c r="F61" s="3">
        <f>AVERAGEA(C36:C60,C35/2,C62:C86,C87/2)</f>
        <v>5029.9807692307695</v>
      </c>
      <c r="G61" s="10">
        <f>C61/F61</f>
        <v>0.7717723343490378</v>
      </c>
      <c r="H61" s="1">
        <v>59</v>
      </c>
      <c r="I61" s="10">
        <f>C61/G61</f>
        <v>5029.9807692307695</v>
      </c>
      <c r="J61" s="10">
        <f t="shared" si="8"/>
        <v>296768.86538461538</v>
      </c>
      <c r="K61" s="10">
        <f t="shared" si="9"/>
        <v>3481</v>
      </c>
      <c r="L61" s="10">
        <f t="shared" si="6"/>
        <v>4858.9485350239856</v>
      </c>
      <c r="M61" s="10">
        <f t="shared" si="1"/>
        <v>3750.0020533572988</v>
      </c>
      <c r="N61" s="10">
        <f>C61-M61</f>
        <v>131.99794664270121</v>
      </c>
      <c r="O61" s="3">
        <f>(C61-$T$2)^2</f>
        <v>1318213.9782250004</v>
      </c>
      <c r="P61" s="3">
        <f t="shared" si="7"/>
        <v>4535128.9431172293</v>
      </c>
      <c r="Q61" s="3">
        <f>ABS((C61-M61)/C61)</f>
        <v>3.400256224696064E-2</v>
      </c>
      <c r="AC61" s="17">
        <v>5029.9799999999996</v>
      </c>
      <c r="AD61" s="13">
        <f t="shared" si="10"/>
        <v>-7.6923076994717121E-4</v>
      </c>
      <c r="AG61" s="17">
        <v>201307</v>
      </c>
      <c r="AH61" s="17">
        <v>3882</v>
      </c>
      <c r="AI61" s="17">
        <v>5029.9799999999996</v>
      </c>
      <c r="AJ61" s="17">
        <v>0.77</v>
      </c>
      <c r="AK61" s="17">
        <v>59</v>
      </c>
      <c r="AL61" s="17">
        <v>5029.9799999999996</v>
      </c>
      <c r="AM61" s="17"/>
      <c r="AN61" s="17"/>
    </row>
    <row r="62" spans="2:40" ht="16.5" thickBot="1" x14ac:dyDescent="0.3">
      <c r="B62" s="2">
        <v>201308</v>
      </c>
      <c r="C62" s="2">
        <v>4166</v>
      </c>
      <c r="D62" s="2" t="str">
        <f t="shared" si="3"/>
        <v>2013</v>
      </c>
      <c r="E62" s="2" t="str">
        <f t="shared" si="0"/>
        <v>08</v>
      </c>
      <c r="F62" s="3">
        <f>AVERAGEA(C37:C61,C36/2,C63:C87,C88/2)</f>
        <v>5043.7980769230771</v>
      </c>
      <c r="G62" s="10">
        <f>C62/F62</f>
        <v>0.82596486545738768</v>
      </c>
      <c r="H62" s="1">
        <v>60</v>
      </c>
      <c r="I62" s="10">
        <f>C62/G62</f>
        <v>5043.7980769230771</v>
      </c>
      <c r="J62" s="10">
        <f t="shared" si="8"/>
        <v>302627.88461538462</v>
      </c>
      <c r="K62" s="10">
        <f t="shared" si="9"/>
        <v>3600</v>
      </c>
      <c r="L62" s="10">
        <f t="shared" si="6"/>
        <v>4863.8928478635708</v>
      </c>
      <c r="M62" s="10">
        <f t="shared" si="1"/>
        <v>4017.4046016847842</v>
      </c>
      <c r="N62" s="10">
        <f>C62-M62</f>
        <v>148.59539831521579</v>
      </c>
      <c r="O62" s="3">
        <f>(C62-$T$2)^2</f>
        <v>746729.29822500038</v>
      </c>
      <c r="P62" s="3">
        <f t="shared" si="7"/>
        <v>3467720.5722306683</v>
      </c>
      <c r="Q62" s="3">
        <f>ABS((C62-M62)/C62)</f>
        <v>3.5668602572063321E-2</v>
      </c>
      <c r="AC62" s="17">
        <v>5043.8</v>
      </c>
      <c r="AD62" s="13">
        <f t="shared" si="10"/>
        <v>1.9230769230489386E-3</v>
      </c>
      <c r="AG62" s="17">
        <v>201308</v>
      </c>
      <c r="AH62" s="17">
        <v>4166</v>
      </c>
      <c r="AI62" s="17">
        <v>5043.8</v>
      </c>
      <c r="AJ62" s="17">
        <v>0.83</v>
      </c>
      <c r="AK62" s="17">
        <v>60</v>
      </c>
      <c r="AL62" s="17">
        <v>5043.8</v>
      </c>
      <c r="AM62" s="17"/>
      <c r="AN62" s="17"/>
    </row>
    <row r="63" spans="2:40" ht="16.5" thickBot="1" x14ac:dyDescent="0.3">
      <c r="B63" s="2">
        <v>201309</v>
      </c>
      <c r="C63" s="2">
        <v>4507</v>
      </c>
      <c r="D63" s="2" t="str">
        <f t="shared" si="3"/>
        <v>2013</v>
      </c>
      <c r="E63" s="2" t="str">
        <f t="shared" si="0"/>
        <v>09</v>
      </c>
      <c r="F63" s="3">
        <f>AVERAGEA(C38:C62,C37/2,C64:C88,C89/2)</f>
        <v>5048.5</v>
      </c>
      <c r="G63" s="10">
        <f>C63/F63</f>
        <v>0.89274041794592451</v>
      </c>
      <c r="H63" s="1">
        <v>61</v>
      </c>
      <c r="I63" s="10">
        <f>C63/G63</f>
        <v>5048.5</v>
      </c>
      <c r="J63" s="10">
        <f t="shared" si="8"/>
        <v>307958.5</v>
      </c>
      <c r="K63" s="10">
        <f t="shared" si="9"/>
        <v>3721</v>
      </c>
      <c r="L63" s="10">
        <f t="shared" si="6"/>
        <v>4868.8371607031559</v>
      </c>
      <c r="M63" s="10">
        <f t="shared" si="1"/>
        <v>4346.6077217567836</v>
      </c>
      <c r="N63" s="10">
        <f>C63-M63</f>
        <v>160.39227824321642</v>
      </c>
      <c r="O63" s="3">
        <f>(C63-$T$2)^2</f>
        <v>273670.2282250002</v>
      </c>
      <c r="P63" s="3">
        <f t="shared" si="7"/>
        <v>2350023.2346601044</v>
      </c>
      <c r="Q63" s="3">
        <f>ABS((C63-M63)/C63)</f>
        <v>3.5587370366810832E-2</v>
      </c>
      <c r="AC63" s="17">
        <v>5048.5</v>
      </c>
      <c r="AD63" s="13">
        <f t="shared" si="10"/>
        <v>0</v>
      </c>
      <c r="AG63" s="17">
        <v>201309</v>
      </c>
      <c r="AH63" s="17">
        <v>4507</v>
      </c>
      <c r="AI63" s="17">
        <v>5048.5</v>
      </c>
      <c r="AJ63" s="17">
        <v>0.89</v>
      </c>
      <c r="AK63" s="17">
        <v>61</v>
      </c>
      <c r="AL63" s="17">
        <v>5048.5</v>
      </c>
      <c r="AM63" s="17"/>
      <c r="AN63" s="17"/>
    </row>
    <row r="64" spans="2:40" ht="16.5" thickBot="1" x14ac:dyDescent="0.3">
      <c r="B64" s="2">
        <v>201310</v>
      </c>
      <c r="C64" s="2">
        <v>12909</v>
      </c>
      <c r="D64" s="2" t="str">
        <f t="shared" si="3"/>
        <v>2013</v>
      </c>
      <c r="E64" s="2" t="str">
        <f t="shared" si="0"/>
        <v>10</v>
      </c>
      <c r="F64" s="3">
        <f>AVERAGEA(C39:C63,C38/2,C65:C89,C90/2)</f>
        <v>4892.0961538461543</v>
      </c>
      <c r="G64" s="10">
        <f>C64/F64</f>
        <v>2.6387461722008418</v>
      </c>
      <c r="H64" s="1">
        <v>62</v>
      </c>
      <c r="I64" s="10">
        <f>C64/G64</f>
        <v>4892.0961538461543</v>
      </c>
      <c r="J64" s="10">
        <f t="shared" si="8"/>
        <v>303309.96153846156</v>
      </c>
      <c r="K64" s="10">
        <f t="shared" si="9"/>
        <v>3844</v>
      </c>
      <c r="L64" s="10">
        <f t="shared" si="6"/>
        <v>4873.7814735427401</v>
      </c>
      <c r="M64" s="10">
        <f t="shared" si="1"/>
        <v>12860.672207454283</v>
      </c>
      <c r="N64" s="10">
        <f>C64-M64</f>
        <v>48.327792545716875</v>
      </c>
      <c r="O64" s="3">
        <f>(C64-$T$2)^2</f>
        <v>62076513.688224994</v>
      </c>
      <c r="P64" s="3">
        <f t="shared" si="7"/>
        <v>48735560.842048816</v>
      </c>
      <c r="Q64" s="3">
        <f>ABS((C64-M64)/C64)</f>
        <v>3.7437286037428829E-3</v>
      </c>
      <c r="AC64" s="17">
        <v>4892.1000000000004</v>
      </c>
      <c r="AD64" s="13">
        <f t="shared" si="10"/>
        <v>3.8461538460978772E-3</v>
      </c>
      <c r="AG64" s="17">
        <v>201310</v>
      </c>
      <c r="AH64" s="17">
        <v>12909</v>
      </c>
      <c r="AI64" s="17">
        <v>4892.1000000000004</v>
      </c>
      <c r="AJ64" s="17">
        <v>2.64</v>
      </c>
      <c r="AK64" s="17">
        <v>62</v>
      </c>
      <c r="AL64" s="17">
        <v>4892.1000000000004</v>
      </c>
      <c r="AM64" s="17"/>
      <c r="AN64" s="17"/>
    </row>
    <row r="65" spans="2:40" ht="16.5" thickBot="1" x14ac:dyDescent="0.3">
      <c r="B65" s="2">
        <v>201311</v>
      </c>
      <c r="C65" s="2">
        <v>3278</v>
      </c>
      <c r="D65" s="2" t="str">
        <f t="shared" si="3"/>
        <v>2013</v>
      </c>
      <c r="E65" s="2" t="str">
        <f t="shared" si="0"/>
        <v>11</v>
      </c>
      <c r="F65" s="3">
        <f>AVERAGEA(C40:C64,C39/2,C66:C90,C91/2)</f>
        <v>5082.9230769230771</v>
      </c>
      <c r="G65" s="10">
        <f>C65/F65</f>
        <v>0.64490450679499978</v>
      </c>
      <c r="H65" s="1">
        <v>63</v>
      </c>
      <c r="I65" s="10">
        <f>C65/G65</f>
        <v>5082.9230769230771</v>
      </c>
      <c r="J65" s="10">
        <f t="shared" si="8"/>
        <v>320224.15384615387</v>
      </c>
      <c r="K65" s="10">
        <f t="shared" si="9"/>
        <v>3969</v>
      </c>
      <c r="L65" s="10">
        <f t="shared" si="6"/>
        <v>4878.7257863823252</v>
      </c>
      <c r="M65" s="10">
        <f t="shared" si="1"/>
        <v>3146.3122470549411</v>
      </c>
      <c r="N65" s="10">
        <f>C65-M65</f>
        <v>131.68775294505895</v>
      </c>
      <c r="O65" s="3">
        <f>(C65-$T$2)^2</f>
        <v>3069977.0582250007</v>
      </c>
      <c r="P65" s="3">
        <f t="shared" si="7"/>
        <v>7470786.8939315137</v>
      </c>
      <c r="Q65" s="3">
        <f>ABS((C65-M65)/C65)</f>
        <v>4.0173201020457273E-2</v>
      </c>
      <c r="AC65" s="17">
        <v>5082.92</v>
      </c>
      <c r="AD65" s="13">
        <f t="shared" si="10"/>
        <v>-3.0769230770602007E-3</v>
      </c>
      <c r="AG65" s="17">
        <v>201311</v>
      </c>
      <c r="AH65" s="17">
        <v>3278</v>
      </c>
      <c r="AI65" s="17">
        <v>5082.92</v>
      </c>
      <c r="AJ65" s="17">
        <v>0.64</v>
      </c>
      <c r="AK65" s="17">
        <v>63</v>
      </c>
      <c r="AL65" s="17">
        <v>5082.92</v>
      </c>
      <c r="AM65" s="17"/>
      <c r="AN65" s="17"/>
    </row>
    <row r="66" spans="2:40" ht="16.5" thickBot="1" x14ac:dyDescent="0.3">
      <c r="B66" s="2">
        <v>201312</v>
      </c>
      <c r="C66" s="2">
        <v>2243</v>
      </c>
      <c r="D66" s="2" t="str">
        <f t="shared" si="3"/>
        <v>2013</v>
      </c>
      <c r="E66" s="2" t="str">
        <f t="shared" si="0"/>
        <v>12</v>
      </c>
      <c r="F66" s="3">
        <f>AVERAGEA(C41:C65,C40/2,C67:C91,C92/2)</f>
        <v>5105.2884615384619</v>
      </c>
      <c r="G66" s="10">
        <f>C66/F66</f>
        <v>0.43934833788492322</v>
      </c>
      <c r="H66" s="1">
        <v>64</v>
      </c>
      <c r="I66" s="10">
        <f>C66/G66</f>
        <v>5105.2884615384619</v>
      </c>
      <c r="J66" s="10">
        <f t="shared" si="8"/>
        <v>326738.46153846156</v>
      </c>
      <c r="K66" s="10">
        <f t="shared" si="9"/>
        <v>4096</v>
      </c>
      <c r="L66" s="10">
        <f t="shared" si="6"/>
        <v>4883.6700992219103</v>
      </c>
      <c r="M66" s="10">
        <f t="shared" si="1"/>
        <v>2145.6323408714443</v>
      </c>
      <c r="N66" s="10">
        <f>C66-M66</f>
        <v>97.367659128555715</v>
      </c>
      <c r="O66" s="3">
        <f>(C66-$T$2)^2</f>
        <v>7768121.5082250014</v>
      </c>
      <c r="P66" s="3">
        <f t="shared" si="7"/>
        <v>13942411.957730507</v>
      </c>
      <c r="Q66" s="3">
        <f>ABS((C66-M66)/C66)</f>
        <v>4.3409567154951277E-2</v>
      </c>
      <c r="AC66" s="17">
        <v>5105.29</v>
      </c>
      <c r="AD66" s="13">
        <f t="shared" si="10"/>
        <v>1.538461538075353E-3</v>
      </c>
      <c r="AG66" s="17">
        <v>201312</v>
      </c>
      <c r="AH66" s="17">
        <v>2243</v>
      </c>
      <c r="AI66" s="17">
        <v>5105.29</v>
      </c>
      <c r="AJ66" s="17">
        <v>0.44</v>
      </c>
      <c r="AK66" s="17">
        <v>64</v>
      </c>
      <c r="AL66" s="17">
        <v>5105.29</v>
      </c>
      <c r="AM66" s="17"/>
      <c r="AN66" s="17"/>
    </row>
    <row r="67" spans="2:40" ht="16.5" thickBot="1" x14ac:dyDescent="0.3">
      <c r="B67" s="2">
        <v>201313</v>
      </c>
      <c r="C67" s="2">
        <v>2871</v>
      </c>
      <c r="D67" s="2" t="str">
        <f t="shared" si="3"/>
        <v>2013</v>
      </c>
      <c r="E67" s="2" t="str">
        <f t="shared" ref="E67:E130" si="11">RIGHT(B67,2)</f>
        <v>13</v>
      </c>
      <c r="F67" s="3">
        <f>AVERAGEA(C42:C66,C41/2,C68:C92,C93/2)</f>
        <v>5093.2115384615381</v>
      </c>
      <c r="G67" s="10">
        <f>C67/F67</f>
        <v>0.563691489803547</v>
      </c>
      <c r="H67" s="1">
        <v>65</v>
      </c>
      <c r="I67" s="10">
        <f>C67/G67</f>
        <v>5093.2115384615381</v>
      </c>
      <c r="J67" s="10">
        <f t="shared" ref="J67:J98" si="12">H67*I67</f>
        <v>331058.75</v>
      </c>
      <c r="K67" s="10">
        <f t="shared" ref="K67:K98" si="13">H67^2</f>
        <v>4225</v>
      </c>
      <c r="L67" s="10">
        <f t="shared" ref="L67:L130" si="14">$M$1+$K$1*H67</f>
        <v>4888.6144120614945</v>
      </c>
      <c r="M67" s="10">
        <f t="shared" ref="M67:M130" si="15">L67*G67</f>
        <v>2755.6703410100349</v>
      </c>
      <c r="N67" s="10">
        <f>C67-M67</f>
        <v>115.32965898996508</v>
      </c>
      <c r="O67" s="3">
        <f>(C67-$T$2)^2</f>
        <v>4661863.9482250009</v>
      </c>
      <c r="P67" s="3">
        <f t="shared" ref="P67:P130" si="16">(M67-$T$1)^2</f>
        <v>9758850.7421695478</v>
      </c>
      <c r="Q67" s="3">
        <f>ABS((C67-M67)/C67)</f>
        <v>4.0170553462196126E-2</v>
      </c>
      <c r="AC67" s="17">
        <v>5093.21</v>
      </c>
      <c r="AD67" s="13">
        <f t="shared" ref="AD67:AD98" si="17">AC67-I67</f>
        <v>-1.538461538075353E-3</v>
      </c>
      <c r="AG67" s="17">
        <v>201313</v>
      </c>
      <c r="AH67" s="17">
        <v>2871</v>
      </c>
      <c r="AI67" s="17">
        <v>5093.21</v>
      </c>
      <c r="AJ67" s="17">
        <v>0.56000000000000005</v>
      </c>
      <c r="AK67" s="17">
        <v>65</v>
      </c>
      <c r="AL67" s="17">
        <v>5093.21</v>
      </c>
      <c r="AM67" s="17"/>
      <c r="AN67" s="17"/>
    </row>
    <row r="68" spans="2:40" ht="16.5" thickBot="1" x14ac:dyDescent="0.3">
      <c r="B68" s="2">
        <v>201314</v>
      </c>
      <c r="C68" s="2">
        <v>3195</v>
      </c>
      <c r="D68" s="2" t="str">
        <f t="shared" ref="D68:D131" si="18">LEFT(B68,4)</f>
        <v>2013</v>
      </c>
      <c r="E68" s="2" t="str">
        <f t="shared" si="11"/>
        <v>14</v>
      </c>
      <c r="F68" s="3">
        <f>AVERAGEA(C43:C67,C42/2,C69:C93,C94/2)</f>
        <v>5089.7884615384619</v>
      </c>
      <c r="G68" s="10">
        <f>C68/F68</f>
        <v>0.62772746335989482</v>
      </c>
      <c r="H68" s="1">
        <v>66</v>
      </c>
      <c r="I68" s="10">
        <f>C68/G68</f>
        <v>5089.7884615384619</v>
      </c>
      <c r="J68" s="10">
        <f t="shared" si="12"/>
        <v>335926.0384615385</v>
      </c>
      <c r="K68" s="10">
        <f t="shared" si="13"/>
        <v>4356</v>
      </c>
      <c r="L68" s="10">
        <f t="shared" si="14"/>
        <v>4893.5587249010796</v>
      </c>
      <c r="M68" s="10">
        <f t="shared" si="15"/>
        <v>3071.8212051848359</v>
      </c>
      <c r="N68" s="10">
        <f>C68-M68</f>
        <v>123.17879481516411</v>
      </c>
      <c r="O68" s="3">
        <f>(C68-$T$2)^2</f>
        <v>3367720.4682250009</v>
      </c>
      <c r="P68" s="3">
        <f t="shared" si="16"/>
        <v>7883544.6688786205</v>
      </c>
      <c r="Q68" s="3">
        <f>ABS((C68-M68)/C68)</f>
        <v>3.8553613400677346E-2</v>
      </c>
      <c r="AC68" s="17">
        <v>5089.79</v>
      </c>
      <c r="AD68" s="13">
        <f t="shared" si="17"/>
        <v>1.538461538075353E-3</v>
      </c>
      <c r="AG68" s="17">
        <v>201314</v>
      </c>
      <c r="AH68" s="17">
        <v>3195</v>
      </c>
      <c r="AI68" s="17">
        <v>5089.79</v>
      </c>
      <c r="AJ68" s="17">
        <v>0.63</v>
      </c>
      <c r="AK68" s="17">
        <v>66</v>
      </c>
      <c r="AL68" s="17">
        <v>5089.79</v>
      </c>
      <c r="AM68" s="17"/>
      <c r="AN68" s="17"/>
    </row>
    <row r="69" spans="2:40" ht="16.5" thickBot="1" x14ac:dyDescent="0.3">
      <c r="B69" s="2">
        <v>201315</v>
      </c>
      <c r="C69" s="2">
        <v>3343</v>
      </c>
      <c r="D69" s="2" t="str">
        <f t="shared" si="18"/>
        <v>2013</v>
      </c>
      <c r="E69" s="2" t="str">
        <f t="shared" si="11"/>
        <v>15</v>
      </c>
      <c r="F69" s="3">
        <f>AVERAGEA(C44:C68,C43/2,C70:C94,C95/2)</f>
        <v>5101.0576923076924</v>
      </c>
      <c r="G69" s="10">
        <f>C69/F69</f>
        <v>0.65535428172890242</v>
      </c>
      <c r="H69" s="1">
        <v>67</v>
      </c>
      <c r="I69" s="10">
        <f>C69/G69</f>
        <v>5101.0576923076924</v>
      </c>
      <c r="J69" s="10">
        <f t="shared" si="12"/>
        <v>341770.86538461538</v>
      </c>
      <c r="K69" s="10">
        <f t="shared" si="13"/>
        <v>4489</v>
      </c>
      <c r="L69" s="10">
        <f t="shared" si="14"/>
        <v>4898.5030377406647</v>
      </c>
      <c r="M69" s="10">
        <f t="shared" si="15"/>
        <v>3210.2549398453798</v>
      </c>
      <c r="N69" s="10">
        <f>C69-M69</f>
        <v>132.74506015462021</v>
      </c>
      <c r="O69" s="3">
        <f>(C69-$T$2)^2</f>
        <v>2846424.5082250009</v>
      </c>
      <c r="P69" s="3">
        <f t="shared" si="16"/>
        <v>7125329.7593497857</v>
      </c>
      <c r="Q69" s="3">
        <f>ABS((C69-M69)/C69)</f>
        <v>3.9708363791391026E-2</v>
      </c>
      <c r="AC69" s="17">
        <v>5101.0600000000004</v>
      </c>
      <c r="AD69" s="13">
        <f t="shared" si="17"/>
        <v>2.3076923080225242E-3</v>
      </c>
      <c r="AG69" s="17">
        <v>201315</v>
      </c>
      <c r="AH69" s="17">
        <v>3343</v>
      </c>
      <c r="AI69" s="17">
        <v>5101.0600000000004</v>
      </c>
      <c r="AJ69" s="17">
        <v>0.66</v>
      </c>
      <c r="AK69" s="17">
        <v>67</v>
      </c>
      <c r="AL69" s="17">
        <v>5101.0600000000004</v>
      </c>
      <c r="AM69" s="17"/>
      <c r="AN69" s="17"/>
    </row>
    <row r="70" spans="2:40" ht="16.5" thickBot="1" x14ac:dyDescent="0.3">
      <c r="B70" s="2">
        <v>201316</v>
      </c>
      <c r="C70" s="2">
        <v>3539</v>
      </c>
      <c r="D70" s="2" t="str">
        <f t="shared" si="18"/>
        <v>2013</v>
      </c>
      <c r="E70" s="2" t="str">
        <f t="shared" si="11"/>
        <v>16</v>
      </c>
      <c r="F70" s="3">
        <f>AVERAGEA(C45:C69,C44/2,C71:C95,C96/2)</f>
        <v>5113.4711538461543</v>
      </c>
      <c r="G70" s="10">
        <f>C70/F70</f>
        <v>0.69209347105402208</v>
      </c>
      <c r="H70" s="1">
        <v>68</v>
      </c>
      <c r="I70" s="10">
        <f>C70/G70</f>
        <v>5113.4711538461543</v>
      </c>
      <c r="J70" s="10">
        <f t="shared" si="12"/>
        <v>347716.0384615385</v>
      </c>
      <c r="K70" s="10">
        <f t="shared" si="13"/>
        <v>4624</v>
      </c>
      <c r="L70" s="10">
        <f t="shared" si="14"/>
        <v>4903.4473505802489</v>
      </c>
      <c r="M70" s="10">
        <f t="shared" si="15"/>
        <v>3393.6438969937326</v>
      </c>
      <c r="N70" s="10">
        <f>C70-M70</f>
        <v>145.3561030062674</v>
      </c>
      <c r="O70" s="3">
        <f>(C70-$T$2)^2</f>
        <v>2223483.5882250005</v>
      </c>
      <c r="P70" s="3">
        <f t="shared" si="16"/>
        <v>6179909.4904803969</v>
      </c>
      <c r="Q70" s="3">
        <f>ABS((C70-M70)/C70)</f>
        <v>4.1072648490044474E-2</v>
      </c>
      <c r="AC70" s="17">
        <v>5113.47</v>
      </c>
      <c r="AD70" s="13">
        <f t="shared" si="17"/>
        <v>-1.1538461540112621E-3</v>
      </c>
      <c r="AG70" s="17">
        <v>201316</v>
      </c>
      <c r="AH70" s="17">
        <v>3539</v>
      </c>
      <c r="AI70" s="17">
        <v>5113.47</v>
      </c>
      <c r="AJ70" s="17">
        <v>0.69</v>
      </c>
      <c r="AK70" s="17">
        <v>68</v>
      </c>
      <c r="AL70" s="17">
        <v>5113.47</v>
      </c>
      <c r="AM70" s="17"/>
      <c r="AN70" s="17"/>
    </row>
    <row r="71" spans="2:40" ht="16.5" thickBot="1" x14ac:dyDescent="0.3">
      <c r="B71" s="2">
        <v>201317</v>
      </c>
      <c r="C71" s="2">
        <v>4297</v>
      </c>
      <c r="D71" s="2" t="str">
        <f t="shared" si="18"/>
        <v>2013</v>
      </c>
      <c r="E71" s="2" t="str">
        <f t="shared" si="11"/>
        <v>17</v>
      </c>
      <c r="F71" s="3">
        <f>AVERAGEA(C46:C70,C45/2,C72:C96,C97/2)</f>
        <v>5110.2980769230771</v>
      </c>
      <c r="G71" s="10">
        <f>C71/F71</f>
        <v>0.84085114709927722</v>
      </c>
      <c r="H71" s="1">
        <v>69</v>
      </c>
      <c r="I71" s="10">
        <f>C71/G71</f>
        <v>5110.2980769230771</v>
      </c>
      <c r="J71" s="10">
        <f t="shared" si="12"/>
        <v>352610.56730769231</v>
      </c>
      <c r="K71" s="10">
        <f t="shared" si="13"/>
        <v>4761</v>
      </c>
      <c r="L71" s="10">
        <f t="shared" si="14"/>
        <v>4908.391663419834</v>
      </c>
      <c r="M71" s="10">
        <f t="shared" si="15"/>
        <v>4127.2267605990965</v>
      </c>
      <c r="N71" s="10">
        <f>C71-M71</f>
        <v>169.77323940090355</v>
      </c>
      <c r="O71" s="3">
        <f>(C71-$T$2)^2</f>
        <v>537486.92822500027</v>
      </c>
      <c r="P71" s="3">
        <f t="shared" si="16"/>
        <v>3070763.8562304997</v>
      </c>
      <c r="Q71" s="3">
        <f>ABS((C71-M71)/C71)</f>
        <v>3.9509713614359683E-2</v>
      </c>
      <c r="AC71" s="17">
        <v>5110.3</v>
      </c>
      <c r="AD71" s="13">
        <f t="shared" si="17"/>
        <v>1.9230769230489386E-3</v>
      </c>
      <c r="AG71" s="17">
        <v>201317</v>
      </c>
      <c r="AH71" s="17">
        <v>4297</v>
      </c>
      <c r="AI71" s="17">
        <v>5110.3</v>
      </c>
      <c r="AJ71" s="17">
        <v>0.84</v>
      </c>
      <c r="AK71" s="17">
        <v>69</v>
      </c>
      <c r="AL71" s="17">
        <v>5110.3</v>
      </c>
      <c r="AM71" s="17"/>
      <c r="AN71" s="17"/>
    </row>
    <row r="72" spans="2:40" ht="16.5" thickBot="1" x14ac:dyDescent="0.3">
      <c r="B72" s="2">
        <v>201318</v>
      </c>
      <c r="C72" s="2">
        <v>4797</v>
      </c>
      <c r="D72" s="2" t="str">
        <f t="shared" si="18"/>
        <v>2013</v>
      </c>
      <c r="E72" s="2" t="str">
        <f t="shared" si="11"/>
        <v>18</v>
      </c>
      <c r="F72" s="3">
        <f>AVERAGEA(C47:C71,C46/2,C73:C97,C98/2)</f>
        <v>5111.5096153846152</v>
      </c>
      <c r="G72" s="10">
        <f>C72/F72</f>
        <v>0.93847030739451132</v>
      </c>
      <c r="H72" s="1">
        <v>70</v>
      </c>
      <c r="I72" s="10">
        <f>C72/G72</f>
        <v>5111.5096153846152</v>
      </c>
      <c r="J72" s="10">
        <f t="shared" si="12"/>
        <v>357805.67307692306</v>
      </c>
      <c r="K72" s="10">
        <f t="shared" si="13"/>
        <v>4900</v>
      </c>
      <c r="L72" s="10">
        <f t="shared" si="14"/>
        <v>4913.3359762594191</v>
      </c>
      <c r="M72" s="10">
        <f t="shared" si="15"/>
        <v>4611.019923972688</v>
      </c>
      <c r="N72" s="10">
        <f>C72-M72</f>
        <v>185.98007602731195</v>
      </c>
      <c r="O72" s="3">
        <f>(C72-$T$2)^2</f>
        <v>54351.928225000105</v>
      </c>
      <c r="P72" s="3">
        <f t="shared" si="16"/>
        <v>1609260.5786475288</v>
      </c>
      <c r="Q72" s="3">
        <f>ABS((C72-M72)/C72)</f>
        <v>3.8770080472652062E-2</v>
      </c>
      <c r="AC72" s="17">
        <v>5111.51</v>
      </c>
      <c r="AD72" s="13">
        <f t="shared" si="17"/>
        <v>3.8461538497358561E-4</v>
      </c>
      <c r="AG72" s="17">
        <v>201318</v>
      </c>
      <c r="AH72" s="17">
        <v>4797</v>
      </c>
      <c r="AI72" s="17">
        <v>5111.51</v>
      </c>
      <c r="AJ72" s="17">
        <v>0.94</v>
      </c>
      <c r="AK72" s="17">
        <v>70</v>
      </c>
      <c r="AL72" s="17">
        <v>5111.51</v>
      </c>
      <c r="AM72" s="17"/>
      <c r="AN72" s="17"/>
    </row>
    <row r="73" spans="2:40" ht="16.5" thickBot="1" x14ac:dyDescent="0.3">
      <c r="B73" s="2">
        <v>201319</v>
      </c>
      <c r="C73" s="2">
        <v>4142</v>
      </c>
      <c r="D73" s="2" t="str">
        <f t="shared" si="18"/>
        <v>2013</v>
      </c>
      <c r="E73" s="2" t="str">
        <f t="shared" si="11"/>
        <v>19</v>
      </c>
      <c r="F73" s="3">
        <f>AVERAGEA(C48:C72,C47/2,C74:C98,C99/2)</f>
        <v>5138.5480769230771</v>
      </c>
      <c r="G73" s="10">
        <f>C73/F73</f>
        <v>0.80606426912720408</v>
      </c>
      <c r="H73" s="1">
        <v>71</v>
      </c>
      <c r="I73" s="10">
        <f>C73/G73</f>
        <v>5138.5480769230771</v>
      </c>
      <c r="J73" s="10">
        <f t="shared" si="12"/>
        <v>364836.9134615385</v>
      </c>
      <c r="K73" s="10">
        <f t="shared" si="13"/>
        <v>5041</v>
      </c>
      <c r="L73" s="10">
        <f t="shared" si="14"/>
        <v>4918.2802890990033</v>
      </c>
      <c r="M73" s="10">
        <f t="shared" si="15"/>
        <v>3964.4500065953221</v>
      </c>
      <c r="N73" s="10">
        <f>C73-M73</f>
        <v>177.54999340467793</v>
      </c>
      <c r="O73" s="3">
        <f>(C73-$T$2)^2</f>
        <v>788783.77822500037</v>
      </c>
      <c r="P73" s="3">
        <f t="shared" si="16"/>
        <v>3667746.9140116652</v>
      </c>
      <c r="Q73" s="3">
        <f>ABS((C73-M73)/C73)</f>
        <v>4.2865763738454354E-2</v>
      </c>
      <c r="AC73" s="17">
        <v>5138.55</v>
      </c>
      <c r="AD73" s="13">
        <f t="shared" si="17"/>
        <v>1.9230769230489386E-3</v>
      </c>
      <c r="AG73" s="17">
        <v>201319</v>
      </c>
      <c r="AH73" s="17">
        <v>4142</v>
      </c>
      <c r="AI73" s="17">
        <v>5138.55</v>
      </c>
      <c r="AJ73" s="17">
        <v>0.81</v>
      </c>
      <c r="AK73" s="17">
        <v>71</v>
      </c>
      <c r="AL73" s="17">
        <v>5138.55</v>
      </c>
      <c r="AM73" s="17"/>
      <c r="AN73" s="17"/>
    </row>
    <row r="74" spans="2:40" ht="16.5" thickBot="1" x14ac:dyDescent="0.3">
      <c r="B74" s="2">
        <v>201320</v>
      </c>
      <c r="C74" s="2">
        <v>5026</v>
      </c>
      <c r="D74" s="2" t="str">
        <f t="shared" si="18"/>
        <v>2013</v>
      </c>
      <c r="E74" s="2" t="str">
        <f t="shared" si="11"/>
        <v>20</v>
      </c>
      <c r="F74" s="3">
        <f>AVERAGEA(C49:C73,C48/2,C75:C99,C100/2)</f>
        <v>5138.3461538461543</v>
      </c>
      <c r="G74" s="10">
        <f>C74/F74</f>
        <v>0.97813573658091113</v>
      </c>
      <c r="H74" s="1">
        <v>72</v>
      </c>
      <c r="I74" s="10">
        <f>C74/G74</f>
        <v>5138.3461538461543</v>
      </c>
      <c r="J74" s="10">
        <f t="shared" si="12"/>
        <v>369960.92307692312</v>
      </c>
      <c r="K74" s="10">
        <f t="shared" si="13"/>
        <v>5184</v>
      </c>
      <c r="L74" s="10">
        <f t="shared" si="14"/>
        <v>4923.2246019385884</v>
      </c>
      <c r="M74" s="10">
        <f t="shared" si="15"/>
        <v>4815.5819223704639</v>
      </c>
      <c r="N74" s="10">
        <f>C74-M74</f>
        <v>210.41807762953613</v>
      </c>
      <c r="O74" s="3">
        <f>(C74-$T$2)^2</f>
        <v>17.098225000001804</v>
      </c>
      <c r="P74" s="3">
        <f t="shared" si="16"/>
        <v>1132105.2554435993</v>
      </c>
      <c r="Q74" s="3">
        <f>ABS((C74-M74)/C74)</f>
        <v>4.1865912779454062E-2</v>
      </c>
      <c r="AC74" s="17">
        <v>5138.3500000000004</v>
      </c>
      <c r="AD74" s="13">
        <f t="shared" si="17"/>
        <v>3.8461538460978772E-3</v>
      </c>
      <c r="AG74" s="17">
        <v>201320</v>
      </c>
      <c r="AH74" s="17">
        <v>5026</v>
      </c>
      <c r="AI74" s="17">
        <v>5138.3500000000004</v>
      </c>
      <c r="AJ74" s="17">
        <v>0.98</v>
      </c>
      <c r="AK74" s="17">
        <v>72</v>
      </c>
      <c r="AL74" s="17">
        <v>5138.3500000000004</v>
      </c>
      <c r="AM74" s="17"/>
      <c r="AN74" s="17"/>
    </row>
    <row r="75" spans="2:40" ht="16.5" thickBot="1" x14ac:dyDescent="0.3">
      <c r="B75" s="2">
        <v>201321</v>
      </c>
      <c r="C75" s="2">
        <v>5581</v>
      </c>
      <c r="D75" s="2" t="str">
        <f t="shared" si="18"/>
        <v>2013</v>
      </c>
      <c r="E75" s="2" t="str">
        <f t="shared" si="11"/>
        <v>21</v>
      </c>
      <c r="F75" s="3">
        <f>AVERAGEA(C50:C74,C49/2,C76:C100,C101/2)</f>
        <v>5141.6538461538457</v>
      </c>
      <c r="G75" s="10">
        <f>C75/F75</f>
        <v>1.0854484115407346</v>
      </c>
      <c r="H75" s="1">
        <v>73</v>
      </c>
      <c r="I75" s="10">
        <f>C75/G75</f>
        <v>5141.6538461538457</v>
      </c>
      <c r="J75" s="10">
        <f t="shared" si="12"/>
        <v>375340.73076923075</v>
      </c>
      <c r="K75" s="10">
        <f t="shared" si="13"/>
        <v>5329</v>
      </c>
      <c r="L75" s="10">
        <f t="shared" si="14"/>
        <v>4928.1689147781735</v>
      </c>
      <c r="M75" s="10">
        <f t="shared" si="15"/>
        <v>5349.2731203503945</v>
      </c>
      <c r="N75" s="10">
        <f>C75-M75</f>
        <v>231.72687964960551</v>
      </c>
      <c r="O75" s="3">
        <f>(C75-$T$2)^2</f>
        <v>303452.24822499976</v>
      </c>
      <c r="P75" s="3">
        <f t="shared" si="16"/>
        <v>281232.03851998283</v>
      </c>
      <c r="Q75" s="3">
        <f>ABS((C75-M75)/C75)</f>
        <v>4.1520673651604639E-2</v>
      </c>
      <c r="AC75" s="17">
        <v>5141.6499999999996</v>
      </c>
      <c r="AD75" s="13">
        <f t="shared" si="17"/>
        <v>-3.8461538460978772E-3</v>
      </c>
      <c r="AG75" s="17">
        <v>201321</v>
      </c>
      <c r="AH75" s="17">
        <v>5581</v>
      </c>
      <c r="AI75" s="17">
        <v>5141.6499999999996</v>
      </c>
      <c r="AJ75" s="17">
        <v>1.0900000000000001</v>
      </c>
      <c r="AK75" s="17">
        <v>73</v>
      </c>
      <c r="AL75" s="17">
        <v>5141.6499999999996</v>
      </c>
      <c r="AM75" s="17"/>
      <c r="AN75" s="17"/>
    </row>
    <row r="76" spans="2:40" ht="16.5" thickBot="1" x14ac:dyDescent="0.3">
      <c r="B76" s="2">
        <v>201322</v>
      </c>
      <c r="C76" s="2">
        <v>5270</v>
      </c>
      <c r="D76" s="2" t="str">
        <f t="shared" si="18"/>
        <v>2013</v>
      </c>
      <c r="E76" s="2" t="str">
        <f t="shared" si="11"/>
        <v>22</v>
      </c>
      <c r="F76" s="3">
        <f>AVERAGEA(C51:C75,C50/2,C77:C101,C102/2)</f>
        <v>5161.7596153846152</v>
      </c>
      <c r="G76" s="10">
        <f>C76/F76</f>
        <v>1.0209696678421007</v>
      </c>
      <c r="H76" s="1">
        <v>74</v>
      </c>
      <c r="I76" s="10">
        <f>C76/G76</f>
        <v>5161.7596153846152</v>
      </c>
      <c r="J76" s="10">
        <f t="shared" si="12"/>
        <v>381970.2115384615</v>
      </c>
      <c r="K76" s="10">
        <f t="shared" si="13"/>
        <v>5476</v>
      </c>
      <c r="L76" s="10">
        <f t="shared" si="14"/>
        <v>4933.1132276177577</v>
      </c>
      <c r="M76" s="10">
        <f t="shared" si="15"/>
        <v>5036.5589734283758</v>
      </c>
      <c r="N76" s="10">
        <f>C76-M76</f>
        <v>233.44102657162421</v>
      </c>
      <c r="O76" s="3">
        <f>(C76-$T$2)^2</f>
        <v>57535.218224999895</v>
      </c>
      <c r="P76" s="3">
        <f t="shared" si="16"/>
        <v>710695.02567190258</v>
      </c>
      <c r="Q76" s="3">
        <f>ABS((C76-M76)/C76)</f>
        <v>4.4296209975640266E-2</v>
      </c>
      <c r="AC76" s="17">
        <v>5161.76</v>
      </c>
      <c r="AD76" s="13">
        <f t="shared" si="17"/>
        <v>3.8461538497358561E-4</v>
      </c>
      <c r="AG76" s="17">
        <v>201322</v>
      </c>
      <c r="AH76" s="17">
        <v>5270</v>
      </c>
      <c r="AI76" s="17">
        <v>5161.76</v>
      </c>
      <c r="AJ76" s="17">
        <v>1.02</v>
      </c>
      <c r="AK76" s="17">
        <v>74</v>
      </c>
      <c r="AL76" s="17">
        <v>5161.76</v>
      </c>
      <c r="AM76" s="17"/>
      <c r="AN76" s="17"/>
    </row>
    <row r="77" spans="2:40" ht="16.5" thickBot="1" x14ac:dyDescent="0.3">
      <c r="B77" s="2">
        <v>201323</v>
      </c>
      <c r="C77" s="2">
        <v>5273</v>
      </c>
      <c r="D77" s="2" t="str">
        <f t="shared" si="18"/>
        <v>2013</v>
      </c>
      <c r="E77" s="2" t="str">
        <f t="shared" si="11"/>
        <v>23</v>
      </c>
      <c r="F77" s="3">
        <f>AVERAGEA(C52:C76,C51/2,C78:C102,C103/2)</f>
        <v>5176.2307692307695</v>
      </c>
      <c r="G77" s="10">
        <f>C77/F77</f>
        <v>1.0186949220549553</v>
      </c>
      <c r="H77" s="1">
        <v>75</v>
      </c>
      <c r="I77" s="10">
        <f>C77/G77</f>
        <v>5176.2307692307695</v>
      </c>
      <c r="J77" s="10">
        <f t="shared" si="12"/>
        <v>388217.30769230769</v>
      </c>
      <c r="K77" s="10">
        <f t="shared" si="13"/>
        <v>5625</v>
      </c>
      <c r="L77" s="10">
        <f t="shared" si="14"/>
        <v>4938.0575404573428</v>
      </c>
      <c r="M77" s="10">
        <f t="shared" si="15"/>
        <v>5030.3741412790769</v>
      </c>
      <c r="N77" s="10">
        <f>C77-M77</f>
        <v>242.62585872092313</v>
      </c>
      <c r="O77" s="3">
        <f>(C77-$T$2)^2</f>
        <v>58983.408224999897</v>
      </c>
      <c r="P77" s="3">
        <f t="shared" si="16"/>
        <v>721161.24249509047</v>
      </c>
      <c r="Q77" s="3">
        <f>ABS((C77-M77)/C77)</f>
        <v>4.6012869091773781E-2</v>
      </c>
      <c r="AC77" s="17">
        <v>5176.2299999999996</v>
      </c>
      <c r="AD77" s="13">
        <f t="shared" si="17"/>
        <v>-7.6923076994717121E-4</v>
      </c>
      <c r="AG77" s="17">
        <v>201323</v>
      </c>
      <c r="AH77" s="17">
        <v>5273</v>
      </c>
      <c r="AI77" s="17">
        <v>5176.2299999999996</v>
      </c>
      <c r="AJ77" s="17">
        <v>1.02</v>
      </c>
      <c r="AK77" s="17">
        <v>75</v>
      </c>
      <c r="AL77" s="17">
        <v>5176.2299999999996</v>
      </c>
      <c r="AM77" s="17"/>
      <c r="AN77" s="17"/>
    </row>
    <row r="78" spans="2:40" ht="16.5" thickBot="1" x14ac:dyDescent="0.3">
      <c r="B78" s="2">
        <v>201324</v>
      </c>
      <c r="C78" s="2">
        <v>5778</v>
      </c>
      <c r="D78" s="2" t="str">
        <f t="shared" si="18"/>
        <v>2013</v>
      </c>
      <c r="E78" s="2" t="str">
        <f t="shared" si="11"/>
        <v>24</v>
      </c>
      <c r="F78" s="3">
        <f>AVERAGEA(C53:C77,C52/2,C79:C103,C104/2)</f>
        <v>5155.7019230769229</v>
      </c>
      <c r="G78" s="10">
        <f>C78/F78</f>
        <v>1.1207009416385518</v>
      </c>
      <c r="H78" s="1">
        <v>76</v>
      </c>
      <c r="I78" s="10">
        <f>C78/G78</f>
        <v>5155.7019230769229</v>
      </c>
      <c r="J78" s="10">
        <f t="shared" si="12"/>
        <v>391833.34615384613</v>
      </c>
      <c r="K78" s="10">
        <f t="shared" si="13"/>
        <v>5776</v>
      </c>
      <c r="L78" s="10">
        <f t="shared" si="14"/>
        <v>4943.0018532969279</v>
      </c>
      <c r="M78" s="10">
        <f t="shared" si="15"/>
        <v>5539.6268315109737</v>
      </c>
      <c r="N78" s="10">
        <f>C78-M78</f>
        <v>238.37316848902628</v>
      </c>
      <c r="O78" s="3">
        <f>(C78-$T$2)^2</f>
        <v>559302.0582249997</v>
      </c>
      <c r="P78" s="3">
        <f t="shared" si="16"/>
        <v>115572.42099006842</v>
      </c>
      <c r="Q78" s="3">
        <f>ABS((C78-M78)/C78)</f>
        <v>4.1255307803569799E-2</v>
      </c>
      <c r="AC78" s="17">
        <v>5155.7</v>
      </c>
      <c r="AD78" s="13">
        <f t="shared" si="17"/>
        <v>-1.9230769230489386E-3</v>
      </c>
      <c r="AG78" s="17">
        <v>201324</v>
      </c>
      <c r="AH78" s="17">
        <v>5778</v>
      </c>
      <c r="AI78" s="17">
        <v>5155.7</v>
      </c>
      <c r="AJ78" s="17">
        <v>1.1200000000000001</v>
      </c>
      <c r="AK78" s="17">
        <v>76</v>
      </c>
      <c r="AL78" s="17">
        <v>5155.7</v>
      </c>
      <c r="AM78" s="17"/>
      <c r="AN78" s="17"/>
    </row>
    <row r="79" spans="2:40" ht="16.5" thickBot="1" x14ac:dyDescent="0.3">
      <c r="B79" s="2">
        <v>201325</v>
      </c>
      <c r="C79" s="2">
        <v>5892</v>
      </c>
      <c r="D79" s="2" t="str">
        <f t="shared" si="18"/>
        <v>2013</v>
      </c>
      <c r="E79" s="2" t="str">
        <f t="shared" si="11"/>
        <v>25</v>
      </c>
      <c r="F79" s="3">
        <f>AVERAGEA(C54:C78,C53/2,C80:C104,C105/2)</f>
        <v>5157.6826923076924</v>
      </c>
      <c r="G79" s="10">
        <f>C79/F79</f>
        <v>1.1423734943577448</v>
      </c>
      <c r="H79" s="1">
        <v>77</v>
      </c>
      <c r="I79" s="10">
        <f>C79/G79</f>
        <v>5157.6826923076924</v>
      </c>
      <c r="J79" s="10">
        <f t="shared" si="12"/>
        <v>397141.56730769231</v>
      </c>
      <c r="K79" s="10">
        <f t="shared" si="13"/>
        <v>5929</v>
      </c>
      <c r="L79" s="10">
        <f t="shared" si="14"/>
        <v>4947.9461661365121</v>
      </c>
      <c r="M79" s="10">
        <f t="shared" si="15"/>
        <v>5652.4025517033742</v>
      </c>
      <c r="N79" s="10">
        <f>C79-M79</f>
        <v>239.59744829662577</v>
      </c>
      <c r="O79" s="3">
        <f>(C79-$T$2)^2</f>
        <v>742811.27822499967</v>
      </c>
      <c r="P79" s="3">
        <f t="shared" si="16"/>
        <v>51612.442642486414</v>
      </c>
      <c r="Q79" s="3">
        <f>ABS((C79-M79)/C79)</f>
        <v>4.066487581409127E-2</v>
      </c>
      <c r="AC79" s="17">
        <v>5157.68</v>
      </c>
      <c r="AD79" s="13">
        <f t="shared" si="17"/>
        <v>-2.6923076920866151E-3</v>
      </c>
      <c r="AG79" s="17">
        <v>201325</v>
      </c>
      <c r="AH79" s="17">
        <v>5892</v>
      </c>
      <c r="AI79" s="17">
        <v>5157.68</v>
      </c>
      <c r="AJ79" s="17">
        <v>1.1399999999999999</v>
      </c>
      <c r="AK79" s="17">
        <v>77</v>
      </c>
      <c r="AL79" s="17">
        <v>5157.68</v>
      </c>
      <c r="AM79" s="17"/>
      <c r="AN79" s="17"/>
    </row>
    <row r="80" spans="2:40" ht="16.5" thickBot="1" x14ac:dyDescent="0.3">
      <c r="B80" s="2">
        <v>201326</v>
      </c>
      <c r="C80" s="2">
        <v>5453</v>
      </c>
      <c r="D80" s="2" t="str">
        <f t="shared" si="18"/>
        <v>2013</v>
      </c>
      <c r="E80" s="2" t="str">
        <f t="shared" si="11"/>
        <v>26</v>
      </c>
      <c r="F80" s="3">
        <f>AVERAGEA(C55:C79,C54/2,C81:C105,C106/2)</f>
        <v>5199.5480769230771</v>
      </c>
      <c r="G80" s="10">
        <f>C80/F80</f>
        <v>1.0487449907813733</v>
      </c>
      <c r="H80" s="1">
        <v>78</v>
      </c>
      <c r="I80" s="10">
        <f>C80/G80</f>
        <v>5199.5480769230771</v>
      </c>
      <c r="J80" s="10">
        <f t="shared" si="12"/>
        <v>405564.75</v>
      </c>
      <c r="K80" s="10">
        <f t="shared" si="13"/>
        <v>6084</v>
      </c>
      <c r="L80" s="10">
        <f t="shared" si="14"/>
        <v>4952.8904789760973</v>
      </c>
      <c r="M80" s="10">
        <f t="shared" si="15"/>
        <v>5194.3190797149382</v>
      </c>
      <c r="N80" s="10">
        <f>C80-M80</f>
        <v>258.6809202850618</v>
      </c>
      <c r="O80" s="3">
        <f>(C80-$T$2)^2</f>
        <v>178814.80822499981</v>
      </c>
      <c r="P80" s="3">
        <f t="shared" si="16"/>
        <v>469591.12444421463</v>
      </c>
      <c r="Q80" s="3">
        <f>ABS((C80-M80)/C80)</f>
        <v>4.7438276230526648E-2</v>
      </c>
      <c r="AC80" s="17">
        <v>5199.55</v>
      </c>
      <c r="AD80" s="13">
        <f t="shared" si="17"/>
        <v>1.9230769230489386E-3</v>
      </c>
      <c r="AG80" s="17">
        <v>201326</v>
      </c>
      <c r="AH80" s="17">
        <v>5453</v>
      </c>
      <c r="AI80" s="17">
        <v>5199.55</v>
      </c>
      <c r="AJ80" s="17">
        <v>1.05</v>
      </c>
      <c r="AK80" s="17">
        <v>78</v>
      </c>
      <c r="AL80" s="17">
        <v>5199.55</v>
      </c>
      <c r="AM80" s="17"/>
      <c r="AN80" s="17"/>
    </row>
    <row r="81" spans="2:40" ht="16.5" thickBot="1" x14ac:dyDescent="0.3">
      <c r="B81" s="2">
        <v>201327</v>
      </c>
      <c r="C81" s="2">
        <v>5418</v>
      </c>
      <c r="D81" s="2" t="str">
        <f t="shared" si="18"/>
        <v>2013</v>
      </c>
      <c r="E81" s="2" t="str">
        <f t="shared" si="11"/>
        <v>27</v>
      </c>
      <c r="F81" s="3">
        <f>AVERAGEA(C56:C80,C55/2,C82:C106,C107/2)</f>
        <v>5282.2596153846152</v>
      </c>
      <c r="G81" s="10">
        <f>C81/F81</f>
        <v>1.0256974087793869</v>
      </c>
      <c r="H81" s="1">
        <v>79</v>
      </c>
      <c r="I81" s="10">
        <f>C81/G81</f>
        <v>5282.2596153846143</v>
      </c>
      <c r="J81" s="10">
        <f t="shared" si="12"/>
        <v>417298.50961538451</v>
      </c>
      <c r="K81" s="10">
        <f t="shared" si="13"/>
        <v>6241</v>
      </c>
      <c r="L81" s="10">
        <f t="shared" si="14"/>
        <v>4957.8347918156815</v>
      </c>
      <c r="M81" s="10">
        <f t="shared" si="15"/>
        <v>5085.2382991216355</v>
      </c>
      <c r="N81" s="10">
        <f>C81-M81</f>
        <v>332.76170087836454</v>
      </c>
      <c r="O81" s="3">
        <f>(C81-$T$2)^2</f>
        <v>150439.25822499982</v>
      </c>
      <c r="P81" s="3">
        <f t="shared" si="16"/>
        <v>630988.70157775376</v>
      </c>
      <c r="Q81" s="3">
        <f>ABS((C81-M81)/C81)</f>
        <v>6.1417811162488838E-2</v>
      </c>
      <c r="AC81" s="17">
        <v>5282.26</v>
      </c>
      <c r="AD81" s="13">
        <f t="shared" si="17"/>
        <v>3.8461538588308031E-4</v>
      </c>
      <c r="AG81" s="17">
        <v>201327</v>
      </c>
      <c r="AH81" s="17">
        <v>5418</v>
      </c>
      <c r="AI81" s="17">
        <v>5282.26</v>
      </c>
      <c r="AJ81" s="17">
        <v>1.03</v>
      </c>
      <c r="AK81" s="17">
        <v>79</v>
      </c>
      <c r="AL81" s="17">
        <v>5282.26</v>
      </c>
      <c r="AM81" s="17"/>
      <c r="AN81" s="17"/>
    </row>
    <row r="82" spans="2:40" ht="16.5" thickBot="1" x14ac:dyDescent="0.3">
      <c r="B82" s="2">
        <v>201328</v>
      </c>
      <c r="C82" s="2">
        <v>4936</v>
      </c>
      <c r="D82" s="2" t="str">
        <f t="shared" si="18"/>
        <v>2013</v>
      </c>
      <c r="E82" s="2" t="str">
        <f t="shared" si="11"/>
        <v>28</v>
      </c>
      <c r="F82" s="3">
        <f>AVERAGEA(C57:C81,C56/2,C83:C107,C108/2)</f>
        <v>5363.5</v>
      </c>
      <c r="G82" s="10">
        <f>C82/F82</f>
        <v>0.92029458376060413</v>
      </c>
      <c r="H82" s="1">
        <v>80</v>
      </c>
      <c r="I82" s="10">
        <f>C82/G82</f>
        <v>5363.5</v>
      </c>
      <c r="J82" s="10">
        <f t="shared" si="12"/>
        <v>429080</v>
      </c>
      <c r="K82" s="10">
        <f t="shared" si="13"/>
        <v>6400</v>
      </c>
      <c r="L82" s="10">
        <f t="shared" si="14"/>
        <v>4962.7791046552666</v>
      </c>
      <c r="M82" s="10">
        <f t="shared" si="15"/>
        <v>4567.2187304145418</v>
      </c>
      <c r="N82" s="10">
        <f>C82-M82</f>
        <v>368.78126958545818</v>
      </c>
      <c r="O82" s="3">
        <f>(C82-$T$2)^2</f>
        <v>8861.3982250000408</v>
      </c>
      <c r="P82" s="3">
        <f t="shared" si="16"/>
        <v>1722308.5634830734</v>
      </c>
      <c r="Q82" s="3">
        <f>ABS((C82-M82)/C82)</f>
        <v>7.4712574875498011E-2</v>
      </c>
      <c r="AC82" s="17">
        <v>5363.5</v>
      </c>
      <c r="AD82" s="13">
        <f t="shared" si="17"/>
        <v>0</v>
      </c>
      <c r="AG82" s="17">
        <v>201328</v>
      </c>
      <c r="AH82" s="17">
        <v>4936</v>
      </c>
      <c r="AI82" s="17">
        <v>5363.5</v>
      </c>
      <c r="AJ82" s="17">
        <v>0.92</v>
      </c>
      <c r="AK82" s="17">
        <v>80</v>
      </c>
      <c r="AL82" s="17">
        <v>5363.5</v>
      </c>
      <c r="AM82" s="17"/>
      <c r="AN82" s="17"/>
    </row>
    <row r="83" spans="2:40" ht="16.5" thickBot="1" x14ac:dyDescent="0.3">
      <c r="B83" s="2">
        <v>201329</v>
      </c>
      <c r="C83" s="2">
        <v>6457</v>
      </c>
      <c r="D83" s="2" t="str">
        <f t="shared" si="18"/>
        <v>2013</v>
      </c>
      <c r="E83" s="2" t="str">
        <f t="shared" si="11"/>
        <v>29</v>
      </c>
      <c r="F83" s="3">
        <f>AVERAGEA(C58:C82,C57/2,C84:C108,C109/2)</f>
        <v>5351.4038461538457</v>
      </c>
      <c r="G83" s="10">
        <f>C83/F83</f>
        <v>1.2065992748128638</v>
      </c>
      <c r="H83" s="1">
        <v>81</v>
      </c>
      <c r="I83" s="10">
        <f>C83/G83</f>
        <v>5351.4038461538457</v>
      </c>
      <c r="J83" s="10">
        <f t="shared" si="12"/>
        <v>433463.7115384615</v>
      </c>
      <c r="K83" s="10">
        <f t="shared" si="13"/>
        <v>6561</v>
      </c>
      <c r="L83" s="10">
        <f t="shared" si="14"/>
        <v>4967.7234174948517</v>
      </c>
      <c r="M83" s="10">
        <f t="shared" si="15"/>
        <v>5994.0514730201694</v>
      </c>
      <c r="N83" s="10">
        <f>C83-M83</f>
        <v>462.9485269798306</v>
      </c>
      <c r="O83" s="3">
        <f>(C83-$T$2)^2</f>
        <v>2035943.7282249993</v>
      </c>
      <c r="P83" s="3">
        <f t="shared" si="16"/>
        <v>13102.28230773412</v>
      </c>
      <c r="Q83" s="3">
        <f>ABS((C83-M83)/C83)</f>
        <v>7.1697154557817971E-2</v>
      </c>
      <c r="AC83" s="17">
        <v>5351.4</v>
      </c>
      <c r="AD83" s="13">
        <f t="shared" si="17"/>
        <v>-3.8461538460978772E-3</v>
      </c>
      <c r="AG83" s="17">
        <v>201329</v>
      </c>
      <c r="AH83" s="17">
        <v>6457</v>
      </c>
      <c r="AI83" s="17">
        <v>5351.4</v>
      </c>
      <c r="AJ83" s="17">
        <v>1.21</v>
      </c>
      <c r="AK83" s="17">
        <v>81</v>
      </c>
      <c r="AL83" s="17">
        <v>5351.4</v>
      </c>
      <c r="AM83" s="17"/>
      <c r="AN83" s="17"/>
    </row>
    <row r="84" spans="2:40" ht="16.5" thickBot="1" x14ac:dyDescent="0.3">
      <c r="B84" s="2">
        <v>201330</v>
      </c>
      <c r="C84" s="2">
        <v>4494</v>
      </c>
      <c r="D84" s="2" t="str">
        <f t="shared" si="18"/>
        <v>2013</v>
      </c>
      <c r="E84" s="2" t="str">
        <f t="shared" si="11"/>
        <v>30</v>
      </c>
      <c r="F84" s="3">
        <f>AVERAGEA(C59:C83,C58/2,C85:C109,C110/2)</f>
        <v>5400.8942307692305</v>
      </c>
      <c r="G84" s="10">
        <f>C84/F84</f>
        <v>0.83208443046290415</v>
      </c>
      <c r="H84" s="1">
        <v>82</v>
      </c>
      <c r="I84" s="10">
        <f>C84/G84</f>
        <v>5400.8942307692305</v>
      </c>
      <c r="J84" s="10">
        <f t="shared" si="12"/>
        <v>442873.32692307688</v>
      </c>
      <c r="K84" s="10">
        <f t="shared" si="13"/>
        <v>6724</v>
      </c>
      <c r="L84" s="10">
        <f t="shared" si="14"/>
        <v>4972.6677303344359</v>
      </c>
      <c r="M84" s="10">
        <f t="shared" si="15"/>
        <v>4137.6793962765914</v>
      </c>
      <c r="N84" s="10">
        <f>C84-M84</f>
        <v>356.32060372340857</v>
      </c>
      <c r="O84" s="3">
        <f>(C84-$T$2)^2</f>
        <v>287440.73822500021</v>
      </c>
      <c r="P84" s="3">
        <f t="shared" si="16"/>
        <v>3034239.5627315389</v>
      </c>
      <c r="Q84" s="3">
        <f>ABS((C84-M84)/C84)</f>
        <v>7.9288073814732657E-2</v>
      </c>
      <c r="AC84" s="17">
        <v>5400.89</v>
      </c>
      <c r="AD84" s="13">
        <f t="shared" si="17"/>
        <v>-4.2307692301619682E-3</v>
      </c>
      <c r="AG84" s="17">
        <v>201330</v>
      </c>
      <c r="AH84" s="17">
        <v>4494</v>
      </c>
      <c r="AI84" s="17">
        <v>5400.89</v>
      </c>
      <c r="AJ84" s="17">
        <v>0.83</v>
      </c>
      <c r="AK84" s="17">
        <v>82</v>
      </c>
      <c r="AL84" s="17">
        <v>5400.89</v>
      </c>
      <c r="AM84" s="17"/>
      <c r="AN84" s="17"/>
    </row>
    <row r="85" spans="2:40" ht="16.5" thickBot="1" x14ac:dyDescent="0.3">
      <c r="B85" s="2">
        <v>201331</v>
      </c>
      <c r="C85" s="2">
        <v>5196</v>
      </c>
      <c r="D85" s="2" t="str">
        <f t="shared" si="18"/>
        <v>2013</v>
      </c>
      <c r="E85" s="2" t="str">
        <f t="shared" si="11"/>
        <v>31</v>
      </c>
      <c r="F85" s="3">
        <f>AVERAGEA(C60:C84,C59/2,C86:C110,C111/2)</f>
        <v>5387.2692307692305</v>
      </c>
      <c r="G85" s="10">
        <f>C85/F85</f>
        <v>0.96449606979417291</v>
      </c>
      <c r="H85" s="1">
        <v>83</v>
      </c>
      <c r="I85" s="10">
        <f>C85/G85</f>
        <v>5387.2692307692305</v>
      </c>
      <c r="J85" s="10">
        <f t="shared" si="12"/>
        <v>447143.34615384613</v>
      </c>
      <c r="K85" s="10">
        <f t="shared" si="13"/>
        <v>6889</v>
      </c>
      <c r="L85" s="10">
        <f t="shared" si="14"/>
        <v>4977.612043174021</v>
      </c>
      <c r="M85" s="10">
        <f t="shared" si="15"/>
        <v>4800.8872526014866</v>
      </c>
      <c r="N85" s="10">
        <f>C85-M85</f>
        <v>395.11274739851342</v>
      </c>
      <c r="O85" s="3">
        <f>(C85-$T$2)^2</f>
        <v>27511.198224999927</v>
      </c>
      <c r="P85" s="3">
        <f t="shared" si="16"/>
        <v>1163591.573856235</v>
      </c>
      <c r="Q85" s="3">
        <f>ABS((C85-M85)/C85)</f>
        <v>7.6041714279929451E-2</v>
      </c>
      <c r="AC85" s="17">
        <v>5387.27</v>
      </c>
      <c r="AD85" s="13">
        <f t="shared" si="17"/>
        <v>7.6923076994717121E-4</v>
      </c>
      <c r="AG85" s="17">
        <v>201331</v>
      </c>
      <c r="AH85" s="17">
        <v>5196</v>
      </c>
      <c r="AI85" s="17">
        <v>5387.27</v>
      </c>
      <c r="AJ85" s="17">
        <v>0.96</v>
      </c>
      <c r="AK85" s="17">
        <v>83</v>
      </c>
      <c r="AL85" s="17">
        <v>5387.27</v>
      </c>
      <c r="AM85" s="17"/>
      <c r="AN85" s="17"/>
    </row>
    <row r="86" spans="2:40" ht="16.5" thickBot="1" x14ac:dyDescent="0.3">
      <c r="B86" s="2">
        <v>201332</v>
      </c>
      <c r="C86" s="2">
        <v>5641</v>
      </c>
      <c r="D86" s="2" t="str">
        <f t="shared" si="18"/>
        <v>2013</v>
      </c>
      <c r="E86" s="2" t="str">
        <f t="shared" si="11"/>
        <v>32</v>
      </c>
      <c r="F86" s="3">
        <f>AVERAGEA(C61:C85,C60/2,C87:C111,C112/2)</f>
        <v>5377.2596153846152</v>
      </c>
      <c r="G86" s="10">
        <f>C86/F86</f>
        <v>1.0490473593390972</v>
      </c>
      <c r="H86" s="1">
        <v>84</v>
      </c>
      <c r="I86" s="10">
        <f>C86/G86</f>
        <v>5377.2596153846152</v>
      </c>
      <c r="J86" s="10">
        <f t="shared" si="12"/>
        <v>451689.80769230769</v>
      </c>
      <c r="K86" s="10">
        <f t="shared" si="13"/>
        <v>7056</v>
      </c>
      <c r="L86" s="10">
        <f t="shared" si="14"/>
        <v>4982.5563560136061</v>
      </c>
      <c r="M86" s="10">
        <f t="shared" si="15"/>
        <v>5226.9375880343077</v>
      </c>
      <c r="N86" s="10">
        <f>C86-M86</f>
        <v>414.06241196569226</v>
      </c>
      <c r="O86" s="3">
        <f>(C86-$T$2)^2</f>
        <v>373156.04822499974</v>
      </c>
      <c r="P86" s="3">
        <f t="shared" si="16"/>
        <v>425950.30432210729</v>
      </c>
      <c r="Q86" s="3">
        <f>ABS((C86-M86)/C86)</f>
        <v>7.3402306677130338E-2</v>
      </c>
      <c r="AC86" s="17">
        <v>5377.26</v>
      </c>
      <c r="AD86" s="13">
        <f t="shared" si="17"/>
        <v>3.8461538497358561E-4</v>
      </c>
      <c r="AG86" s="17">
        <v>201332</v>
      </c>
      <c r="AH86" s="17">
        <v>5641</v>
      </c>
      <c r="AI86" s="17">
        <v>5377.26</v>
      </c>
      <c r="AJ86" s="17">
        <v>1.05</v>
      </c>
      <c r="AK86" s="17">
        <v>84</v>
      </c>
      <c r="AL86" s="17">
        <v>5377.26</v>
      </c>
      <c r="AM86" s="17"/>
      <c r="AN86" s="17"/>
    </row>
    <row r="87" spans="2:40" ht="16.5" thickBot="1" x14ac:dyDescent="0.3">
      <c r="B87" s="2">
        <v>201333</v>
      </c>
      <c r="C87" s="2">
        <v>4592</v>
      </c>
      <c r="D87" s="2" t="str">
        <f t="shared" si="18"/>
        <v>2013</v>
      </c>
      <c r="E87" s="2" t="str">
        <f t="shared" si="11"/>
        <v>33</v>
      </c>
      <c r="F87" s="3">
        <f>AVERAGEA(C62:C86,C61/2,C88:C112,C113/2)</f>
        <v>5395.9711538461543</v>
      </c>
      <c r="G87" s="10">
        <f>C87/F87</f>
        <v>0.85100529062815733</v>
      </c>
      <c r="H87" s="1">
        <v>85</v>
      </c>
      <c r="I87" s="10">
        <f>C87/G87</f>
        <v>5395.9711538461543</v>
      </c>
      <c r="J87" s="10">
        <f t="shared" si="12"/>
        <v>458657.54807692312</v>
      </c>
      <c r="K87" s="10">
        <f t="shared" si="13"/>
        <v>7225</v>
      </c>
      <c r="L87" s="10">
        <f t="shared" si="14"/>
        <v>4987.5006688531903</v>
      </c>
      <c r="M87" s="10">
        <f t="shared" si="15"/>
        <v>4244.3894562055384</v>
      </c>
      <c r="N87" s="10">
        <f>C87-M87</f>
        <v>347.61054379446159</v>
      </c>
      <c r="O87" s="3">
        <f>(C87-$T$2)^2</f>
        <v>191962.27822500019</v>
      </c>
      <c r="P87" s="3">
        <f t="shared" si="16"/>
        <v>2673868.6254822672</v>
      </c>
      <c r="Q87" s="3">
        <f>ABS((C87-M87)/C87)</f>
        <v>7.5699160233985541E-2</v>
      </c>
      <c r="AC87" s="17">
        <v>5395.97</v>
      </c>
      <c r="AD87" s="13">
        <f t="shared" si="17"/>
        <v>-1.1538461540112621E-3</v>
      </c>
      <c r="AG87" s="17">
        <v>201333</v>
      </c>
      <c r="AH87" s="17">
        <v>4592</v>
      </c>
      <c r="AI87" s="17">
        <v>5395.97</v>
      </c>
      <c r="AJ87" s="17">
        <v>0.85</v>
      </c>
      <c r="AK87" s="17">
        <v>85</v>
      </c>
      <c r="AL87" s="17">
        <v>5395.97</v>
      </c>
      <c r="AM87" s="17"/>
      <c r="AN87" s="17"/>
    </row>
    <row r="88" spans="2:40" ht="16.5" thickBot="1" x14ac:dyDescent="0.3">
      <c r="B88" s="2">
        <v>201334</v>
      </c>
      <c r="C88" s="2">
        <v>5198</v>
      </c>
      <c r="D88" s="2" t="str">
        <f t="shared" si="18"/>
        <v>2013</v>
      </c>
      <c r="E88" s="2" t="str">
        <f t="shared" si="11"/>
        <v>34</v>
      </c>
      <c r="F88" s="3">
        <f>AVERAGEA(C63:C87,C62/2,C89:C113,C114/2)</f>
        <v>5371.4423076923076</v>
      </c>
      <c r="G88" s="10">
        <f>C88/F88</f>
        <v>0.96771029124823227</v>
      </c>
      <c r="H88" s="1">
        <v>86</v>
      </c>
      <c r="I88" s="10">
        <f>C88/G88</f>
        <v>5371.4423076923076</v>
      </c>
      <c r="J88" s="10">
        <f t="shared" si="12"/>
        <v>461944.03846153844</v>
      </c>
      <c r="K88" s="10">
        <f t="shared" si="13"/>
        <v>7396</v>
      </c>
      <c r="L88" s="10">
        <f t="shared" si="14"/>
        <v>4992.4449816927754</v>
      </c>
      <c r="M88" s="10">
        <f t="shared" si="15"/>
        <v>4831.2403872746909</v>
      </c>
      <c r="N88" s="10">
        <f>C88-M88</f>
        <v>366.75961272530913</v>
      </c>
      <c r="O88" s="3">
        <f>(C88-$T$2)^2</f>
        <v>28178.658224999926</v>
      </c>
      <c r="P88" s="3">
        <f t="shared" si="16"/>
        <v>1099029.0934421564</v>
      </c>
      <c r="Q88" s="3">
        <f>ABS((C88-M88)/C88)</f>
        <v>7.0557832382706645E-2</v>
      </c>
      <c r="AC88" s="17">
        <v>5371.44</v>
      </c>
      <c r="AD88" s="13">
        <f t="shared" si="17"/>
        <v>-2.3076923080225242E-3</v>
      </c>
      <c r="AG88" s="17">
        <v>201334</v>
      </c>
      <c r="AH88" s="17">
        <v>5198</v>
      </c>
      <c r="AI88" s="17">
        <v>5371.44</v>
      </c>
      <c r="AJ88" s="17">
        <v>0.97</v>
      </c>
      <c r="AK88" s="17">
        <v>86</v>
      </c>
      <c r="AL88" s="17">
        <v>5371.44</v>
      </c>
      <c r="AM88" s="17"/>
      <c r="AN88" s="17"/>
    </row>
    <row r="89" spans="2:40" ht="16.5" thickBot="1" x14ac:dyDescent="0.3">
      <c r="B89" s="2">
        <v>201335</v>
      </c>
      <c r="C89" s="2">
        <v>4259</v>
      </c>
      <c r="D89" s="2" t="str">
        <f t="shared" si="18"/>
        <v>2013</v>
      </c>
      <c r="E89" s="2" t="str">
        <f t="shared" si="11"/>
        <v>35</v>
      </c>
      <c r="F89" s="3">
        <f>AVERAGEA(C64:C88,C63/2,C90:C114,C115/2)</f>
        <v>5367.5096153846152</v>
      </c>
      <c r="G89" s="10">
        <f>C89/F89</f>
        <v>0.79347785196185738</v>
      </c>
      <c r="H89" s="1">
        <v>87</v>
      </c>
      <c r="I89" s="10">
        <f>C89/G89</f>
        <v>5367.5096153846152</v>
      </c>
      <c r="J89" s="10">
        <f t="shared" si="12"/>
        <v>466973.3365384615</v>
      </c>
      <c r="K89" s="10">
        <f t="shared" si="13"/>
        <v>7569</v>
      </c>
      <c r="L89" s="10">
        <f t="shared" si="14"/>
        <v>4997.3892945323605</v>
      </c>
      <c r="M89" s="10">
        <f t="shared" si="15"/>
        <v>3965.3177228427194</v>
      </c>
      <c r="N89" s="10">
        <f>C89-M89</f>
        <v>293.68227715728062</v>
      </c>
      <c r="O89" s="3">
        <f>(C89-$T$2)^2</f>
        <v>594649.18822500028</v>
      </c>
      <c r="P89" s="3">
        <f t="shared" si="16"/>
        <v>3664424.0772366868</v>
      </c>
      <c r="Q89" s="3">
        <f>ABS((C89-M89)/C89)</f>
        <v>6.8955688461441803E-2</v>
      </c>
      <c r="AC89" s="17">
        <v>5367.51</v>
      </c>
      <c r="AD89" s="13">
        <f t="shared" si="17"/>
        <v>3.8461538497358561E-4</v>
      </c>
      <c r="AG89" s="17">
        <v>201335</v>
      </c>
      <c r="AH89" s="17">
        <v>4259</v>
      </c>
      <c r="AI89" s="17">
        <v>5367.51</v>
      </c>
      <c r="AJ89" s="17">
        <v>0.79</v>
      </c>
      <c r="AK89" s="17">
        <v>87</v>
      </c>
      <c r="AL89" s="17">
        <v>5367.51</v>
      </c>
      <c r="AM89" s="17"/>
      <c r="AN89" s="17"/>
    </row>
    <row r="90" spans="2:40" ht="16.5" thickBot="1" x14ac:dyDescent="0.3">
      <c r="B90" s="2">
        <v>201336</v>
      </c>
      <c r="C90" s="2">
        <v>4442</v>
      </c>
      <c r="D90" s="2" t="str">
        <f t="shared" si="18"/>
        <v>2013</v>
      </c>
      <c r="E90" s="2" t="str">
        <f t="shared" si="11"/>
        <v>36</v>
      </c>
      <c r="F90" s="3">
        <f>AVERAGEA(C65:C89,C64/2,C91:C115,C116/2)</f>
        <v>5333.0961538461543</v>
      </c>
      <c r="G90" s="10">
        <f>C90/F90</f>
        <v>0.83291204055949597</v>
      </c>
      <c r="H90" s="1">
        <v>88</v>
      </c>
      <c r="I90" s="10">
        <f>C90/G90</f>
        <v>5333.0961538461543</v>
      </c>
      <c r="J90" s="10">
        <f t="shared" si="12"/>
        <v>469312.46153846156</v>
      </c>
      <c r="K90" s="10">
        <f t="shared" si="13"/>
        <v>7744</v>
      </c>
      <c r="L90" s="10">
        <f t="shared" si="14"/>
        <v>5002.3336073719447</v>
      </c>
      <c r="M90" s="10">
        <f t="shared" si="15"/>
        <v>4166.5038924755108</v>
      </c>
      <c r="N90" s="10">
        <f>C90-M90</f>
        <v>275.49610752448916</v>
      </c>
      <c r="O90" s="3">
        <f>(C90-$T$2)^2</f>
        <v>345902.77822500025</v>
      </c>
      <c r="P90" s="3">
        <f t="shared" si="16"/>
        <v>2934651.2380922399</v>
      </c>
      <c r="Q90" s="3">
        <f>ABS((C90-M90)/C90)</f>
        <v>6.2020735597588736E-2</v>
      </c>
      <c r="AC90" s="17">
        <v>5333.1</v>
      </c>
      <c r="AD90" s="13">
        <f t="shared" si="17"/>
        <v>3.8461538460978772E-3</v>
      </c>
      <c r="AG90" s="17">
        <v>201336</v>
      </c>
      <c r="AH90" s="17">
        <v>4442</v>
      </c>
      <c r="AI90" s="17">
        <v>5333.1</v>
      </c>
      <c r="AJ90" s="17">
        <v>0.83</v>
      </c>
      <c r="AK90" s="17">
        <v>88</v>
      </c>
      <c r="AL90" s="17">
        <v>5333.1</v>
      </c>
      <c r="AM90" s="17"/>
      <c r="AN90" s="17"/>
    </row>
    <row r="91" spans="2:40" ht="16.5" thickBot="1" x14ac:dyDescent="0.3">
      <c r="B91" s="2">
        <v>201337</v>
      </c>
      <c r="C91" s="2">
        <v>3839</v>
      </c>
      <c r="D91" s="2" t="str">
        <f t="shared" si="18"/>
        <v>2013</v>
      </c>
      <c r="E91" s="2" t="str">
        <f t="shared" si="11"/>
        <v>37</v>
      </c>
      <c r="F91" s="3">
        <f>AVERAGEA(C66:C90,C65/2,C92:C116,C117/2)</f>
        <v>5317.75</v>
      </c>
      <c r="G91" s="10">
        <f>C91/F91</f>
        <v>0.72192186545061354</v>
      </c>
      <c r="H91" s="1">
        <v>89</v>
      </c>
      <c r="I91" s="10">
        <f>C91/G91</f>
        <v>5317.75</v>
      </c>
      <c r="J91" s="10">
        <f t="shared" si="12"/>
        <v>473279.75</v>
      </c>
      <c r="K91" s="10">
        <f t="shared" si="13"/>
        <v>7921</v>
      </c>
      <c r="L91" s="10">
        <f t="shared" si="14"/>
        <v>5007.2779202115298</v>
      </c>
      <c r="M91" s="10">
        <f t="shared" si="15"/>
        <v>3614.863416988776</v>
      </c>
      <c r="N91" s="10">
        <f>C91-M91</f>
        <v>224.13658301122405</v>
      </c>
      <c r="O91" s="3">
        <f>(C91-$T$2)^2</f>
        <v>1418802.5882250005</v>
      </c>
      <c r="P91" s="3">
        <f t="shared" si="16"/>
        <v>5128969.6087608235</v>
      </c>
      <c r="Q91" s="3">
        <f>ABS((C91-M91)/C91)</f>
        <v>5.8384106020115664E-2</v>
      </c>
      <c r="AC91" s="17">
        <v>5317.75</v>
      </c>
      <c r="AD91" s="13">
        <f t="shared" si="17"/>
        <v>0</v>
      </c>
      <c r="AG91" s="17">
        <v>201337</v>
      </c>
      <c r="AH91" s="17">
        <v>3839</v>
      </c>
      <c r="AI91" s="17">
        <v>5317.75</v>
      </c>
      <c r="AJ91" s="17">
        <v>0.72</v>
      </c>
      <c r="AK91" s="17">
        <v>89</v>
      </c>
      <c r="AL91" s="17">
        <v>5317.75</v>
      </c>
      <c r="AM91" s="17"/>
      <c r="AN91" s="17"/>
    </row>
    <row r="92" spans="2:40" ht="16.5" thickBot="1" x14ac:dyDescent="0.3">
      <c r="B92" s="2">
        <v>201338</v>
      </c>
      <c r="C92" s="2">
        <v>3522</v>
      </c>
      <c r="D92" s="2" t="str">
        <f t="shared" si="18"/>
        <v>2013</v>
      </c>
      <c r="E92" s="2" t="str">
        <f t="shared" si="11"/>
        <v>38</v>
      </c>
      <c r="F92" s="3">
        <f>AVERAGEA(C67:C91,C66/2,C93:C117,C118/2)</f>
        <v>5332.7596153846152</v>
      </c>
      <c r="G92" s="10">
        <f>C92/F92</f>
        <v>0.66044604557822029</v>
      </c>
      <c r="H92" s="1">
        <v>90</v>
      </c>
      <c r="I92" s="10">
        <f>C92/G92</f>
        <v>5332.7596153846152</v>
      </c>
      <c r="J92" s="10">
        <f t="shared" si="12"/>
        <v>479948.36538461538</v>
      </c>
      <c r="K92" s="10">
        <f t="shared" si="13"/>
        <v>8100</v>
      </c>
      <c r="L92" s="10">
        <f t="shared" si="14"/>
        <v>5012.2222330511149</v>
      </c>
      <c r="M92" s="10">
        <f t="shared" si="15"/>
        <v>3310.3023533778455</v>
      </c>
      <c r="N92" s="10">
        <f>C92-M92</f>
        <v>211.69764662215448</v>
      </c>
      <c r="O92" s="3">
        <f>(C92-$T$2)^2</f>
        <v>2274471.1782250009</v>
      </c>
      <c r="P92" s="3">
        <f t="shared" si="16"/>
        <v>6601219.8530730326</v>
      </c>
      <c r="Q92" s="3">
        <f>ABS((C92-M92)/C92)</f>
        <v>6.0107225048879748E-2</v>
      </c>
      <c r="AC92" s="17">
        <v>5332.76</v>
      </c>
      <c r="AD92" s="13">
        <f t="shared" si="17"/>
        <v>3.8461538497358561E-4</v>
      </c>
      <c r="AG92" s="17">
        <v>201338</v>
      </c>
      <c r="AH92" s="17">
        <v>3522</v>
      </c>
      <c r="AI92" s="17">
        <v>5332.76</v>
      </c>
      <c r="AJ92" s="17">
        <v>0.66</v>
      </c>
      <c r="AK92" s="17">
        <v>90</v>
      </c>
      <c r="AL92" s="17">
        <v>5332.76</v>
      </c>
      <c r="AM92" s="17"/>
      <c r="AN92" s="17"/>
    </row>
    <row r="93" spans="2:40" ht="16.5" thickBot="1" x14ac:dyDescent="0.3">
      <c r="B93" s="2">
        <v>201339</v>
      </c>
      <c r="C93" s="2">
        <v>3582</v>
      </c>
      <c r="D93" s="2" t="str">
        <f t="shared" si="18"/>
        <v>2013</v>
      </c>
      <c r="E93" s="2" t="str">
        <f t="shared" si="11"/>
        <v>39</v>
      </c>
      <c r="F93" s="3">
        <f>AVERAGEA(C68:C92,C67/2,C94:C118,C119/2)</f>
        <v>5347.1923076923076</v>
      </c>
      <c r="G93" s="10">
        <f>C93/F93</f>
        <v>0.66988426708481086</v>
      </c>
      <c r="H93" s="1">
        <v>91</v>
      </c>
      <c r="I93" s="10">
        <f>C93/G93</f>
        <v>5347.1923076923076</v>
      </c>
      <c r="J93" s="10">
        <f t="shared" si="12"/>
        <v>486594.5</v>
      </c>
      <c r="K93" s="10">
        <f t="shared" si="13"/>
        <v>8281</v>
      </c>
      <c r="L93" s="10">
        <f t="shared" si="14"/>
        <v>5017.1665458906991</v>
      </c>
      <c r="M93" s="10">
        <f t="shared" si="15"/>
        <v>3360.9209344364231</v>
      </c>
      <c r="N93" s="10">
        <f>C93-M93</f>
        <v>221.07906556357693</v>
      </c>
      <c r="O93" s="3">
        <f>(C93-$T$2)^2</f>
        <v>2097094.9782250007</v>
      </c>
      <c r="P93" s="3">
        <f t="shared" si="16"/>
        <v>6343675.0812547896</v>
      </c>
      <c r="Q93" s="3">
        <f>ABS((C93-M93)/C93)</f>
        <v>6.1719448789384963E-2</v>
      </c>
      <c r="AC93" s="17">
        <v>5347.19</v>
      </c>
      <c r="AD93" s="13">
        <f t="shared" si="17"/>
        <v>-2.3076923080225242E-3</v>
      </c>
      <c r="AG93" s="17">
        <v>201339</v>
      </c>
      <c r="AH93" s="17">
        <v>3582</v>
      </c>
      <c r="AI93" s="17">
        <v>5347.19</v>
      </c>
      <c r="AJ93" s="17">
        <v>0.67</v>
      </c>
      <c r="AK93" s="17">
        <v>91</v>
      </c>
      <c r="AL93" s="17">
        <v>5347.19</v>
      </c>
      <c r="AM93" s="17"/>
      <c r="AN93" s="17"/>
    </row>
    <row r="94" spans="2:40" ht="16.5" thickBot="1" x14ac:dyDescent="0.3">
      <c r="B94" s="2">
        <v>201340</v>
      </c>
      <c r="C94" s="2">
        <v>4053</v>
      </c>
      <c r="D94" s="2" t="str">
        <f t="shared" si="18"/>
        <v>2013</v>
      </c>
      <c r="E94" s="2" t="str">
        <f t="shared" si="11"/>
        <v>40</v>
      </c>
      <c r="F94" s="3">
        <f>AVERAGEA(C69:C93,C68/2,C95:C119,C120/2)</f>
        <v>5349.9326923076924</v>
      </c>
      <c r="G94" s="10">
        <f>C94/F94</f>
        <v>0.75757962447406779</v>
      </c>
      <c r="H94" s="1">
        <v>92</v>
      </c>
      <c r="I94" s="10">
        <f>C94/G94</f>
        <v>5349.9326923076924</v>
      </c>
      <c r="J94" s="10">
        <f t="shared" si="12"/>
        <v>492193.80769230769</v>
      </c>
      <c r="K94" s="10">
        <f t="shared" si="13"/>
        <v>8464</v>
      </c>
      <c r="L94" s="10">
        <f t="shared" si="14"/>
        <v>5022.1108587302842</v>
      </c>
      <c r="M94" s="10">
        <f t="shared" si="15"/>
        <v>3804.6488584240269</v>
      </c>
      <c r="N94" s="10">
        <f>C94-M94</f>
        <v>248.35114157597309</v>
      </c>
      <c r="O94" s="3">
        <f>(C94-$T$2)^2</f>
        <v>954792.80822500039</v>
      </c>
      <c r="P94" s="3">
        <f t="shared" si="16"/>
        <v>4305365.2691126801</v>
      </c>
      <c r="Q94" s="3">
        <f>ABS((C94-M94)/C94)</f>
        <v>6.1275879984202586E-2</v>
      </c>
      <c r="AC94" s="17">
        <v>5349.93</v>
      </c>
      <c r="AD94" s="13">
        <f t="shared" si="17"/>
        <v>-2.6923076920866151E-3</v>
      </c>
      <c r="AG94" s="17">
        <v>201340</v>
      </c>
      <c r="AH94" s="17">
        <v>4053</v>
      </c>
      <c r="AI94" s="17">
        <v>5349.93</v>
      </c>
      <c r="AJ94" s="17">
        <v>0.76</v>
      </c>
      <c r="AK94" s="17">
        <v>92</v>
      </c>
      <c r="AL94" s="17">
        <v>5349.93</v>
      </c>
      <c r="AM94" s="17"/>
      <c r="AN94" s="17"/>
    </row>
    <row r="95" spans="2:40" ht="16.5" thickBot="1" x14ac:dyDescent="0.3">
      <c r="B95" s="2">
        <v>201341</v>
      </c>
      <c r="C95" s="2">
        <v>4098</v>
      </c>
      <c r="D95" s="2" t="str">
        <f t="shared" si="18"/>
        <v>2013</v>
      </c>
      <c r="E95" s="2" t="str">
        <f t="shared" si="11"/>
        <v>41</v>
      </c>
      <c r="F95" s="3">
        <f>AVERAGEA(C70:C94,C69/2,C96:C120,C121/2)</f>
        <v>5365.125</v>
      </c>
      <c r="G95" s="10">
        <f>C95/F95</f>
        <v>0.76382190536101213</v>
      </c>
      <c r="H95" s="1">
        <v>93</v>
      </c>
      <c r="I95" s="10">
        <f>C95/G95</f>
        <v>5365.125</v>
      </c>
      <c r="J95" s="10">
        <f t="shared" si="12"/>
        <v>498956.625</v>
      </c>
      <c r="K95" s="10">
        <f t="shared" si="13"/>
        <v>8649</v>
      </c>
      <c r="L95" s="10">
        <f t="shared" si="14"/>
        <v>5027.0551715698693</v>
      </c>
      <c r="M95" s="10">
        <f t="shared" si="15"/>
        <v>3839.7748595034273</v>
      </c>
      <c r="N95" s="10">
        <f>C95-M95</f>
        <v>258.22514049657275</v>
      </c>
      <c r="O95" s="3">
        <f>(C95-$T$2)^2</f>
        <v>868875.65822500037</v>
      </c>
      <c r="P95" s="3">
        <f t="shared" si="16"/>
        <v>4160830.5974259726</v>
      </c>
      <c r="Q95" s="3">
        <f>ABS((C95-M95)/C95)</f>
        <v>6.3012479379349132E-2</v>
      </c>
      <c r="AC95" s="17">
        <v>5365.13</v>
      </c>
      <c r="AD95" s="13">
        <f t="shared" si="17"/>
        <v>5.0000000001091394E-3</v>
      </c>
      <c r="AG95" s="17">
        <v>201341</v>
      </c>
      <c r="AH95" s="17">
        <v>4098</v>
      </c>
      <c r="AI95" s="17">
        <v>5365.13</v>
      </c>
      <c r="AJ95" s="17">
        <v>0.76</v>
      </c>
      <c r="AK95" s="17">
        <v>93</v>
      </c>
      <c r="AL95" s="17">
        <v>5365.13</v>
      </c>
      <c r="AM95" s="17"/>
      <c r="AN95" s="17"/>
    </row>
    <row r="96" spans="2:40" ht="16.5" thickBot="1" x14ac:dyDescent="0.3">
      <c r="B96" s="2">
        <v>201342</v>
      </c>
      <c r="C96" s="2">
        <v>3809</v>
      </c>
      <c r="D96" s="2" t="str">
        <f t="shared" si="18"/>
        <v>2013</v>
      </c>
      <c r="E96" s="2" t="str">
        <f t="shared" si="11"/>
        <v>42</v>
      </c>
      <c r="F96" s="3">
        <f>AVERAGEA(C71:C95,C70/2,C97:C121,C122/2)</f>
        <v>5395.9807692307695</v>
      </c>
      <c r="G96" s="10">
        <f>C96/F96</f>
        <v>0.70589576999975046</v>
      </c>
      <c r="H96" s="1">
        <v>94</v>
      </c>
      <c r="I96" s="10">
        <f>C96/G96</f>
        <v>5395.9807692307695</v>
      </c>
      <c r="J96" s="10">
        <f t="shared" si="12"/>
        <v>507222.19230769231</v>
      </c>
      <c r="K96" s="10">
        <f t="shared" si="13"/>
        <v>8836</v>
      </c>
      <c r="L96" s="10">
        <f t="shared" si="14"/>
        <v>5031.9994844094535</v>
      </c>
      <c r="M96" s="10">
        <f t="shared" si="15"/>
        <v>3552.0671506855583</v>
      </c>
      <c r="N96" s="10">
        <f>C96-M96</f>
        <v>256.93284931444168</v>
      </c>
      <c r="O96" s="3">
        <f>(C96-$T$2)^2</f>
        <v>1491170.6882250006</v>
      </c>
      <c r="P96" s="3">
        <f t="shared" si="16"/>
        <v>5417345.2588003417</v>
      </c>
      <c r="Q96" s="3">
        <f>ABS((C96-M96)/C96)</f>
        <v>6.7454147890375862E-2</v>
      </c>
      <c r="AC96" s="17">
        <v>5395.98</v>
      </c>
      <c r="AD96" s="13">
        <f t="shared" si="17"/>
        <v>-7.6923076994717121E-4</v>
      </c>
      <c r="AG96" s="17">
        <v>201342</v>
      </c>
      <c r="AH96" s="17">
        <v>3809</v>
      </c>
      <c r="AI96" s="17">
        <v>5395.98</v>
      </c>
      <c r="AJ96" s="17">
        <v>0.71</v>
      </c>
      <c r="AK96" s="17">
        <v>94</v>
      </c>
      <c r="AL96" s="17">
        <v>5395.98</v>
      </c>
      <c r="AM96" s="17"/>
      <c r="AN96" s="17"/>
    </row>
    <row r="97" spans="2:40" ht="16.5" thickBot="1" x14ac:dyDescent="0.3">
      <c r="B97" s="2">
        <v>201343</v>
      </c>
      <c r="C97" s="2">
        <v>3516</v>
      </c>
      <c r="D97" s="2" t="str">
        <f t="shared" si="18"/>
        <v>2013</v>
      </c>
      <c r="E97" s="2" t="str">
        <f t="shared" si="11"/>
        <v>43</v>
      </c>
      <c r="F97" s="3">
        <f>AVERAGEA(C72:C96,C71/2,C98:C122,C123/2)</f>
        <v>5414.375</v>
      </c>
      <c r="G97" s="10">
        <f>C97/F97</f>
        <v>0.64938243102851201</v>
      </c>
      <c r="H97" s="1">
        <v>95</v>
      </c>
      <c r="I97" s="10">
        <f>C97/G97</f>
        <v>5414.375</v>
      </c>
      <c r="J97" s="10">
        <f t="shared" si="12"/>
        <v>514365.625</v>
      </c>
      <c r="K97" s="10">
        <f t="shared" si="13"/>
        <v>9025</v>
      </c>
      <c r="L97" s="10">
        <f t="shared" si="14"/>
        <v>5036.9437972490387</v>
      </c>
      <c r="M97" s="10">
        <f t="shared" si="15"/>
        <v>3270.9028080115654</v>
      </c>
      <c r="N97" s="10">
        <f>C97-M97</f>
        <v>245.09719198843459</v>
      </c>
      <c r="O97" s="3">
        <f>(C97-$T$2)^2</f>
        <v>2292604.7982250005</v>
      </c>
      <c r="P97" s="3">
        <f t="shared" si="16"/>
        <v>6805229.4138475815</v>
      </c>
      <c r="Q97" s="3">
        <f>ABS((C97-M97)/C97)</f>
        <v>6.970909897281985E-2</v>
      </c>
      <c r="AC97" s="17">
        <v>5414.38</v>
      </c>
      <c r="AD97" s="13">
        <f t="shared" si="17"/>
        <v>5.0000000001091394E-3</v>
      </c>
      <c r="AG97" s="17">
        <v>201343</v>
      </c>
      <c r="AH97" s="17">
        <v>3516</v>
      </c>
      <c r="AI97" s="17">
        <v>5414.38</v>
      </c>
      <c r="AJ97" s="17">
        <v>0.65</v>
      </c>
      <c r="AK97" s="17">
        <v>95</v>
      </c>
      <c r="AL97" s="17">
        <v>5414.38</v>
      </c>
      <c r="AM97" s="17"/>
      <c r="AN97" s="17"/>
    </row>
    <row r="98" spans="2:40" ht="16.5" thickBot="1" x14ac:dyDescent="0.3">
      <c r="B98" s="2">
        <v>201344</v>
      </c>
      <c r="C98" s="2">
        <v>3764</v>
      </c>
      <c r="D98" s="2" t="str">
        <f t="shared" si="18"/>
        <v>2013</v>
      </c>
      <c r="E98" s="2" t="str">
        <f t="shared" si="11"/>
        <v>44</v>
      </c>
      <c r="F98" s="3">
        <f>AVERAGEA(C73:C97,C72/2,C99:C123,C124/2)</f>
        <v>5398.7307692307695</v>
      </c>
      <c r="G98" s="10">
        <f>C98/F98</f>
        <v>0.6972009090455733</v>
      </c>
      <c r="H98" s="1">
        <v>96</v>
      </c>
      <c r="I98" s="10">
        <f>C98/G98</f>
        <v>5398.7307692307695</v>
      </c>
      <c r="J98" s="10">
        <f t="shared" si="12"/>
        <v>518278.15384615387</v>
      </c>
      <c r="K98" s="10">
        <f t="shared" si="13"/>
        <v>9216</v>
      </c>
      <c r="L98" s="10">
        <f t="shared" si="14"/>
        <v>5041.8881100886229</v>
      </c>
      <c r="M98" s="10">
        <f t="shared" si="15"/>
        <v>3515.2089736598555</v>
      </c>
      <c r="N98" s="10">
        <f>C98-M98</f>
        <v>248.79102634014453</v>
      </c>
      <c r="O98" s="3">
        <f>(C98-$T$2)^2</f>
        <v>1603097.8382250005</v>
      </c>
      <c r="P98" s="3">
        <f t="shared" si="16"/>
        <v>5590280.0076018991</v>
      </c>
      <c r="Q98" s="3">
        <f>ABS((C98-M98)/C98)</f>
        <v>6.6097509654661143E-2</v>
      </c>
      <c r="AC98" s="17">
        <v>5398.73</v>
      </c>
      <c r="AD98" s="13">
        <f t="shared" si="17"/>
        <v>-7.6923076994717121E-4</v>
      </c>
      <c r="AG98" s="17">
        <v>201344</v>
      </c>
      <c r="AH98" s="17">
        <v>3764</v>
      </c>
      <c r="AI98" s="17">
        <v>5398.73</v>
      </c>
      <c r="AJ98" s="17">
        <v>0.7</v>
      </c>
      <c r="AK98" s="17">
        <v>96</v>
      </c>
      <c r="AL98" s="17">
        <v>5398.73</v>
      </c>
      <c r="AM98" s="17"/>
      <c r="AN98" s="17"/>
    </row>
    <row r="99" spans="2:40" ht="16.5" thickBot="1" x14ac:dyDescent="0.3">
      <c r="B99" s="2">
        <v>201345</v>
      </c>
      <c r="C99" s="2">
        <v>3937</v>
      </c>
      <c r="D99" s="2" t="str">
        <f t="shared" si="18"/>
        <v>2013</v>
      </c>
      <c r="E99" s="2" t="str">
        <f t="shared" si="11"/>
        <v>45</v>
      </c>
      <c r="F99" s="3">
        <f>AVERAGEA(C74:C98,C73/2,C100:C124,C125/2)</f>
        <v>5387.4134615384619</v>
      </c>
      <c r="G99" s="10">
        <f>C99/F99</f>
        <v>0.73077739960127852</v>
      </c>
      <c r="H99" s="1">
        <v>97</v>
      </c>
      <c r="I99" s="10">
        <f>C99/G99</f>
        <v>5387.4134615384619</v>
      </c>
      <c r="J99" s="10">
        <f t="shared" ref="J99:J130" si="19">H99*I99</f>
        <v>522579.10576923081</v>
      </c>
      <c r="K99" s="10">
        <f t="shared" ref="K99:K130" si="20">H99^2</f>
        <v>9409</v>
      </c>
      <c r="L99" s="10">
        <f t="shared" si="14"/>
        <v>5046.832422928208</v>
      </c>
      <c r="M99" s="10">
        <f t="shared" si="15"/>
        <v>3688.1110742508959</v>
      </c>
      <c r="N99" s="10">
        <f>C99-M99</f>
        <v>248.88892574910415</v>
      </c>
      <c r="O99" s="3">
        <f>(C99-$T$2)^2</f>
        <v>1194944.1282250006</v>
      </c>
      <c r="P99" s="3">
        <f t="shared" si="16"/>
        <v>4802563.5411405172</v>
      </c>
      <c r="Q99" s="3">
        <f>ABS((C99-M99)/C99)</f>
        <v>6.3217913576099599E-2</v>
      </c>
      <c r="AC99" s="17">
        <v>5387.41</v>
      </c>
      <c r="AD99" s="13">
        <f t="shared" ref="AD99:AD130" si="21">AC99-I99</f>
        <v>-3.4615384620337863E-3</v>
      </c>
      <c r="AG99" s="17">
        <v>201345</v>
      </c>
      <c r="AH99" s="17">
        <v>3937</v>
      </c>
      <c r="AI99" s="17">
        <v>5387.41</v>
      </c>
      <c r="AJ99" s="17">
        <v>0.73</v>
      </c>
      <c r="AK99" s="17">
        <v>97</v>
      </c>
      <c r="AL99" s="17">
        <v>5387.41</v>
      </c>
      <c r="AM99" s="17"/>
      <c r="AN99" s="17"/>
    </row>
    <row r="100" spans="2:40" ht="16.5" thickBot="1" x14ac:dyDescent="0.3">
      <c r="B100" s="2">
        <v>201346</v>
      </c>
      <c r="C100" s="2">
        <v>4054</v>
      </c>
      <c r="D100" s="2" t="str">
        <f t="shared" si="18"/>
        <v>2013</v>
      </c>
      <c r="E100" s="2" t="str">
        <f t="shared" si="11"/>
        <v>46</v>
      </c>
      <c r="F100" s="3">
        <f>AVERAGEA(C75:C99,C74/2,C101:C125,C126/2)</f>
        <v>5381.3461538461543</v>
      </c>
      <c r="G100" s="10">
        <f>C100/F100</f>
        <v>0.75334310116856662</v>
      </c>
      <c r="H100" s="1">
        <v>98</v>
      </c>
      <c r="I100" s="10">
        <f>C100/G100</f>
        <v>5381.3461538461543</v>
      </c>
      <c r="J100" s="10">
        <f t="shared" si="19"/>
        <v>527371.92307692312</v>
      </c>
      <c r="K100" s="10">
        <f t="shared" si="20"/>
        <v>9604</v>
      </c>
      <c r="L100" s="10">
        <f t="shared" si="14"/>
        <v>5051.7767357677931</v>
      </c>
      <c r="M100" s="10">
        <f t="shared" si="15"/>
        <v>3805.7211525345278</v>
      </c>
      <c r="N100" s="10">
        <f>C100-M100</f>
        <v>248.27884746547215</v>
      </c>
      <c r="O100" s="3">
        <f>(C100-$T$2)^2</f>
        <v>952839.53822500037</v>
      </c>
      <c r="P100" s="3">
        <f t="shared" si="16"/>
        <v>4300916.5325914603</v>
      </c>
      <c r="Q100" s="3">
        <f>ABS((C100-M100)/C100)</f>
        <v>6.1242932280580205E-2</v>
      </c>
      <c r="AC100" s="17">
        <v>5381.35</v>
      </c>
      <c r="AD100" s="13">
        <f t="shared" si="21"/>
        <v>3.8461538460978772E-3</v>
      </c>
      <c r="AG100" s="17">
        <v>201346</v>
      </c>
      <c r="AH100" s="17">
        <v>4054</v>
      </c>
      <c r="AI100" s="17">
        <v>5381.35</v>
      </c>
      <c r="AJ100" s="17">
        <v>0.75</v>
      </c>
      <c r="AK100" s="17">
        <v>98</v>
      </c>
      <c r="AL100" s="17">
        <v>5381.35</v>
      </c>
      <c r="AM100" s="17"/>
      <c r="AN100" s="17"/>
    </row>
    <row r="101" spans="2:40" ht="16.5" thickBot="1" x14ac:dyDescent="0.3">
      <c r="B101" s="2">
        <v>201347</v>
      </c>
      <c r="C101" s="2">
        <v>4170</v>
      </c>
      <c r="D101" s="2" t="str">
        <f t="shared" si="18"/>
        <v>2013</v>
      </c>
      <c r="E101" s="2" t="str">
        <f t="shared" si="11"/>
        <v>47</v>
      </c>
      <c r="F101" s="3">
        <f>AVERAGEA(C76:C100,C75/2,C102:C126,C127/2)</f>
        <v>5377.0096153846152</v>
      </c>
      <c r="G101" s="10">
        <f>C101/F101</f>
        <v>0.7755239990772681</v>
      </c>
      <c r="H101" s="1">
        <v>99</v>
      </c>
      <c r="I101" s="10">
        <f>C101/G101</f>
        <v>5377.0096153846152</v>
      </c>
      <c r="J101" s="10">
        <f t="shared" si="19"/>
        <v>532323.95192307688</v>
      </c>
      <c r="K101" s="10">
        <f t="shared" si="20"/>
        <v>9801</v>
      </c>
      <c r="L101" s="10">
        <f t="shared" si="14"/>
        <v>5056.7210486073782</v>
      </c>
      <c r="M101" s="10">
        <f t="shared" si="15"/>
        <v>3921.6085298341904</v>
      </c>
      <c r="N101" s="10">
        <f>C101-M101</f>
        <v>248.39147016580955</v>
      </c>
      <c r="O101" s="3">
        <f>(C101-$T$2)^2</f>
        <v>739832.21822500043</v>
      </c>
      <c r="P101" s="3">
        <f t="shared" si="16"/>
        <v>3833676.8377365754</v>
      </c>
      <c r="Q101" s="3">
        <f>ABS((C101-M101)/C101)</f>
        <v>5.9566299799954328E-2</v>
      </c>
      <c r="AC101" s="17">
        <v>5377.01</v>
      </c>
      <c r="AD101" s="13">
        <f t="shared" si="21"/>
        <v>3.8461538497358561E-4</v>
      </c>
      <c r="AG101" s="17">
        <v>201347</v>
      </c>
      <c r="AH101" s="17">
        <v>4170</v>
      </c>
      <c r="AI101" s="17">
        <v>5377.01</v>
      </c>
      <c r="AJ101" s="17">
        <v>0.78</v>
      </c>
      <c r="AK101" s="17">
        <v>99</v>
      </c>
      <c r="AL101" s="17">
        <v>5377.01</v>
      </c>
      <c r="AM101" s="17"/>
      <c r="AN101" s="17"/>
    </row>
    <row r="102" spans="2:40" ht="16.5" thickBot="1" x14ac:dyDescent="0.3">
      <c r="B102" s="2">
        <v>201348</v>
      </c>
      <c r="C102" s="2">
        <v>5033</v>
      </c>
      <c r="D102" s="2" t="str">
        <f t="shared" si="18"/>
        <v>2013</v>
      </c>
      <c r="E102" s="2" t="str">
        <f t="shared" si="11"/>
        <v>48</v>
      </c>
      <c r="F102" s="3">
        <f>AVERAGEA(C77:C101,C76/2,C103:C127,C128/2)</f>
        <v>5370.8461538461543</v>
      </c>
      <c r="G102" s="10">
        <f>C102/F102</f>
        <v>0.9370962890820812</v>
      </c>
      <c r="H102" s="1">
        <v>100</v>
      </c>
      <c r="I102" s="10">
        <f>C102/G102</f>
        <v>5370.8461538461543</v>
      </c>
      <c r="J102" s="10">
        <f t="shared" si="19"/>
        <v>537084.61538461538</v>
      </c>
      <c r="K102" s="10">
        <f t="shared" si="20"/>
        <v>10000</v>
      </c>
      <c r="L102" s="10">
        <f t="shared" si="14"/>
        <v>5061.6653614469624</v>
      </c>
      <c r="M102" s="10">
        <f t="shared" si="15"/>
        <v>4743.2678267872598</v>
      </c>
      <c r="N102" s="10">
        <f>C102-M102</f>
        <v>289.73217321274024</v>
      </c>
      <c r="O102" s="3">
        <f>(C102-$T$2)^2</f>
        <v>8.20822499999875</v>
      </c>
      <c r="P102" s="3">
        <f t="shared" si="16"/>
        <v>1291219.6083038333</v>
      </c>
      <c r="Q102" s="3">
        <f>ABS((C102-M102)/C102)</f>
        <v>5.7566495770462994E-2</v>
      </c>
      <c r="AC102" s="17">
        <v>5370.85</v>
      </c>
      <c r="AD102" s="13">
        <f t="shared" si="21"/>
        <v>3.8461538460978772E-3</v>
      </c>
      <c r="AG102" s="17">
        <v>201348</v>
      </c>
      <c r="AH102" s="17">
        <v>5033</v>
      </c>
      <c r="AI102" s="17">
        <v>5370.85</v>
      </c>
      <c r="AJ102" s="17">
        <v>0.94</v>
      </c>
      <c r="AK102" s="17">
        <v>100</v>
      </c>
      <c r="AL102" s="17">
        <v>5370.85</v>
      </c>
      <c r="AM102" s="17"/>
      <c r="AN102" s="17"/>
    </row>
    <row r="103" spans="2:40" ht="16.5" thickBot="1" x14ac:dyDescent="0.3">
      <c r="B103" s="2">
        <v>201349</v>
      </c>
      <c r="C103" s="2">
        <v>6031</v>
      </c>
      <c r="D103" s="2" t="str">
        <f t="shared" si="18"/>
        <v>2013</v>
      </c>
      <c r="E103" s="2" t="str">
        <f t="shared" si="11"/>
        <v>49</v>
      </c>
      <c r="F103" s="3">
        <f>AVERAGEA(C78:C102,C77/2,C104:C128,C129/2)</f>
        <v>5367.6538461538457</v>
      </c>
      <c r="G103" s="10">
        <f>C103/F103</f>
        <v>1.1235821408866502</v>
      </c>
      <c r="H103" s="1">
        <v>101</v>
      </c>
      <c r="I103" s="10">
        <f>C103/G103</f>
        <v>5367.6538461538457</v>
      </c>
      <c r="J103" s="10">
        <f t="shared" si="19"/>
        <v>542133.03846153838</v>
      </c>
      <c r="K103" s="10">
        <f t="shared" si="20"/>
        <v>10201</v>
      </c>
      <c r="L103" s="10">
        <f t="shared" si="14"/>
        <v>5066.6096742865475</v>
      </c>
      <c r="M103" s="10">
        <f t="shared" si="15"/>
        <v>5692.7521448718926</v>
      </c>
      <c r="N103" s="10">
        <f>C103-M103</f>
        <v>338.2478551281074</v>
      </c>
      <c r="O103" s="3">
        <f>(C103-$T$2)^2</f>
        <v>1001730.7482249995</v>
      </c>
      <c r="P103" s="3">
        <f t="shared" si="16"/>
        <v>34906.990956652138</v>
      </c>
      <c r="Q103" s="3">
        <f>ABS((C103-M103)/C103)</f>
        <v>5.608487068945571E-2</v>
      </c>
      <c r="AC103" s="17">
        <v>5367.65</v>
      </c>
      <c r="AD103" s="13">
        <f t="shared" si="21"/>
        <v>-3.8461538460978772E-3</v>
      </c>
      <c r="AG103" s="17">
        <v>201349</v>
      </c>
      <c r="AH103" s="17">
        <v>6031</v>
      </c>
      <c r="AI103" s="17">
        <v>5367.65</v>
      </c>
      <c r="AJ103" s="17">
        <v>1.1200000000000001</v>
      </c>
      <c r="AK103" s="17">
        <v>101</v>
      </c>
      <c r="AL103" s="17">
        <v>5367.65</v>
      </c>
      <c r="AM103" s="17"/>
      <c r="AN103" s="17"/>
    </row>
    <row r="104" spans="2:40" ht="16.5" thickBot="1" x14ac:dyDescent="0.3">
      <c r="B104" s="2">
        <v>201350</v>
      </c>
      <c r="C104" s="2">
        <v>7128</v>
      </c>
      <c r="D104" s="2" t="str">
        <f t="shared" si="18"/>
        <v>2013</v>
      </c>
      <c r="E104" s="2" t="str">
        <f t="shared" si="11"/>
        <v>50</v>
      </c>
      <c r="F104" s="3">
        <f>AVERAGEA(C79:C103,C78/2,C105:C129,C130/2)</f>
        <v>5353.7884615384619</v>
      </c>
      <c r="G104" s="10">
        <f>C104/F104</f>
        <v>1.3313936572592375</v>
      </c>
      <c r="H104" s="1">
        <v>102</v>
      </c>
      <c r="I104" s="10">
        <f>C104/G104</f>
        <v>5353.7884615384619</v>
      </c>
      <c r="J104" s="10">
        <f t="shared" si="19"/>
        <v>546086.42307692312</v>
      </c>
      <c r="K104" s="10">
        <f t="shared" si="20"/>
        <v>10404</v>
      </c>
      <c r="L104" s="10">
        <f t="shared" si="14"/>
        <v>5071.5539871261317</v>
      </c>
      <c r="M104" s="10">
        <f t="shared" si="15"/>
        <v>6752.2348109075283</v>
      </c>
      <c r="N104" s="10">
        <f>C104-M104</f>
        <v>375.7651890924717</v>
      </c>
      <c r="O104" s="3">
        <f>(C104-$T$2)^2</f>
        <v>4401037.5582249993</v>
      </c>
      <c r="P104" s="3">
        <f t="shared" si="16"/>
        <v>761515.47293885273</v>
      </c>
      <c r="Q104" s="3">
        <f>ABS((C104-M104)/C104)</f>
        <v>5.271677736987538E-2</v>
      </c>
      <c r="AC104" s="17">
        <v>5353.79</v>
      </c>
      <c r="AD104" s="13">
        <f t="shared" si="21"/>
        <v>1.538461538075353E-3</v>
      </c>
      <c r="AG104" s="17">
        <v>201350</v>
      </c>
      <c r="AH104" s="17">
        <v>7128</v>
      </c>
      <c r="AI104" s="17">
        <v>5353.79</v>
      </c>
      <c r="AJ104" s="17">
        <v>1.33</v>
      </c>
      <c r="AK104" s="17">
        <v>102</v>
      </c>
      <c r="AL104" s="17">
        <v>5353.79</v>
      </c>
      <c r="AM104" s="17"/>
      <c r="AN104" s="17"/>
    </row>
    <row r="105" spans="2:40" ht="16.5" thickBot="1" x14ac:dyDescent="0.3">
      <c r="B105" s="2">
        <v>201351</v>
      </c>
      <c r="C105" s="2">
        <v>17142</v>
      </c>
      <c r="D105" s="2" t="str">
        <f t="shared" si="18"/>
        <v>2013</v>
      </c>
      <c r="E105" s="2" t="str">
        <f t="shared" si="11"/>
        <v>51</v>
      </c>
      <c r="F105" s="3">
        <f>AVERAGEA(C80:C104,C79/2,C106:C130,C131/2)</f>
        <v>5160.3557692307695</v>
      </c>
      <c r="G105" s="10">
        <f>C105/F105</f>
        <v>3.3218639889542496</v>
      </c>
      <c r="H105" s="1">
        <v>103</v>
      </c>
      <c r="I105" s="10">
        <f>C105/G105</f>
        <v>5160.3557692307695</v>
      </c>
      <c r="J105" s="10">
        <f t="shared" si="19"/>
        <v>531516.64423076925</v>
      </c>
      <c r="K105" s="10">
        <f t="shared" si="20"/>
        <v>10609</v>
      </c>
      <c r="L105" s="10">
        <f t="shared" si="14"/>
        <v>5076.4982999657168</v>
      </c>
      <c r="M105" s="10">
        <f t="shared" si="15"/>
        <v>16863.436892643582</v>
      </c>
      <c r="N105" s="10">
        <f>C105-M105</f>
        <v>278.56310735641819</v>
      </c>
      <c r="O105" s="3">
        <f>(C105-$T$2)^2</f>
        <v>146697273.778225</v>
      </c>
      <c r="P105" s="3">
        <f t="shared" si="16"/>
        <v>120644974.46267177</v>
      </c>
      <c r="Q105" s="3">
        <f>ABS((C105-M105)/C105)</f>
        <v>1.6250327112146669E-2</v>
      </c>
      <c r="AC105" s="17">
        <v>5160.3599999999997</v>
      </c>
      <c r="AD105" s="13">
        <f t="shared" si="21"/>
        <v>4.2307692301619682E-3</v>
      </c>
      <c r="AG105" s="17">
        <v>201351</v>
      </c>
      <c r="AH105" s="17">
        <v>17142</v>
      </c>
      <c r="AI105" s="17">
        <v>5160.3599999999997</v>
      </c>
      <c r="AJ105" s="17">
        <v>3.32</v>
      </c>
      <c r="AK105" s="17">
        <v>103</v>
      </c>
      <c r="AL105" s="17">
        <v>5160.3599999999997</v>
      </c>
      <c r="AM105" s="17"/>
      <c r="AN105" s="17"/>
    </row>
    <row r="106" spans="2:40" ht="16.5" thickBot="1" x14ac:dyDescent="0.3">
      <c r="B106" s="2">
        <v>201352</v>
      </c>
      <c r="C106" s="2">
        <v>28031</v>
      </c>
      <c r="D106" s="2" t="str">
        <f t="shared" si="18"/>
        <v>2013</v>
      </c>
      <c r="E106" s="2" t="str">
        <f t="shared" si="11"/>
        <v>52</v>
      </c>
      <c r="F106" s="3">
        <f>AVERAGEA(C81:C105,C80/2,C107:C131,C132/2)</f>
        <v>4949.4711538461543</v>
      </c>
      <c r="G106" s="10">
        <f>C106/F106</f>
        <v>5.6634333504939338</v>
      </c>
      <c r="H106" s="1">
        <v>104</v>
      </c>
      <c r="I106" s="10">
        <f>C106/G106</f>
        <v>4949.4711538461543</v>
      </c>
      <c r="J106" s="10">
        <f t="shared" si="19"/>
        <v>514745.00000000006</v>
      </c>
      <c r="K106" s="10">
        <f t="shared" si="20"/>
        <v>10816</v>
      </c>
      <c r="L106" s="10">
        <f t="shared" si="14"/>
        <v>5081.4426128053019</v>
      </c>
      <c r="M106" s="10">
        <f t="shared" si="15"/>
        <v>28778.411561982579</v>
      </c>
      <c r="N106" s="10">
        <f>C106-M106</f>
        <v>-747.41156198257886</v>
      </c>
      <c r="O106" s="3">
        <f>(C106-$T$2)^2</f>
        <v>529039790.74822491</v>
      </c>
      <c r="P106" s="3">
        <f t="shared" si="16"/>
        <v>524356199.67377818</v>
      </c>
      <c r="Q106" s="3">
        <f>ABS((C106-M106)/C106)</f>
        <v>2.6663749491012766E-2</v>
      </c>
      <c r="AC106" s="17">
        <v>4949.47</v>
      </c>
      <c r="AD106" s="13">
        <f t="shared" si="21"/>
        <v>-1.1538461540112621E-3</v>
      </c>
      <c r="AG106" s="17">
        <v>201352</v>
      </c>
      <c r="AH106" s="17">
        <v>28031</v>
      </c>
      <c r="AI106" s="17">
        <v>4949.47</v>
      </c>
      <c r="AJ106" s="17">
        <v>5.66</v>
      </c>
      <c r="AK106" s="17">
        <v>104</v>
      </c>
      <c r="AL106" s="17">
        <v>4949.47</v>
      </c>
      <c r="AM106" s="17"/>
      <c r="AN106" s="17"/>
    </row>
    <row r="107" spans="2:40" ht="16.5" thickBot="1" x14ac:dyDescent="0.3">
      <c r="B107" s="2">
        <v>201401</v>
      </c>
      <c r="C107" s="2">
        <v>13891</v>
      </c>
      <c r="D107" s="2" t="str">
        <f t="shared" si="18"/>
        <v>2014</v>
      </c>
      <c r="E107" s="2" t="str">
        <f t="shared" si="11"/>
        <v>01</v>
      </c>
      <c r="F107" s="3">
        <f>AVERAGEA(C82:C106,C81/2,C108:C132,C133/2)</f>
        <v>5220.3076923076924</v>
      </c>
      <c r="G107" s="10">
        <f>C107/F107</f>
        <v>2.6609542614641049</v>
      </c>
      <c r="H107" s="1">
        <v>105</v>
      </c>
      <c r="I107" s="10">
        <f>C107/G107</f>
        <v>5220.3076923076924</v>
      </c>
      <c r="J107" s="10">
        <f t="shared" si="19"/>
        <v>548132.30769230775</v>
      </c>
      <c r="K107" s="10">
        <f t="shared" si="20"/>
        <v>11025</v>
      </c>
      <c r="L107" s="10">
        <f t="shared" si="14"/>
        <v>5086.3869256448861</v>
      </c>
      <c r="M107" s="10">
        <f t="shared" si="15"/>
        <v>13534.642965250066</v>
      </c>
      <c r="N107" s="10">
        <f>C107-M107</f>
        <v>356.35703474993352</v>
      </c>
      <c r="O107" s="3">
        <f>(C107-$T$2)^2</f>
        <v>78514928.548225001</v>
      </c>
      <c r="P107" s="3">
        <f t="shared" si="16"/>
        <v>58599892.981095664</v>
      </c>
      <c r="Q107" s="3">
        <f>ABS((C107-M107)/C107)</f>
        <v>2.5653807123312469E-2</v>
      </c>
      <c r="AC107" s="17">
        <v>5220.3100000000004</v>
      </c>
      <c r="AD107" s="13">
        <f t="shared" si="21"/>
        <v>2.3076923080225242E-3</v>
      </c>
      <c r="AG107" s="17">
        <v>201401</v>
      </c>
      <c r="AH107" s="17">
        <v>13891</v>
      </c>
      <c r="AI107" s="17">
        <v>5220.3100000000004</v>
      </c>
      <c r="AJ107" s="17">
        <v>2.66</v>
      </c>
      <c r="AK107" s="17">
        <v>105</v>
      </c>
      <c r="AL107" s="17">
        <v>5220.3100000000004</v>
      </c>
      <c r="AM107" s="17"/>
      <c r="AN107" s="17"/>
    </row>
    <row r="108" spans="2:40" ht="16.5" thickBot="1" x14ac:dyDescent="0.3">
      <c r="B108" s="2">
        <v>201402</v>
      </c>
      <c r="C108" s="2">
        <v>3758</v>
      </c>
      <c r="D108" s="2" t="str">
        <f t="shared" si="18"/>
        <v>2014</v>
      </c>
      <c r="E108" s="2" t="str">
        <f t="shared" si="11"/>
        <v>02</v>
      </c>
      <c r="F108" s="3">
        <f>AVERAGEA(C83:C107,C82/2,C109:C133,C134/2)</f>
        <v>5414.9230769230771</v>
      </c>
      <c r="G108" s="10">
        <f>C108/F108</f>
        <v>0.69400801204648122</v>
      </c>
      <c r="H108" s="1">
        <v>106</v>
      </c>
      <c r="I108" s="10">
        <f>C108/G108</f>
        <v>5414.9230769230771</v>
      </c>
      <c r="J108" s="10">
        <f t="shared" si="19"/>
        <v>573981.84615384613</v>
      </c>
      <c r="K108" s="10">
        <f t="shared" si="20"/>
        <v>11236</v>
      </c>
      <c r="L108" s="10">
        <f t="shared" si="14"/>
        <v>5091.3312384844712</v>
      </c>
      <c r="M108" s="10">
        <f t="shared" si="15"/>
        <v>3533.4246714907572</v>
      </c>
      <c r="N108" s="10">
        <f>C108-M108</f>
        <v>224.57532850924281</v>
      </c>
      <c r="O108" s="3">
        <f>(C108-$T$2)^2</f>
        <v>1618327.4582250006</v>
      </c>
      <c r="P108" s="3">
        <f t="shared" si="16"/>
        <v>5504474.2544097994</v>
      </c>
      <c r="Q108" s="3">
        <f>ABS((C108-M108)/C108)</f>
        <v>5.9759267831091756E-2</v>
      </c>
      <c r="AC108" s="17">
        <v>5414.92</v>
      </c>
      <c r="AD108" s="13">
        <f t="shared" si="21"/>
        <v>-3.0769230770602007E-3</v>
      </c>
      <c r="AG108" s="17">
        <v>201402</v>
      </c>
      <c r="AH108" s="17">
        <v>3758</v>
      </c>
      <c r="AI108" s="17">
        <v>5414.92</v>
      </c>
      <c r="AJ108" s="17">
        <v>0.69</v>
      </c>
      <c r="AK108" s="17">
        <v>106</v>
      </c>
      <c r="AL108" s="17">
        <v>5414.92</v>
      </c>
      <c r="AM108" s="17"/>
      <c r="AN108" s="17"/>
    </row>
    <row r="109" spans="2:40" ht="16.5" thickBot="1" x14ac:dyDescent="0.3">
      <c r="B109" s="2">
        <v>201403</v>
      </c>
      <c r="C109" s="2">
        <v>5064</v>
      </c>
      <c r="D109" s="2" t="str">
        <f t="shared" si="18"/>
        <v>2014</v>
      </c>
      <c r="E109" s="2" t="str">
        <f t="shared" si="11"/>
        <v>03</v>
      </c>
      <c r="F109" s="3">
        <f>AVERAGEA(C84:C108,C83/2,C110:C134,C135/2)</f>
        <v>5385.625</v>
      </c>
      <c r="G109" s="10">
        <f>C109/F109</f>
        <v>0.94028084019960545</v>
      </c>
      <c r="H109" s="1">
        <v>107</v>
      </c>
      <c r="I109" s="10">
        <f>C109/G109</f>
        <v>5385.625</v>
      </c>
      <c r="J109" s="10">
        <f t="shared" si="19"/>
        <v>576261.875</v>
      </c>
      <c r="K109" s="10">
        <f t="shared" si="20"/>
        <v>11449</v>
      </c>
      <c r="L109" s="10">
        <f t="shared" si="14"/>
        <v>5096.2755513240563</v>
      </c>
      <c r="M109" s="10">
        <f t="shared" si="15"/>
        <v>4791.9302572876913</v>
      </c>
      <c r="N109" s="10">
        <f>C109-M109</f>
        <v>272.06974271230865</v>
      </c>
      <c r="O109" s="3">
        <f>(C109-$T$2)^2</f>
        <v>1146.8382249999852</v>
      </c>
      <c r="P109" s="3">
        <f t="shared" si="16"/>
        <v>1182995.605739841</v>
      </c>
      <c r="Q109" s="3">
        <f>ABS((C109-M109)/C109)</f>
        <v>5.372625251032951E-2</v>
      </c>
      <c r="AC109" s="17">
        <v>5385.63</v>
      </c>
      <c r="AD109" s="13">
        <f t="shared" si="21"/>
        <v>5.0000000001091394E-3</v>
      </c>
      <c r="AG109" s="17">
        <v>201403</v>
      </c>
      <c r="AH109" s="17">
        <v>5064</v>
      </c>
      <c r="AI109" s="17">
        <v>5385.63</v>
      </c>
      <c r="AJ109" s="17">
        <v>0.94</v>
      </c>
      <c r="AK109" s="17">
        <v>107</v>
      </c>
      <c r="AL109" s="17">
        <v>5385.63</v>
      </c>
      <c r="AM109" s="17"/>
      <c r="AN109" s="17"/>
    </row>
    <row r="110" spans="2:40" ht="16.5" thickBot="1" x14ac:dyDescent="0.3">
      <c r="B110" s="2">
        <v>201404</v>
      </c>
      <c r="C110" s="2">
        <v>3522</v>
      </c>
      <c r="D110" s="2" t="str">
        <f t="shared" si="18"/>
        <v>2014</v>
      </c>
      <c r="E110" s="2" t="str">
        <f t="shared" si="11"/>
        <v>04</v>
      </c>
      <c r="F110" s="3">
        <f>AVERAGEA(C85:C109,C84/2,C111:C135,C136/2)</f>
        <v>5419.2115384615381</v>
      </c>
      <c r="G110" s="10">
        <f>C110/F110</f>
        <v>0.64991004226416704</v>
      </c>
      <c r="H110" s="1">
        <v>108</v>
      </c>
      <c r="I110" s="10">
        <f>C110/G110</f>
        <v>5419.2115384615381</v>
      </c>
      <c r="J110" s="10">
        <f t="shared" si="19"/>
        <v>585274.84615384613</v>
      </c>
      <c r="K110" s="10">
        <f t="shared" si="20"/>
        <v>11664</v>
      </c>
      <c r="L110" s="10">
        <f t="shared" si="14"/>
        <v>5101.2198641636405</v>
      </c>
      <c r="M110" s="10">
        <f t="shared" si="15"/>
        <v>3315.3340175174003</v>
      </c>
      <c r="N110" s="10">
        <f>C110-M110</f>
        <v>206.6659824825997</v>
      </c>
      <c r="O110" s="3">
        <f>(C110-$T$2)^2</f>
        <v>2274471.1782250009</v>
      </c>
      <c r="P110" s="3">
        <f t="shared" si="16"/>
        <v>6575389.6232044892</v>
      </c>
      <c r="Q110" s="3">
        <f>ABS((C110-M110)/C110)</f>
        <v>5.8678586735547898E-2</v>
      </c>
      <c r="AC110" s="17">
        <v>5419.21</v>
      </c>
      <c r="AD110" s="13">
        <f t="shared" si="21"/>
        <v>-1.538461538075353E-3</v>
      </c>
      <c r="AG110" s="17">
        <v>201404</v>
      </c>
      <c r="AH110" s="17">
        <v>3522</v>
      </c>
      <c r="AI110" s="17">
        <v>5419.21</v>
      </c>
      <c r="AJ110" s="17">
        <v>0.65</v>
      </c>
      <c r="AK110" s="17">
        <v>108</v>
      </c>
      <c r="AL110" s="17">
        <v>5419.21</v>
      </c>
      <c r="AM110" s="17"/>
      <c r="AN110" s="17"/>
    </row>
    <row r="111" spans="2:40" ht="16.5" thickBot="1" x14ac:dyDescent="0.3">
      <c r="B111" s="2">
        <v>201405</v>
      </c>
      <c r="C111" s="2">
        <v>3826</v>
      </c>
      <c r="D111" s="2" t="str">
        <f t="shared" si="18"/>
        <v>2014</v>
      </c>
      <c r="E111" s="2" t="str">
        <f t="shared" si="11"/>
        <v>05</v>
      </c>
      <c r="F111" s="3">
        <f>AVERAGEA(C86:C110,C85/2,C112:C136,C137/2)</f>
        <v>5430.2596153846152</v>
      </c>
      <c r="G111" s="10">
        <f>C111/F111</f>
        <v>0.70457036513695515</v>
      </c>
      <c r="H111" s="1">
        <v>109</v>
      </c>
      <c r="I111" s="10">
        <f>C111/G111</f>
        <v>5430.2596153846152</v>
      </c>
      <c r="J111" s="10">
        <f t="shared" si="19"/>
        <v>591898.29807692301</v>
      </c>
      <c r="K111" s="10">
        <f t="shared" si="20"/>
        <v>11881</v>
      </c>
      <c r="L111" s="10">
        <f t="shared" si="14"/>
        <v>5106.1641770032256</v>
      </c>
      <c r="M111" s="10">
        <f t="shared" si="15"/>
        <v>3597.6519586404029</v>
      </c>
      <c r="N111" s="10">
        <f>C111-M111</f>
        <v>228.34804135959712</v>
      </c>
      <c r="O111" s="3">
        <f>(C111-$T$2)^2</f>
        <v>1449941.0982250005</v>
      </c>
      <c r="P111" s="3">
        <f t="shared" si="16"/>
        <v>5207224.2092290753</v>
      </c>
      <c r="Q111" s="3">
        <f>ABS((C111-M111)/C111)</f>
        <v>5.9683230883323869E-2</v>
      </c>
      <c r="AC111" s="17">
        <v>5430.26</v>
      </c>
      <c r="AD111" s="13">
        <f t="shared" si="21"/>
        <v>3.8461538497358561E-4</v>
      </c>
      <c r="AG111" s="17">
        <v>201405</v>
      </c>
      <c r="AH111" s="17">
        <v>3826</v>
      </c>
      <c r="AI111" s="17">
        <v>5430.26</v>
      </c>
      <c r="AJ111" s="17">
        <v>0.7</v>
      </c>
      <c r="AK111" s="17">
        <v>109</v>
      </c>
      <c r="AL111" s="17">
        <v>5430.26</v>
      </c>
      <c r="AM111" s="17"/>
      <c r="AN111" s="17"/>
    </row>
    <row r="112" spans="2:40" ht="16.5" thickBot="1" x14ac:dyDescent="0.3">
      <c r="B112" s="2">
        <v>201406</v>
      </c>
      <c r="C112" s="2">
        <v>3162</v>
      </c>
      <c r="D112" s="2" t="str">
        <f t="shared" si="18"/>
        <v>2014</v>
      </c>
      <c r="E112" s="2" t="str">
        <f t="shared" si="11"/>
        <v>06</v>
      </c>
      <c r="F112" s="3">
        <f>AVERAGEA(C87:C111,C86/2,C113:C137,C138/2)</f>
        <v>5451.5</v>
      </c>
      <c r="G112" s="10">
        <f>C112/F112</f>
        <v>0.58002384664771167</v>
      </c>
      <c r="H112" s="1">
        <v>110</v>
      </c>
      <c r="I112" s="10">
        <f>C112/G112</f>
        <v>5451.5</v>
      </c>
      <c r="J112" s="10">
        <f t="shared" si="19"/>
        <v>599665</v>
      </c>
      <c r="K112" s="10">
        <f t="shared" si="20"/>
        <v>12100</v>
      </c>
      <c r="L112" s="10">
        <f t="shared" si="14"/>
        <v>5111.1084898428107</v>
      </c>
      <c r="M112" s="10">
        <f t="shared" si="15"/>
        <v>2964.5648069124036</v>
      </c>
      <c r="N112" s="10">
        <f>C112-M112</f>
        <v>197.43519308759642</v>
      </c>
      <c r="O112" s="3">
        <f>(C112-$T$2)^2</f>
        <v>3489928.378225001</v>
      </c>
      <c r="P112" s="3">
        <f t="shared" si="16"/>
        <v>8497350.1403133254</v>
      </c>
      <c r="Q112" s="3">
        <f>ABS((C112-M112)/C112)</f>
        <v>6.2439972513471352E-2</v>
      </c>
      <c r="AC112" s="17">
        <v>5451.5</v>
      </c>
      <c r="AD112" s="13">
        <f t="shared" si="21"/>
        <v>0</v>
      </c>
      <c r="AG112" s="17">
        <v>201406</v>
      </c>
      <c r="AH112" s="17">
        <v>3162</v>
      </c>
      <c r="AI112" s="17">
        <v>5451.5</v>
      </c>
      <c r="AJ112" s="17">
        <v>0.57999999999999996</v>
      </c>
      <c r="AK112" s="17">
        <v>110</v>
      </c>
      <c r="AL112" s="17">
        <v>5451.5</v>
      </c>
      <c r="AM112" s="17"/>
      <c r="AN112" s="17"/>
    </row>
    <row r="113" spans="2:40" ht="16.5" thickBot="1" x14ac:dyDescent="0.3">
      <c r="B113" s="2">
        <v>201407</v>
      </c>
      <c r="C113" s="2">
        <v>4233</v>
      </c>
      <c r="D113" s="2" t="str">
        <f t="shared" si="18"/>
        <v>2014</v>
      </c>
      <c r="E113" s="2" t="str">
        <f t="shared" si="11"/>
        <v>07</v>
      </c>
      <c r="F113" s="3">
        <f>AVERAGEA(C88:C112,C87/2,C114:C138,C139/2)</f>
        <v>5440.4903846153848</v>
      </c>
      <c r="G113" s="10">
        <f>C113/F113</f>
        <v>0.77805486284289271</v>
      </c>
      <c r="H113" s="1">
        <v>111</v>
      </c>
      <c r="I113" s="10">
        <f>C113/G113</f>
        <v>5440.4903846153848</v>
      </c>
      <c r="J113" s="10">
        <f t="shared" si="19"/>
        <v>603894.43269230775</v>
      </c>
      <c r="K113" s="10">
        <f t="shared" si="20"/>
        <v>12321</v>
      </c>
      <c r="L113" s="10">
        <f t="shared" si="14"/>
        <v>5116.0528026823949</v>
      </c>
      <c r="M113" s="10">
        <f t="shared" si="15"/>
        <v>3980.5697616880475</v>
      </c>
      <c r="N113" s="10">
        <f>C113-M113</f>
        <v>252.43023831195251</v>
      </c>
      <c r="O113" s="3">
        <f>(C113-$T$2)^2</f>
        <v>635424.2082250003</v>
      </c>
      <c r="P113" s="3">
        <f t="shared" si="16"/>
        <v>3606263.705389767</v>
      </c>
      <c r="Q113" s="3">
        <f>ABS((C113-M113)/C113)</f>
        <v>5.963388573398358E-2</v>
      </c>
      <c r="AC113" s="17">
        <v>5440.49</v>
      </c>
      <c r="AD113" s="13">
        <f t="shared" si="21"/>
        <v>-3.8461538497358561E-4</v>
      </c>
      <c r="AG113" s="17">
        <v>201407</v>
      </c>
      <c r="AH113" s="17">
        <v>4233</v>
      </c>
      <c r="AI113" s="17">
        <v>5440.49</v>
      </c>
      <c r="AJ113" s="17">
        <v>0.78</v>
      </c>
      <c r="AK113" s="17">
        <v>111</v>
      </c>
      <c r="AL113" s="17">
        <v>5440.49</v>
      </c>
      <c r="AM113" s="17"/>
      <c r="AN113" s="17"/>
    </row>
    <row r="114" spans="2:40" ht="16.5" thickBot="1" x14ac:dyDescent="0.3">
      <c r="B114" s="2">
        <v>201408</v>
      </c>
      <c r="C114" s="2">
        <v>2476</v>
      </c>
      <c r="D114" s="2" t="str">
        <f t="shared" si="18"/>
        <v>2014</v>
      </c>
      <c r="E114" s="2" t="str">
        <f t="shared" si="11"/>
        <v>08</v>
      </c>
      <c r="F114" s="3">
        <f>AVERAGEA(C89:C113,C88/2,C115:C139,C140/2)</f>
        <v>5480.3365384615381</v>
      </c>
      <c r="G114" s="10">
        <f>C114/F114</f>
        <v>0.45179707169864292</v>
      </c>
      <c r="H114" s="1">
        <v>112</v>
      </c>
      <c r="I114" s="10">
        <f>C114/G114</f>
        <v>5480.3365384615381</v>
      </c>
      <c r="J114" s="10">
        <f t="shared" si="19"/>
        <v>613797.69230769225</v>
      </c>
      <c r="K114" s="10">
        <f t="shared" si="20"/>
        <v>12544</v>
      </c>
      <c r="L114" s="10">
        <f t="shared" si="14"/>
        <v>5120.99711552198</v>
      </c>
      <c r="M114" s="10">
        <f t="shared" si="15"/>
        <v>2313.6515009700274</v>
      </c>
      <c r="N114" s="10">
        <f>C114-M114</f>
        <v>162.34849902997257</v>
      </c>
      <c r="O114" s="3">
        <f>(C114-$T$2)^2</f>
        <v>6523605.5982250012</v>
      </c>
      <c r="P114" s="3">
        <f t="shared" si="16"/>
        <v>12715890.789273385</v>
      </c>
      <c r="Q114" s="3">
        <f>ABS((C114-M114)/C114)</f>
        <v>6.556886067446388E-2</v>
      </c>
      <c r="AC114" s="17">
        <v>5480.34</v>
      </c>
      <c r="AD114" s="13">
        <f t="shared" si="21"/>
        <v>3.4615384620337863E-3</v>
      </c>
      <c r="AG114" s="17">
        <v>201408</v>
      </c>
      <c r="AH114" s="17">
        <v>2476</v>
      </c>
      <c r="AI114" s="17">
        <v>5480.34</v>
      </c>
      <c r="AJ114" s="17">
        <v>0.45</v>
      </c>
      <c r="AK114" s="17">
        <v>112</v>
      </c>
      <c r="AL114" s="17">
        <v>5480.34</v>
      </c>
      <c r="AM114" s="17"/>
      <c r="AN114" s="17"/>
    </row>
    <row r="115" spans="2:40" ht="16.5" thickBot="1" x14ac:dyDescent="0.3">
      <c r="B115" s="2">
        <v>201409</v>
      </c>
      <c r="C115" s="2">
        <v>3910</v>
      </c>
      <c r="D115" s="2" t="str">
        <f t="shared" si="18"/>
        <v>2014</v>
      </c>
      <c r="E115" s="2" t="str">
        <f t="shared" si="11"/>
        <v>09</v>
      </c>
      <c r="F115" s="3">
        <f>AVERAGEA(C90:C114,C89/2,C116:C140,C141/2)</f>
        <v>5453.1538461538457</v>
      </c>
      <c r="G115" s="10">
        <f>C115/F115</f>
        <v>0.71701626440591903</v>
      </c>
      <c r="H115" s="1">
        <v>113</v>
      </c>
      <c r="I115" s="10">
        <f>C115/G115</f>
        <v>5453.1538461538457</v>
      </c>
      <c r="J115" s="10">
        <f t="shared" si="19"/>
        <v>616206.38461538462</v>
      </c>
      <c r="K115" s="10">
        <f t="shared" si="20"/>
        <v>12769</v>
      </c>
      <c r="L115" s="10">
        <f t="shared" si="14"/>
        <v>5125.9414283615652</v>
      </c>
      <c r="M115" s="10">
        <f t="shared" si="15"/>
        <v>3675.3833745273505</v>
      </c>
      <c r="N115" s="10">
        <f>C115-M115</f>
        <v>234.6166254726495</v>
      </c>
      <c r="O115" s="3">
        <f>(C115-$T$2)^2</f>
        <v>1254702.4182250004</v>
      </c>
      <c r="P115" s="3">
        <f t="shared" si="16"/>
        <v>4858510.4120108439</v>
      </c>
      <c r="Q115" s="3">
        <f>ABS((C115-M115)/C115)</f>
        <v>6.0004252039040792E-2</v>
      </c>
      <c r="AC115" s="17">
        <v>5453.15</v>
      </c>
      <c r="AD115" s="13">
        <f t="shared" si="21"/>
        <v>-3.8461538460978772E-3</v>
      </c>
      <c r="AG115" s="17">
        <v>201409</v>
      </c>
      <c r="AH115" s="17">
        <v>3910</v>
      </c>
      <c r="AI115" s="17">
        <v>5453.15</v>
      </c>
      <c r="AJ115" s="17">
        <v>0.72</v>
      </c>
      <c r="AK115" s="17">
        <v>113</v>
      </c>
      <c r="AL115" s="17">
        <v>5453.15</v>
      </c>
      <c r="AM115" s="17"/>
      <c r="AN115" s="17"/>
    </row>
    <row r="116" spans="2:40" ht="16.5" thickBot="1" x14ac:dyDescent="0.3">
      <c r="B116" s="2">
        <v>201410</v>
      </c>
      <c r="C116" s="2">
        <v>10293</v>
      </c>
      <c r="D116" s="2" t="str">
        <f t="shared" si="18"/>
        <v>2014</v>
      </c>
      <c r="E116" s="2" t="str">
        <f t="shared" si="11"/>
        <v>10</v>
      </c>
      <c r="F116" s="3">
        <f>AVERAGEA(C91:C115,C90/2,C117:C141,C142/2)</f>
        <v>5334.1153846153848</v>
      </c>
      <c r="G116" s="10">
        <f>C116/F116</f>
        <v>1.9296545458478445</v>
      </c>
      <c r="H116" s="1">
        <v>114</v>
      </c>
      <c r="I116" s="10">
        <f>C116/G116</f>
        <v>5334.1153846153848</v>
      </c>
      <c r="J116" s="10">
        <f t="shared" si="19"/>
        <v>608089.15384615387</v>
      </c>
      <c r="K116" s="10">
        <f t="shared" si="20"/>
        <v>12996</v>
      </c>
      <c r="L116" s="10">
        <f t="shared" si="14"/>
        <v>5130.8857412011494</v>
      </c>
      <c r="M116" s="10">
        <f t="shared" si="15"/>
        <v>9900.8369947346855</v>
      </c>
      <c r="N116" s="10">
        <f>C116-M116</f>
        <v>392.1630052653145</v>
      </c>
      <c r="O116" s="3">
        <f>(C116-$T$2)^2</f>
        <v>27697748.008224998</v>
      </c>
      <c r="P116" s="3">
        <f t="shared" si="16"/>
        <v>16170457.37731261</v>
      </c>
      <c r="Q116" s="3">
        <f>ABS((C116-M116)/C116)</f>
        <v>3.8099971365521665E-2</v>
      </c>
      <c r="AC116" s="17">
        <v>5334.12</v>
      </c>
      <c r="AD116" s="13">
        <f t="shared" si="21"/>
        <v>4.6153846151355538E-3</v>
      </c>
      <c r="AG116" s="17">
        <v>201410</v>
      </c>
      <c r="AH116" s="17">
        <v>10293</v>
      </c>
      <c r="AI116" s="17">
        <v>5334.12</v>
      </c>
      <c r="AJ116" s="17">
        <v>1.93</v>
      </c>
      <c r="AK116" s="17">
        <v>114</v>
      </c>
      <c r="AL116" s="17">
        <v>5334.12</v>
      </c>
      <c r="AM116" s="17"/>
      <c r="AN116" s="17"/>
    </row>
    <row r="117" spans="2:40" ht="16.5" thickBot="1" x14ac:dyDescent="0.3">
      <c r="B117" s="2">
        <v>201411</v>
      </c>
      <c r="C117" s="2">
        <v>3092</v>
      </c>
      <c r="D117" s="2" t="str">
        <f t="shared" si="18"/>
        <v>2014</v>
      </c>
      <c r="E117" s="2" t="str">
        <f t="shared" si="11"/>
        <v>11</v>
      </c>
      <c r="F117" s="3">
        <f>AVERAGEA(C92:C116,C91/2,C118:C142,C143/2)</f>
        <v>5479.1730769230771</v>
      </c>
      <c r="G117" s="10">
        <f>C117/F117</f>
        <v>0.56431873142002753</v>
      </c>
      <c r="H117" s="1">
        <v>115</v>
      </c>
      <c r="I117" s="10">
        <f>C117/G117</f>
        <v>5479.1730769230771</v>
      </c>
      <c r="J117" s="10">
        <f t="shared" si="19"/>
        <v>630104.90384615387</v>
      </c>
      <c r="K117" s="10">
        <f t="shared" si="20"/>
        <v>13225</v>
      </c>
      <c r="L117" s="10">
        <f t="shared" si="14"/>
        <v>5135.8300540407345</v>
      </c>
      <c r="M117" s="10">
        <f t="shared" si="15"/>
        <v>2898.2451008851185</v>
      </c>
      <c r="N117" s="10">
        <f>C117-M117</f>
        <v>193.75489911488148</v>
      </c>
      <c r="O117" s="3">
        <f>(C117-$T$2)^2</f>
        <v>3756367.2782250009</v>
      </c>
      <c r="P117" s="3">
        <f t="shared" si="16"/>
        <v>8888395.176939955</v>
      </c>
      <c r="Q117" s="3">
        <f>ABS((C117-M117)/C117)</f>
        <v>6.2663292081138897E-2</v>
      </c>
      <c r="AC117" s="17">
        <v>5479.17</v>
      </c>
      <c r="AD117" s="13">
        <f t="shared" si="21"/>
        <v>-3.0769230770602007E-3</v>
      </c>
      <c r="AG117" s="17">
        <v>201411</v>
      </c>
      <c r="AH117" s="17">
        <v>3092</v>
      </c>
      <c r="AI117" s="17">
        <v>5479.17</v>
      </c>
      <c r="AJ117" s="17">
        <v>0.56000000000000005</v>
      </c>
      <c r="AK117" s="17">
        <v>115</v>
      </c>
      <c r="AL117" s="17">
        <v>5479.17</v>
      </c>
      <c r="AM117" s="17"/>
      <c r="AN117" s="17"/>
    </row>
    <row r="118" spans="2:40" ht="16.5" thickBot="1" x14ac:dyDescent="0.3">
      <c r="B118" s="2">
        <v>201412</v>
      </c>
      <c r="C118" s="2">
        <v>3356</v>
      </c>
      <c r="D118" s="2" t="str">
        <f t="shared" si="18"/>
        <v>2014</v>
      </c>
      <c r="E118" s="2" t="str">
        <f t="shared" si="11"/>
        <v>12</v>
      </c>
      <c r="F118" s="3">
        <f>AVERAGEA(C93:C117,C92/2,C119:C143,C144/2)</f>
        <v>5487.6634615384619</v>
      </c>
      <c r="G118" s="10">
        <f>C118/F118</f>
        <v>0.61155353704200155</v>
      </c>
      <c r="H118" s="1">
        <v>116</v>
      </c>
      <c r="I118" s="10">
        <f>C118/G118</f>
        <v>5487.6634615384619</v>
      </c>
      <c r="J118" s="10">
        <f t="shared" si="19"/>
        <v>636568.96153846162</v>
      </c>
      <c r="K118" s="10">
        <f t="shared" si="20"/>
        <v>13456</v>
      </c>
      <c r="L118" s="10">
        <f t="shared" si="14"/>
        <v>5140.7743668803196</v>
      </c>
      <c r="M118" s="10">
        <f t="shared" si="15"/>
        <v>3143.8587472005156</v>
      </c>
      <c r="N118" s="10">
        <f>C118-M118</f>
        <v>212.14125279948439</v>
      </c>
      <c r="O118" s="3">
        <f>(C118-$T$2)^2</f>
        <v>2802727.9982250007</v>
      </c>
      <c r="P118" s="3">
        <f t="shared" si="16"/>
        <v>7484205.0884363111</v>
      </c>
      <c r="Q118" s="3">
        <f>ABS((C118-M118)/C118)</f>
        <v>6.3212530631550773E-2</v>
      </c>
      <c r="AC118" s="17">
        <v>5487.66</v>
      </c>
      <c r="AD118" s="13">
        <f t="shared" si="21"/>
        <v>-3.4615384620337863E-3</v>
      </c>
      <c r="AG118" s="17">
        <v>201412</v>
      </c>
      <c r="AH118" s="17">
        <v>3356</v>
      </c>
      <c r="AI118" s="17">
        <v>5487.66</v>
      </c>
      <c r="AJ118" s="17">
        <v>0.61</v>
      </c>
      <c r="AK118" s="17">
        <v>116</v>
      </c>
      <c r="AL118" s="17">
        <v>5487.66</v>
      </c>
      <c r="AM118" s="17"/>
      <c r="AN118" s="17"/>
    </row>
    <row r="119" spans="2:40" ht="16.5" thickBot="1" x14ac:dyDescent="0.3">
      <c r="B119" s="2">
        <v>201413</v>
      </c>
      <c r="C119" s="2">
        <v>3379</v>
      </c>
      <c r="D119" s="2" t="str">
        <f t="shared" si="18"/>
        <v>2014</v>
      </c>
      <c r="E119" s="2" t="str">
        <f t="shared" si="11"/>
        <v>13</v>
      </c>
      <c r="F119" s="3">
        <f>AVERAGEA(C94:C118,C93/2,C120:C144,C145/2)</f>
        <v>5495.3076923076924</v>
      </c>
      <c r="G119" s="10">
        <f>C119/F119</f>
        <v>0.61488822631895745</v>
      </c>
      <c r="H119" s="1">
        <v>117</v>
      </c>
      <c r="I119" s="10">
        <f>C119/G119</f>
        <v>5495.3076923076924</v>
      </c>
      <c r="J119" s="10">
        <f t="shared" si="19"/>
        <v>642951</v>
      </c>
      <c r="K119" s="10">
        <f t="shared" si="20"/>
        <v>13689</v>
      </c>
      <c r="L119" s="10">
        <f t="shared" si="14"/>
        <v>5145.7186797199038</v>
      </c>
      <c r="M119" s="10">
        <f t="shared" si="15"/>
        <v>3164.0418321092993</v>
      </c>
      <c r="N119" s="10">
        <f>C119-M119</f>
        <v>214.95816789070068</v>
      </c>
      <c r="O119" s="3">
        <f>(C119-$T$2)^2</f>
        <v>2726246.7882250007</v>
      </c>
      <c r="P119" s="3">
        <f t="shared" si="16"/>
        <v>7374181.6035232311</v>
      </c>
      <c r="Q119" s="3">
        <f>ABS((C119-M119)/C119)</f>
        <v>6.3615912367771726E-2</v>
      </c>
      <c r="AC119" s="17">
        <v>5495.31</v>
      </c>
      <c r="AD119" s="13">
        <f t="shared" si="21"/>
        <v>2.3076923080225242E-3</v>
      </c>
      <c r="AG119" s="17">
        <v>201413</v>
      </c>
      <c r="AH119" s="17">
        <v>3379</v>
      </c>
      <c r="AI119" s="17">
        <v>5495.31</v>
      </c>
      <c r="AJ119" s="17">
        <v>0.61</v>
      </c>
      <c r="AK119" s="17">
        <v>117</v>
      </c>
      <c r="AL119" s="17">
        <v>5495.31</v>
      </c>
      <c r="AM119" s="17"/>
      <c r="AN119" s="17"/>
    </row>
    <row r="120" spans="2:40" ht="16.5" thickBot="1" x14ac:dyDescent="0.3">
      <c r="B120" s="2">
        <v>201414</v>
      </c>
      <c r="C120" s="2">
        <v>3914</v>
      </c>
      <c r="D120" s="2" t="str">
        <f t="shared" si="18"/>
        <v>2014</v>
      </c>
      <c r="E120" s="2" t="str">
        <f t="shared" si="11"/>
        <v>14</v>
      </c>
      <c r="F120" s="3">
        <f>AVERAGEA(C95:C119,C94/2,C121:C145,C146/2)</f>
        <v>5488.7019230769229</v>
      </c>
      <c r="G120" s="10">
        <f>C120/F120</f>
        <v>0.71310121315639652</v>
      </c>
      <c r="H120" s="1">
        <v>118</v>
      </c>
      <c r="I120" s="10">
        <f>C120/G120</f>
        <v>5488.7019230769229</v>
      </c>
      <c r="J120" s="10">
        <f t="shared" si="19"/>
        <v>647666.82692307688</v>
      </c>
      <c r="K120" s="10">
        <f t="shared" si="20"/>
        <v>13924</v>
      </c>
      <c r="L120" s="10">
        <f t="shared" si="14"/>
        <v>5150.6629925594889</v>
      </c>
      <c r="M120" s="10">
        <f t="shared" si="15"/>
        <v>3672.9440285539272</v>
      </c>
      <c r="N120" s="10">
        <f>C120-M120</f>
        <v>241.05597144607282</v>
      </c>
      <c r="O120" s="3">
        <f>(C120-$T$2)^2</f>
        <v>1245757.3382250005</v>
      </c>
      <c r="P120" s="3">
        <f t="shared" si="16"/>
        <v>4869269.9893433927</v>
      </c>
      <c r="Q120" s="3">
        <f>ABS((C120-M120)/C120)</f>
        <v>6.1588137824750339E-2</v>
      </c>
      <c r="AC120" s="17">
        <v>5488.7</v>
      </c>
      <c r="AD120" s="13">
        <f t="shared" si="21"/>
        <v>-1.9230769230489386E-3</v>
      </c>
      <c r="AG120" s="17">
        <v>201414</v>
      </c>
      <c r="AH120" s="17">
        <v>3914</v>
      </c>
      <c r="AI120" s="17">
        <v>5488.7</v>
      </c>
      <c r="AJ120" s="17">
        <v>0.71</v>
      </c>
      <c r="AK120" s="17">
        <v>118</v>
      </c>
      <c r="AL120" s="17">
        <v>5488.7</v>
      </c>
      <c r="AM120" s="17"/>
      <c r="AN120" s="17"/>
    </row>
    <row r="121" spans="2:40" ht="16.5" thickBot="1" x14ac:dyDescent="0.3">
      <c r="B121" s="2">
        <v>201415</v>
      </c>
      <c r="C121" s="2">
        <v>4294</v>
      </c>
      <c r="D121" s="2" t="str">
        <f t="shared" si="18"/>
        <v>2014</v>
      </c>
      <c r="E121" s="2" t="str">
        <f t="shared" si="11"/>
        <v>15</v>
      </c>
      <c r="F121" s="3">
        <f>AVERAGEA(C96:C120,C95/2,C122:C146,C147/2)</f>
        <v>5484.1923076923076</v>
      </c>
      <c r="G121" s="10">
        <f>C121/F121</f>
        <v>0.78297764904726175</v>
      </c>
      <c r="H121" s="1">
        <v>119</v>
      </c>
      <c r="I121" s="10">
        <f>C121/G121</f>
        <v>5484.1923076923076</v>
      </c>
      <c r="J121" s="10">
        <f t="shared" si="19"/>
        <v>652618.88461538462</v>
      </c>
      <c r="K121" s="10">
        <f t="shared" si="20"/>
        <v>14161</v>
      </c>
      <c r="L121" s="10">
        <f t="shared" si="14"/>
        <v>5155.6073053990731</v>
      </c>
      <c r="M121" s="10">
        <f t="shared" si="15"/>
        <v>4036.7252873922544</v>
      </c>
      <c r="N121" s="10">
        <f>C121-M121</f>
        <v>257.27471260774564</v>
      </c>
      <c r="O121" s="3">
        <f>(C121-$T$2)^2</f>
        <v>541894.73822500033</v>
      </c>
      <c r="P121" s="3">
        <f t="shared" si="16"/>
        <v>3396136.6075727898</v>
      </c>
      <c r="Q121" s="3">
        <f>ABS((C121-M121)/C121)</f>
        <v>5.9914930742372065E-2</v>
      </c>
      <c r="AC121" s="17">
        <v>5484.19</v>
      </c>
      <c r="AD121" s="13">
        <f t="shared" si="21"/>
        <v>-2.3076923080225242E-3</v>
      </c>
      <c r="AG121" s="17">
        <v>201415</v>
      </c>
      <c r="AH121" s="17">
        <v>4294</v>
      </c>
      <c r="AI121" s="17">
        <v>5484.19</v>
      </c>
      <c r="AJ121" s="17">
        <v>0.78</v>
      </c>
      <c r="AK121" s="17">
        <v>119</v>
      </c>
      <c r="AL121" s="17">
        <v>5484.19</v>
      </c>
      <c r="AM121" s="17"/>
      <c r="AN121" s="17"/>
    </row>
    <row r="122" spans="2:40" ht="16.5" thickBot="1" x14ac:dyDescent="0.3">
      <c r="B122" s="2">
        <v>201416</v>
      </c>
      <c r="C122" s="2">
        <v>5219</v>
      </c>
      <c r="D122" s="2" t="str">
        <f t="shared" si="18"/>
        <v>2014</v>
      </c>
      <c r="E122" s="2" t="str">
        <f t="shared" si="11"/>
        <v>16</v>
      </c>
      <c r="F122" s="3">
        <f>AVERAGEA(C97:C121,C96/2,C123:C147,C148/2)</f>
        <v>5468.625</v>
      </c>
      <c r="G122" s="10">
        <f>C122/F122</f>
        <v>0.95435324235982533</v>
      </c>
      <c r="H122" s="1">
        <v>120</v>
      </c>
      <c r="I122" s="10">
        <f>C122/G122</f>
        <v>5468.625</v>
      </c>
      <c r="J122" s="10">
        <f t="shared" si="19"/>
        <v>656235</v>
      </c>
      <c r="K122" s="10">
        <f t="shared" si="20"/>
        <v>14400</v>
      </c>
      <c r="L122" s="10">
        <f t="shared" si="14"/>
        <v>5160.5516182386582</v>
      </c>
      <c r="M122" s="10">
        <f t="shared" si="15"/>
        <v>4924.9891692313067</v>
      </c>
      <c r="N122" s="10">
        <f>C122-M122</f>
        <v>294.01083076869327</v>
      </c>
      <c r="O122" s="3">
        <f>(C122-$T$2)^2</f>
        <v>35669.988224999921</v>
      </c>
      <c r="P122" s="3">
        <f t="shared" si="16"/>
        <v>911255.62808776624</v>
      </c>
      <c r="Q122" s="3">
        <f>ABS((C122-M122)/C122)</f>
        <v>5.6334706029640406E-2</v>
      </c>
      <c r="AC122" s="17">
        <v>5468.63</v>
      </c>
      <c r="AD122" s="13">
        <f t="shared" si="21"/>
        <v>5.0000000001091394E-3</v>
      </c>
      <c r="AG122" s="17">
        <v>201416</v>
      </c>
      <c r="AH122" s="17">
        <v>5219</v>
      </c>
      <c r="AI122" s="17">
        <v>5468.63</v>
      </c>
      <c r="AJ122" s="17">
        <v>0.95</v>
      </c>
      <c r="AK122" s="17">
        <v>120</v>
      </c>
      <c r="AL122" s="17">
        <v>5468.63</v>
      </c>
      <c r="AM122" s="17"/>
      <c r="AN122" s="17"/>
    </row>
    <row r="123" spans="2:40" ht="16.5" thickBot="1" x14ac:dyDescent="0.3">
      <c r="B123" s="2">
        <v>201417</v>
      </c>
      <c r="C123" s="2">
        <v>3944</v>
      </c>
      <c r="D123" s="2" t="str">
        <f t="shared" si="18"/>
        <v>2014</v>
      </c>
      <c r="E123" s="2" t="str">
        <f t="shared" si="11"/>
        <v>17</v>
      </c>
      <c r="F123" s="3">
        <f>AVERAGEA(C98:C122,C97/2,C124:C148,C149/2)</f>
        <v>5496.4903846153848</v>
      </c>
      <c r="G123" s="10">
        <f>C123/F123</f>
        <v>0.71754878550123768</v>
      </c>
      <c r="H123" s="1">
        <v>121</v>
      </c>
      <c r="I123" s="10">
        <f>C123/G123</f>
        <v>5496.4903846153848</v>
      </c>
      <c r="J123" s="10">
        <f t="shared" si="19"/>
        <v>665075.3365384615</v>
      </c>
      <c r="K123" s="10">
        <f t="shared" si="20"/>
        <v>14641</v>
      </c>
      <c r="L123" s="10">
        <f t="shared" si="14"/>
        <v>5165.4959310782433</v>
      </c>
      <c r="M123" s="10">
        <f t="shared" si="15"/>
        <v>3706.4953318567786</v>
      </c>
      <c r="N123" s="10">
        <f>C123-M123</f>
        <v>237.50466814322135</v>
      </c>
      <c r="O123" s="3">
        <f>(C123-$T$2)^2</f>
        <v>1179689.2382250004</v>
      </c>
      <c r="P123" s="3">
        <f t="shared" si="16"/>
        <v>4722324.2329337336</v>
      </c>
      <c r="Q123" s="3">
        <f>ABS((C123-M123)/C123)</f>
        <v>6.021923634463016E-2</v>
      </c>
      <c r="AC123" s="17">
        <v>5496.49</v>
      </c>
      <c r="AD123" s="13">
        <f t="shared" si="21"/>
        <v>-3.8461538497358561E-4</v>
      </c>
      <c r="AG123" s="17">
        <v>201417</v>
      </c>
      <c r="AH123" s="17">
        <v>3944</v>
      </c>
      <c r="AI123" s="17">
        <v>5496.49</v>
      </c>
      <c r="AJ123" s="17">
        <v>0.72</v>
      </c>
      <c r="AK123" s="17">
        <v>121</v>
      </c>
      <c r="AL123" s="17">
        <v>5496.49</v>
      </c>
      <c r="AM123" s="17"/>
      <c r="AN123" s="17"/>
    </row>
    <row r="124" spans="2:40" ht="16.5" thickBot="1" x14ac:dyDescent="0.3">
      <c r="B124" s="2">
        <v>201418</v>
      </c>
      <c r="C124" s="2">
        <v>4019</v>
      </c>
      <c r="D124" s="2" t="str">
        <f t="shared" si="18"/>
        <v>2014</v>
      </c>
      <c r="E124" s="2" t="str">
        <f t="shared" si="11"/>
        <v>18</v>
      </c>
      <c r="F124" s="3">
        <f>AVERAGEA(C99:C123,C98/2,C125:C149,C150/2)</f>
        <v>5496.8461538461543</v>
      </c>
      <c r="G124" s="10">
        <f>C124/F124</f>
        <v>0.73114653157754794</v>
      </c>
      <c r="H124" s="1">
        <v>122</v>
      </c>
      <c r="I124" s="10">
        <f>C124/G124</f>
        <v>5496.8461538461543</v>
      </c>
      <c r="J124" s="10">
        <f t="shared" si="19"/>
        <v>670615.23076923087</v>
      </c>
      <c r="K124" s="10">
        <f t="shared" si="20"/>
        <v>14884</v>
      </c>
      <c r="L124" s="10">
        <f t="shared" si="14"/>
        <v>5170.4402439178284</v>
      </c>
      <c r="M124" s="10">
        <f t="shared" si="15"/>
        <v>3780.3494510694914</v>
      </c>
      <c r="N124" s="10">
        <f>C124-M124</f>
        <v>238.65054893050865</v>
      </c>
      <c r="O124" s="3">
        <f>(C124-$T$2)^2</f>
        <v>1022393.9882250004</v>
      </c>
      <c r="P124" s="3">
        <f t="shared" si="16"/>
        <v>4406795.2291923547</v>
      </c>
      <c r="Q124" s="3">
        <f>ABS((C124-M124)/C124)</f>
        <v>5.9380579480096701E-2</v>
      </c>
      <c r="AC124" s="17">
        <v>5496.85</v>
      </c>
      <c r="AD124" s="13">
        <f t="shared" si="21"/>
        <v>3.8461538460978772E-3</v>
      </c>
      <c r="AG124" s="17">
        <v>201418</v>
      </c>
      <c r="AH124" s="17">
        <v>4019</v>
      </c>
      <c r="AI124" s="17">
        <v>5496.85</v>
      </c>
      <c r="AJ124" s="17">
        <v>0.73</v>
      </c>
      <c r="AK124" s="17">
        <v>122</v>
      </c>
      <c r="AL124" s="17">
        <v>5496.85</v>
      </c>
      <c r="AM124" s="17"/>
      <c r="AN124" s="17"/>
    </row>
    <row r="125" spans="2:40" ht="16.5" thickBot="1" x14ac:dyDescent="0.3">
      <c r="B125" s="2">
        <v>201419</v>
      </c>
      <c r="C125" s="2">
        <v>4089</v>
      </c>
      <c r="D125" s="2" t="str">
        <f t="shared" si="18"/>
        <v>2014</v>
      </c>
      <c r="E125" s="2" t="str">
        <f t="shared" si="11"/>
        <v>19</v>
      </c>
      <c r="F125" s="3">
        <f>AVERAGEA(C100:C124,C99/2,C126:C150,C151/2)</f>
        <v>5500.9903846153848</v>
      </c>
      <c r="G125" s="10">
        <f>C125/F125</f>
        <v>0.74332069574884241</v>
      </c>
      <c r="H125" s="1">
        <v>123</v>
      </c>
      <c r="I125" s="10">
        <f>C125/G125</f>
        <v>5500.9903846153848</v>
      </c>
      <c r="J125" s="10">
        <f t="shared" si="19"/>
        <v>676621.81730769237</v>
      </c>
      <c r="K125" s="10">
        <f t="shared" si="20"/>
        <v>15129</v>
      </c>
      <c r="L125" s="10">
        <f t="shared" si="14"/>
        <v>5175.3845567574126</v>
      </c>
      <c r="M125" s="10">
        <f t="shared" si="15"/>
        <v>3846.9704494967345</v>
      </c>
      <c r="N125" s="10">
        <f>C125-M125</f>
        <v>242.02955050326545</v>
      </c>
      <c r="O125" s="3">
        <f>(C125-$T$2)^2</f>
        <v>885735.08822500042</v>
      </c>
      <c r="P125" s="3">
        <f t="shared" si="16"/>
        <v>4131527.0807693056</v>
      </c>
      <c r="Q125" s="3">
        <f>ABS((C125-M125)/C125)</f>
        <v>5.9190401199135594E-2</v>
      </c>
      <c r="AC125" s="17">
        <v>5500.99</v>
      </c>
      <c r="AD125" s="13">
        <f t="shared" si="21"/>
        <v>-3.8461538497358561E-4</v>
      </c>
      <c r="AG125" s="17">
        <v>201419</v>
      </c>
      <c r="AH125" s="17">
        <v>4089</v>
      </c>
      <c r="AI125" s="17">
        <v>5500.99</v>
      </c>
      <c r="AJ125" s="17">
        <v>0.74</v>
      </c>
      <c r="AK125" s="17">
        <v>123</v>
      </c>
      <c r="AL125" s="17">
        <v>5500.99</v>
      </c>
      <c r="AM125" s="17"/>
      <c r="AN125" s="17"/>
    </row>
    <row r="126" spans="2:40" ht="16.5" thickBot="1" x14ac:dyDescent="0.3">
      <c r="B126" s="2">
        <v>201420</v>
      </c>
      <c r="C126" s="2">
        <v>4682</v>
      </c>
      <c r="D126" s="2" t="str">
        <f t="shared" si="18"/>
        <v>2014</v>
      </c>
      <c r="E126" s="2" t="str">
        <f t="shared" si="11"/>
        <v>20</v>
      </c>
      <c r="F126" s="3">
        <f>AVERAGEA(C101:C125,C100/2,C127:C151,C152/2)</f>
        <v>5496.2884615384619</v>
      </c>
      <c r="G126" s="10">
        <f>C126/F126</f>
        <v>0.8518475754617626</v>
      </c>
      <c r="H126" s="1">
        <v>124</v>
      </c>
      <c r="I126" s="10">
        <f>C126/G126</f>
        <v>5496.2884615384619</v>
      </c>
      <c r="J126" s="10">
        <f t="shared" si="19"/>
        <v>681539.76923076925</v>
      </c>
      <c r="K126" s="10">
        <f t="shared" si="20"/>
        <v>15376</v>
      </c>
      <c r="L126" s="10">
        <f t="shared" si="14"/>
        <v>5180.3288695969977</v>
      </c>
      <c r="M126" s="10">
        <f t="shared" si="15"/>
        <v>4412.850587660776</v>
      </c>
      <c r="N126" s="10">
        <f>C126-M126</f>
        <v>269.149412339224</v>
      </c>
      <c r="O126" s="3">
        <f>(C126-$T$2)^2</f>
        <v>121197.97822500016</v>
      </c>
      <c r="P126" s="3">
        <f t="shared" si="16"/>
        <v>2151313.5669049066</v>
      </c>
      <c r="Q126" s="3">
        <f>ABS((C126-M126)/C126)</f>
        <v>5.7485991529095261E-2</v>
      </c>
      <c r="AC126" s="17">
        <v>5496.29</v>
      </c>
      <c r="AD126" s="13">
        <f t="shared" si="21"/>
        <v>1.538461538075353E-3</v>
      </c>
      <c r="AG126" s="17">
        <v>201420</v>
      </c>
      <c r="AH126" s="17">
        <v>4682</v>
      </c>
      <c r="AI126" s="17">
        <v>5496.29</v>
      </c>
      <c r="AJ126" s="17">
        <v>0.85</v>
      </c>
      <c r="AK126" s="17">
        <v>124</v>
      </c>
      <c r="AL126" s="17">
        <v>5496.29</v>
      </c>
      <c r="AM126" s="17"/>
      <c r="AN126" s="17"/>
    </row>
    <row r="127" spans="2:40" ht="16.5" thickBot="1" x14ac:dyDescent="0.3">
      <c r="B127" s="2">
        <v>201421</v>
      </c>
      <c r="C127" s="2">
        <v>5706</v>
      </c>
      <c r="D127" s="2" t="str">
        <f t="shared" si="18"/>
        <v>2014</v>
      </c>
      <c r="E127" s="2" t="str">
        <f t="shared" si="11"/>
        <v>21</v>
      </c>
      <c r="F127" s="3">
        <f>AVERAGEA(C102:C126,C101/2,C128:C152,C153/2)</f>
        <v>5475.7596153846152</v>
      </c>
      <c r="G127" s="10">
        <f>C127/F127</f>
        <v>1.0420472045501239</v>
      </c>
      <c r="H127" s="1">
        <v>125</v>
      </c>
      <c r="I127" s="10">
        <f>C127/G127</f>
        <v>5475.7596153846152</v>
      </c>
      <c r="J127" s="10">
        <f t="shared" si="19"/>
        <v>684469.95192307688</v>
      </c>
      <c r="K127" s="10">
        <f t="shared" si="20"/>
        <v>15625</v>
      </c>
      <c r="L127" s="10">
        <f t="shared" si="14"/>
        <v>5185.2731824365819</v>
      </c>
      <c r="M127" s="10">
        <f t="shared" si="15"/>
        <v>5403.2994245867649</v>
      </c>
      <c r="N127" s="10">
        <f>C127-M127</f>
        <v>302.70057541323513</v>
      </c>
      <c r="O127" s="3">
        <f>(C127-$T$2)^2</f>
        <v>456793.4982249997</v>
      </c>
      <c r="P127" s="3">
        <f t="shared" si="16"/>
        <v>226849.16075608801</v>
      </c>
      <c r="Q127" s="3">
        <f>ABS((C127-M127)/C127)</f>
        <v>5.3049522504948321E-2</v>
      </c>
      <c r="AC127" s="17">
        <v>5475.76</v>
      </c>
      <c r="AD127" s="13">
        <f t="shared" si="21"/>
        <v>3.8461538497358561E-4</v>
      </c>
      <c r="AG127" s="17">
        <v>201421</v>
      </c>
      <c r="AH127" s="17">
        <v>5706</v>
      </c>
      <c r="AI127" s="17">
        <v>5475.76</v>
      </c>
      <c r="AJ127" s="17">
        <v>1.04</v>
      </c>
      <c r="AK127" s="17">
        <v>125</v>
      </c>
      <c r="AL127" s="17">
        <v>5475.76</v>
      </c>
      <c r="AM127" s="17"/>
      <c r="AN127" s="17"/>
    </row>
    <row r="128" spans="2:40" ht="16.5" thickBot="1" x14ac:dyDescent="0.3">
      <c r="B128" s="2">
        <v>201422</v>
      </c>
      <c r="C128" s="2">
        <v>6230</v>
      </c>
      <c r="D128" s="2" t="str">
        <f t="shared" si="18"/>
        <v>2014</v>
      </c>
      <c r="E128" s="2" t="str">
        <f t="shared" si="11"/>
        <v>22</v>
      </c>
      <c r="F128" s="3">
        <f>AVERAGEA(C103:C127,C102/2,C129:C153,C154/2)</f>
        <v>5456.2980769230771</v>
      </c>
      <c r="G128" s="10">
        <f>C128/F128</f>
        <v>1.1417997902917412</v>
      </c>
      <c r="H128" s="1">
        <v>126</v>
      </c>
      <c r="I128" s="10">
        <f>C128/G128</f>
        <v>5456.2980769230771</v>
      </c>
      <c r="J128" s="10">
        <f t="shared" si="19"/>
        <v>687493.55769230775</v>
      </c>
      <c r="K128" s="10">
        <f t="shared" si="20"/>
        <v>15876</v>
      </c>
      <c r="L128" s="10">
        <f t="shared" si="14"/>
        <v>5190.217495276167</v>
      </c>
      <c r="M128" s="10">
        <f t="shared" si="15"/>
        <v>5926.1892476748535</v>
      </c>
      <c r="N128" s="10">
        <f>C128-M128</f>
        <v>303.8107523251465</v>
      </c>
      <c r="O128" s="3">
        <f>(C128-$T$2)^2</f>
        <v>1439676.0182249995</v>
      </c>
      <c r="P128" s="3">
        <f t="shared" si="16"/>
        <v>2171.8373674601717</v>
      </c>
      <c r="Q128" s="3">
        <f>ABS((C128-M128)/C128)</f>
        <v>4.8765770838707305E-2</v>
      </c>
      <c r="AC128" s="17">
        <v>5456.3</v>
      </c>
      <c r="AD128" s="13">
        <f t="shared" si="21"/>
        <v>1.9230769230489386E-3</v>
      </c>
      <c r="AG128" s="17">
        <v>201422</v>
      </c>
      <c r="AH128" s="17">
        <v>6230</v>
      </c>
      <c r="AI128" s="17">
        <v>5456.3</v>
      </c>
      <c r="AJ128" s="17">
        <v>1.1399999999999999</v>
      </c>
      <c r="AK128" s="17">
        <v>126</v>
      </c>
      <c r="AL128" s="17">
        <v>5456.3</v>
      </c>
      <c r="AM128" s="17"/>
      <c r="AN128" s="17"/>
    </row>
    <row r="129" spans="2:40" ht="16.5" thickBot="1" x14ac:dyDescent="0.3">
      <c r="B129" s="2">
        <v>201423</v>
      </c>
      <c r="C129" s="2">
        <v>5977</v>
      </c>
      <c r="D129" s="2" t="str">
        <f t="shared" si="18"/>
        <v>2014</v>
      </c>
      <c r="E129" s="2" t="str">
        <f t="shared" si="11"/>
        <v>23</v>
      </c>
      <c r="F129" s="3">
        <f>AVERAGEA(C104:C128,C103/2,C130:C154,C155/2)</f>
        <v>5457.0961538461543</v>
      </c>
      <c r="G129" s="10">
        <f>C129/F129</f>
        <v>1.0952711536496234</v>
      </c>
      <c r="H129" s="1">
        <v>127</v>
      </c>
      <c r="I129" s="10">
        <f>C129/G129</f>
        <v>5457.0961538461543</v>
      </c>
      <c r="J129" s="10">
        <f t="shared" si="19"/>
        <v>693051.21153846162</v>
      </c>
      <c r="K129" s="10">
        <f t="shared" si="20"/>
        <v>16129</v>
      </c>
      <c r="L129" s="10">
        <f t="shared" si="14"/>
        <v>5195.1618081157521</v>
      </c>
      <c r="M129" s="10">
        <f t="shared" si="15"/>
        <v>5690.1108669714031</v>
      </c>
      <c r="N129" s="10">
        <f>C129-M129</f>
        <v>286.88913302859692</v>
      </c>
      <c r="O129" s="3">
        <f>(C129-$T$2)^2</f>
        <v>896553.3282249996</v>
      </c>
      <c r="P129" s="3">
        <f t="shared" si="16"/>
        <v>35900.929006224091</v>
      </c>
      <c r="Q129" s="3">
        <f>ABS((C129-M129)/C129)</f>
        <v>4.7998851100651982E-2</v>
      </c>
      <c r="AC129" s="17">
        <v>5457.1</v>
      </c>
      <c r="AD129" s="13">
        <f t="shared" si="21"/>
        <v>3.8461538460978772E-3</v>
      </c>
      <c r="AG129" s="17">
        <v>201423</v>
      </c>
      <c r="AH129" s="17">
        <v>5977</v>
      </c>
      <c r="AI129" s="17">
        <v>5457.1</v>
      </c>
      <c r="AJ129" s="17">
        <v>1.1000000000000001</v>
      </c>
      <c r="AK129" s="17">
        <v>127</v>
      </c>
      <c r="AL129" s="17">
        <v>5457.1</v>
      </c>
      <c r="AM129" s="17"/>
      <c r="AN129" s="17"/>
    </row>
    <row r="130" spans="2:40" ht="16.5" thickBot="1" x14ac:dyDescent="0.3">
      <c r="B130" s="2">
        <v>201424</v>
      </c>
      <c r="C130" s="2">
        <v>5826</v>
      </c>
      <c r="D130" s="2" t="str">
        <f t="shared" si="18"/>
        <v>2014</v>
      </c>
      <c r="E130" s="2" t="str">
        <f t="shared" si="11"/>
        <v>24</v>
      </c>
      <c r="F130" s="3">
        <f>AVERAGEA(C105:C129,C104/2,C131:C155,C156/2)</f>
        <v>5481.625</v>
      </c>
      <c r="G130" s="10">
        <f>C130/F130</f>
        <v>1.0628235240462454</v>
      </c>
      <c r="H130" s="1">
        <v>128</v>
      </c>
      <c r="I130" s="10">
        <f>C130/G130</f>
        <v>5481.625</v>
      </c>
      <c r="J130" s="10">
        <f t="shared" si="19"/>
        <v>701648</v>
      </c>
      <c r="K130" s="10">
        <f t="shared" si="20"/>
        <v>16384</v>
      </c>
      <c r="L130" s="10">
        <f t="shared" si="14"/>
        <v>5200.1061209553363</v>
      </c>
      <c r="M130" s="10">
        <f t="shared" si="15"/>
        <v>5526.7951128882014</v>
      </c>
      <c r="N130" s="10">
        <f>C130-M130</f>
        <v>299.2048871117986</v>
      </c>
      <c r="O130" s="3">
        <f>(C130-$T$2)^2</f>
        <v>633401.09822499962</v>
      </c>
      <c r="P130" s="3">
        <f t="shared" si="16"/>
        <v>124461.60175282421</v>
      </c>
      <c r="Q130" s="3">
        <f>ABS((C130-M130)/C130)</f>
        <v>5.1356829233058461E-2</v>
      </c>
      <c r="AC130" s="17">
        <v>5481.63</v>
      </c>
      <c r="AD130" s="13">
        <f t="shared" si="21"/>
        <v>5.0000000001091394E-3</v>
      </c>
      <c r="AG130" s="17">
        <v>201424</v>
      </c>
      <c r="AH130" s="17">
        <v>5826</v>
      </c>
      <c r="AI130" s="17">
        <v>5481.63</v>
      </c>
      <c r="AJ130" s="17">
        <v>1.06</v>
      </c>
      <c r="AK130" s="17">
        <v>128</v>
      </c>
      <c r="AL130" s="17">
        <v>5481.63</v>
      </c>
      <c r="AM130" s="17"/>
      <c r="AN130" s="17"/>
    </row>
    <row r="131" spans="2:40" ht="16.5" thickBot="1" x14ac:dyDescent="0.3">
      <c r="B131" s="2">
        <v>201425</v>
      </c>
      <c r="C131" s="2">
        <v>5755</v>
      </c>
      <c r="D131" s="2" t="str">
        <f t="shared" si="18"/>
        <v>2014</v>
      </c>
      <c r="E131" s="2" t="str">
        <f t="shared" ref="E131:E194" si="22">RIGHT(B131,2)</f>
        <v>25</v>
      </c>
      <c r="F131" s="3">
        <f>AVERAGEA(C106:C130,C105/2,C132:C156,C157/2)</f>
        <v>5466.0576923076924</v>
      </c>
      <c r="G131" s="10">
        <f>C131/F131</f>
        <v>1.0528611888050381</v>
      </c>
      <c r="H131" s="1">
        <v>129</v>
      </c>
      <c r="I131" s="10">
        <f>C131/G131</f>
        <v>5466.0576923076924</v>
      </c>
      <c r="J131" s="10">
        <f t="shared" ref="J131:J162" si="23">H131*I131</f>
        <v>705121.44230769237</v>
      </c>
      <c r="K131" s="10">
        <f t="shared" ref="K131:K162" si="24">H131^2</f>
        <v>16641</v>
      </c>
      <c r="L131" s="10">
        <f t="shared" ref="L131:L194" si="25">$M$1+$K$1*H131</f>
        <v>5205.0504337949214</v>
      </c>
      <c r="M131" s="10">
        <f t="shared" ref="M131:M194" si="26">L131*G131</f>
        <v>5480.1955875154999</v>
      </c>
      <c r="N131" s="10">
        <f>C131-M131</f>
        <v>274.80441248450006</v>
      </c>
      <c r="O131" s="3">
        <f>(C131-$T$2)^2</f>
        <v>525429.26822499966</v>
      </c>
      <c r="P131" s="3">
        <f t="shared" ref="P131:P194" si="27">(M131-$T$1)^2</f>
        <v>159512.91863266801</v>
      </c>
      <c r="Q131" s="3">
        <f>ABS((C131-M131)/C131)</f>
        <v>4.7750549519461352E-2</v>
      </c>
      <c r="AC131" s="17">
        <v>5466.06</v>
      </c>
      <c r="AD131" s="13">
        <f t="shared" ref="AD131:AD162" si="28">AC131-I131</f>
        <v>2.3076923080225242E-3</v>
      </c>
      <c r="AG131" s="17">
        <v>201425</v>
      </c>
      <c r="AH131" s="17">
        <v>5755</v>
      </c>
      <c r="AI131" s="17">
        <v>5466.06</v>
      </c>
      <c r="AJ131" s="17">
        <v>1.05</v>
      </c>
      <c r="AK131" s="17">
        <v>129</v>
      </c>
      <c r="AL131" s="17">
        <v>5466.06</v>
      </c>
      <c r="AM131" s="17"/>
      <c r="AN131" s="17"/>
    </row>
    <row r="132" spans="2:40" ht="16.5" thickBot="1" x14ac:dyDescent="0.3">
      <c r="B132" s="2">
        <v>201426</v>
      </c>
      <c r="C132" s="2">
        <v>5436</v>
      </c>
      <c r="D132" s="2" t="str">
        <f t="shared" ref="D132:D195" si="29">LEFT(B132,4)</f>
        <v>2014</v>
      </c>
      <c r="E132" s="2" t="str">
        <f t="shared" si="22"/>
        <v>26</v>
      </c>
      <c r="F132" s="3">
        <f>AVERAGEA(C107:C131,C106/2,C133:C157,C158/2)</f>
        <v>5388.5673076923076</v>
      </c>
      <c r="G132" s="10">
        <f>C132/F132</f>
        <v>1.0088024681885259</v>
      </c>
      <c r="H132" s="1">
        <v>130</v>
      </c>
      <c r="I132" s="10">
        <f>C132/G132</f>
        <v>5388.5673076923076</v>
      </c>
      <c r="J132" s="10">
        <f t="shared" si="23"/>
        <v>700513.75</v>
      </c>
      <c r="K132" s="10">
        <f t="shared" si="24"/>
        <v>16900</v>
      </c>
      <c r="L132" s="10">
        <f t="shared" si="25"/>
        <v>5209.9947466345066</v>
      </c>
      <c r="M132" s="10">
        <f t="shared" si="26"/>
        <v>5255.8555596541437</v>
      </c>
      <c r="N132" s="10">
        <f>C132-M132</f>
        <v>180.14444034585631</v>
      </c>
      <c r="O132" s="3">
        <f>(C132-$T$2)^2</f>
        <v>164726.39822499984</v>
      </c>
      <c r="P132" s="3">
        <f t="shared" si="27"/>
        <v>389040.00117937959</v>
      </c>
      <c r="Q132" s="3">
        <f>ABS((C132-M132)/C132)</f>
        <v>3.3139153853174452E-2</v>
      </c>
      <c r="AC132" s="17">
        <v>5388.57</v>
      </c>
      <c r="AD132" s="13">
        <f t="shared" si="28"/>
        <v>2.6923076920866151E-3</v>
      </c>
      <c r="AG132" s="17">
        <v>201426</v>
      </c>
      <c r="AH132" s="17">
        <v>5436</v>
      </c>
      <c r="AI132" s="17">
        <v>5388.57</v>
      </c>
      <c r="AJ132" s="17">
        <v>1.01</v>
      </c>
      <c r="AK132" s="17">
        <v>130</v>
      </c>
      <c r="AL132" s="17">
        <v>5388.57</v>
      </c>
      <c r="AM132" s="17"/>
      <c r="AN132" s="17"/>
    </row>
    <row r="133" spans="2:40" ht="16.5" thickBot="1" x14ac:dyDescent="0.3">
      <c r="B133" s="2">
        <v>201427</v>
      </c>
      <c r="C133" s="2">
        <v>5322</v>
      </c>
      <c r="D133" s="2" t="str">
        <f t="shared" si="29"/>
        <v>2014</v>
      </c>
      <c r="E133" s="2" t="str">
        <f t="shared" si="22"/>
        <v>27</v>
      </c>
      <c r="F133" s="3">
        <f>AVERAGEA(C108:C132,C107/2,C134:C158,C159/2)</f>
        <v>5376.1057692307695</v>
      </c>
      <c r="G133" s="10">
        <f>C133/F133</f>
        <v>0.98993588081163975</v>
      </c>
      <c r="H133" s="1">
        <v>131</v>
      </c>
      <c r="I133" s="10">
        <f>C133/G133</f>
        <v>5376.1057692307695</v>
      </c>
      <c r="J133" s="10">
        <f t="shared" si="23"/>
        <v>704269.85576923075</v>
      </c>
      <c r="K133" s="10">
        <f t="shared" si="24"/>
        <v>17161</v>
      </c>
      <c r="L133" s="10">
        <f t="shared" si="25"/>
        <v>5214.9390594740908</v>
      </c>
      <c r="M133" s="10">
        <f t="shared" si="26"/>
        <v>5162.4552912195086</v>
      </c>
      <c r="N133" s="10">
        <f>C133-M133</f>
        <v>159.54470878049142</v>
      </c>
      <c r="O133" s="3">
        <f>(C133-$T$2)^2</f>
        <v>85185.17822499988</v>
      </c>
      <c r="P133" s="3">
        <f t="shared" si="27"/>
        <v>514276.84319957421</v>
      </c>
      <c r="Q133" s="3">
        <f>ABS((C133-M133)/C133)</f>
        <v>2.997833686217426E-2</v>
      </c>
      <c r="AC133" s="17">
        <v>5376.11</v>
      </c>
      <c r="AD133" s="13">
        <f t="shared" si="28"/>
        <v>4.2307692301619682E-3</v>
      </c>
      <c r="AG133" s="17">
        <v>201427</v>
      </c>
      <c r="AH133" s="17">
        <v>5322</v>
      </c>
      <c r="AI133" s="17">
        <v>5376.11</v>
      </c>
      <c r="AJ133" s="17">
        <v>0.99</v>
      </c>
      <c r="AK133" s="17">
        <v>131</v>
      </c>
      <c r="AL133" s="17">
        <v>5376.11</v>
      </c>
      <c r="AM133" s="17"/>
      <c r="AN133" s="17"/>
    </row>
    <row r="134" spans="2:40" ht="16.5" thickBot="1" x14ac:dyDescent="0.3">
      <c r="B134" s="2">
        <v>201428</v>
      </c>
      <c r="C134" s="2">
        <v>5006</v>
      </c>
      <c r="D134" s="2" t="str">
        <f t="shared" si="29"/>
        <v>2014</v>
      </c>
      <c r="E134" s="2" t="str">
        <f t="shared" si="22"/>
        <v>28</v>
      </c>
      <c r="F134" s="3">
        <f>AVERAGEA(C109:C133,C108/2,C135:C159,C160/2)</f>
        <v>5416.625</v>
      </c>
      <c r="G134" s="10">
        <f>C134/F134</f>
        <v>0.92419172455172727</v>
      </c>
      <c r="H134" s="1">
        <v>132</v>
      </c>
      <c r="I134" s="10">
        <f>C134/G134</f>
        <v>5416.625</v>
      </c>
      <c r="J134" s="10">
        <f t="shared" si="23"/>
        <v>714994.5</v>
      </c>
      <c r="K134" s="10">
        <f t="shared" si="24"/>
        <v>17424</v>
      </c>
      <c r="L134" s="10">
        <f t="shared" si="25"/>
        <v>5219.8833723136759</v>
      </c>
      <c r="M134" s="10">
        <f t="shared" si="26"/>
        <v>4824.1730158174623</v>
      </c>
      <c r="N134" s="10">
        <f>C134-M134</f>
        <v>181.82698418253767</v>
      </c>
      <c r="O134" s="3">
        <f>(C134-$T$2)^2</f>
        <v>582.49822500001051</v>
      </c>
      <c r="P134" s="3">
        <f t="shared" si="27"/>
        <v>1113897.1407435935</v>
      </c>
      <c r="Q134" s="3">
        <f>ABS((C134-M134)/C134)</f>
        <v>3.6321810663711082E-2</v>
      </c>
      <c r="AC134" s="17">
        <v>5416.63</v>
      </c>
      <c r="AD134" s="13">
        <f t="shared" si="28"/>
        <v>5.0000000001091394E-3</v>
      </c>
      <c r="AG134" s="17">
        <v>201428</v>
      </c>
      <c r="AH134" s="17">
        <v>5006</v>
      </c>
      <c r="AI134" s="17">
        <v>5416.63</v>
      </c>
      <c r="AJ134" s="17">
        <v>0.92</v>
      </c>
      <c r="AK134" s="17">
        <v>132</v>
      </c>
      <c r="AL134" s="17">
        <v>5416.63</v>
      </c>
      <c r="AM134" s="17"/>
      <c r="AN134" s="17"/>
    </row>
    <row r="135" spans="2:40" ht="16.5" thickBot="1" x14ac:dyDescent="0.3">
      <c r="B135" s="2">
        <v>201429</v>
      </c>
      <c r="C135" s="2">
        <v>5952</v>
      </c>
      <c r="D135" s="2" t="str">
        <f t="shared" si="29"/>
        <v>2014</v>
      </c>
      <c r="E135" s="2" t="str">
        <f t="shared" si="22"/>
        <v>29</v>
      </c>
      <c r="F135" s="3">
        <f>AVERAGEA(C110:C134,C109/2,C136:C160,C161/2)</f>
        <v>5391.8365384615381</v>
      </c>
      <c r="G135" s="10">
        <f>C135/F135</f>
        <v>1.1038910318483606</v>
      </c>
      <c r="H135" s="1">
        <v>133</v>
      </c>
      <c r="I135" s="10">
        <f>C135/G135</f>
        <v>5391.8365384615381</v>
      </c>
      <c r="J135" s="10">
        <f t="shared" si="23"/>
        <v>717114.25961538462</v>
      </c>
      <c r="K135" s="10">
        <f t="shared" si="24"/>
        <v>17689</v>
      </c>
      <c r="L135" s="10">
        <f t="shared" si="25"/>
        <v>5224.827685153261</v>
      </c>
      <c r="M135" s="10">
        <f t="shared" si="26"/>
        <v>5767.6404245937147</v>
      </c>
      <c r="N135" s="10">
        <f>C135-M135</f>
        <v>184.35957540628533</v>
      </c>
      <c r="O135" s="3">
        <f>(C135-$T$2)^2</f>
        <v>849835.0782249996</v>
      </c>
      <c r="P135" s="3">
        <f t="shared" si="27"/>
        <v>12531.872689754826</v>
      </c>
      <c r="Q135" s="3">
        <f>ABS((C135-M135)/C135)</f>
        <v>3.097439102928181E-2</v>
      </c>
      <c r="AC135" s="17">
        <v>5391.84</v>
      </c>
      <c r="AD135" s="13">
        <f t="shared" si="28"/>
        <v>3.4615384620337863E-3</v>
      </c>
      <c r="AG135" s="17">
        <v>201429</v>
      </c>
      <c r="AH135" s="17">
        <v>5952</v>
      </c>
      <c r="AI135" s="17">
        <v>5391.84</v>
      </c>
      <c r="AJ135" s="17">
        <v>1.1000000000000001</v>
      </c>
      <c r="AK135" s="17">
        <v>133</v>
      </c>
      <c r="AL135" s="17">
        <v>5391.84</v>
      </c>
      <c r="AM135" s="17"/>
      <c r="AN135" s="17"/>
    </row>
    <row r="136" spans="2:40" ht="16.5" thickBot="1" x14ac:dyDescent="0.3">
      <c r="B136" s="2">
        <v>201430</v>
      </c>
      <c r="C136" s="2">
        <v>5408</v>
      </c>
      <c r="D136" s="2" t="str">
        <f t="shared" si="29"/>
        <v>2014</v>
      </c>
      <c r="E136" s="2" t="str">
        <f t="shared" si="22"/>
        <v>30</v>
      </c>
      <c r="F136" s="3">
        <f>AVERAGEA(C111:C135,C110/2,C137:C161,C162/2)</f>
        <v>5397.2019230769229</v>
      </c>
      <c r="G136" s="10">
        <f>C136/F136</f>
        <v>1.0020006805520667</v>
      </c>
      <c r="H136" s="1">
        <v>134</v>
      </c>
      <c r="I136" s="10">
        <f>C136/G136</f>
        <v>5397.2019230769229</v>
      </c>
      <c r="J136" s="10">
        <f t="shared" si="23"/>
        <v>723225.05769230763</v>
      </c>
      <c r="K136" s="10">
        <f t="shared" si="24"/>
        <v>17956</v>
      </c>
      <c r="L136" s="10">
        <f t="shared" si="25"/>
        <v>5229.7719979928452</v>
      </c>
      <c r="M136" s="10">
        <f t="shared" si="26"/>
        <v>5240.2351011209721</v>
      </c>
      <c r="N136" s="10">
        <f>C136-M136</f>
        <v>167.7648988790279</v>
      </c>
      <c r="O136" s="3">
        <f>(C136-$T$2)^2</f>
        <v>142781.95822499983</v>
      </c>
      <c r="P136" s="3">
        <f t="shared" si="27"/>
        <v>408769.91935167689</v>
      </c>
      <c r="Q136" s="3">
        <f>ABS((C136-M136)/C136)</f>
        <v>3.1021615916980012E-2</v>
      </c>
      <c r="AC136" s="17">
        <v>5397.2</v>
      </c>
      <c r="AD136" s="13">
        <f t="shared" si="28"/>
        <v>-1.9230769230489386E-3</v>
      </c>
      <c r="AG136" s="17">
        <v>201430</v>
      </c>
      <c r="AH136" s="17">
        <v>5408</v>
      </c>
      <c r="AI136" s="17">
        <v>5397.2</v>
      </c>
      <c r="AJ136" s="17">
        <v>1</v>
      </c>
      <c r="AK136" s="17">
        <v>134</v>
      </c>
      <c r="AL136" s="17">
        <v>5397.2</v>
      </c>
      <c r="AM136" s="17"/>
      <c r="AN136" s="17"/>
    </row>
    <row r="137" spans="2:40" ht="16.5" thickBot="1" x14ac:dyDescent="0.3">
      <c r="B137" s="2">
        <v>201431</v>
      </c>
      <c r="C137" s="2">
        <v>6039</v>
      </c>
      <c r="D137" s="2" t="str">
        <f t="shared" si="29"/>
        <v>2014</v>
      </c>
      <c r="E137" s="2" t="str">
        <f t="shared" si="22"/>
        <v>31</v>
      </c>
      <c r="F137" s="3">
        <f>AVERAGEA(C112:C136,C111/2,C138:C162,C163/2)</f>
        <v>5386.2403846153848</v>
      </c>
      <c r="G137" s="10">
        <f>C137/F137</f>
        <v>1.1211902122395205</v>
      </c>
      <c r="H137" s="1">
        <v>135</v>
      </c>
      <c r="I137" s="10">
        <f>C137/G137</f>
        <v>5386.2403846153848</v>
      </c>
      <c r="J137" s="10">
        <f t="shared" si="23"/>
        <v>727142.45192307699</v>
      </c>
      <c r="K137" s="10">
        <f t="shared" si="24"/>
        <v>18225</v>
      </c>
      <c r="L137" s="10">
        <f t="shared" si="25"/>
        <v>5234.7163108324303</v>
      </c>
      <c r="M137" s="10">
        <f t="shared" si="26"/>
        <v>5869.1126915558925</v>
      </c>
      <c r="N137" s="10">
        <f>C137-M137</f>
        <v>169.88730844410748</v>
      </c>
      <c r="O137" s="3">
        <f>(C137-$T$2)^2</f>
        <v>1017808.5882249996</v>
      </c>
      <c r="P137" s="3">
        <f t="shared" si="27"/>
        <v>109.69588154129333</v>
      </c>
      <c r="Q137" s="3">
        <f>ABS((C137-M137)/C137)</f>
        <v>2.8131695387333577E-2</v>
      </c>
      <c r="AC137" s="17">
        <v>5386.24</v>
      </c>
      <c r="AD137" s="13">
        <f t="shared" si="28"/>
        <v>-3.8461538497358561E-4</v>
      </c>
      <c r="AG137" s="17">
        <v>201431</v>
      </c>
      <c r="AH137" s="17">
        <v>6039</v>
      </c>
      <c r="AI137" s="17">
        <v>5386.24</v>
      </c>
      <c r="AJ137" s="17">
        <v>1.1200000000000001</v>
      </c>
      <c r="AK137" s="17">
        <v>135</v>
      </c>
      <c r="AL137" s="17">
        <v>5386.24</v>
      </c>
      <c r="AM137" s="17"/>
      <c r="AN137" s="17"/>
    </row>
    <row r="138" spans="2:40" ht="16.5" thickBot="1" x14ac:dyDescent="0.3">
      <c r="B138" s="2">
        <v>201432</v>
      </c>
      <c r="C138" s="2">
        <v>5679</v>
      </c>
      <c r="D138" s="2" t="str">
        <f t="shared" si="29"/>
        <v>2014</v>
      </c>
      <c r="E138" s="2" t="str">
        <f t="shared" si="22"/>
        <v>32</v>
      </c>
      <c r="F138" s="3">
        <f>AVERAGEA(C113:C137,C112/2,C139:C163,C164/2)</f>
        <v>5398.5480769230771</v>
      </c>
      <c r="G138" s="10">
        <f>C138/F138</f>
        <v>1.0519495092163313</v>
      </c>
      <c r="H138" s="1">
        <v>136</v>
      </c>
      <c r="I138" s="10">
        <f>C138/G138</f>
        <v>5398.5480769230771</v>
      </c>
      <c r="J138" s="10">
        <f t="shared" si="23"/>
        <v>734202.5384615385</v>
      </c>
      <c r="K138" s="10">
        <f t="shared" si="24"/>
        <v>18496</v>
      </c>
      <c r="L138" s="10">
        <f t="shared" si="25"/>
        <v>5239.6606236720154</v>
      </c>
      <c r="M138" s="10">
        <f t="shared" si="26"/>
        <v>5511.8584215319133</v>
      </c>
      <c r="N138" s="10">
        <f>C138-M138</f>
        <v>167.14157846808666</v>
      </c>
      <c r="O138" s="3">
        <f>(C138-$T$2)^2</f>
        <v>421025.78822499973</v>
      </c>
      <c r="P138" s="3">
        <f t="shared" si="27"/>
        <v>135223.7718070173</v>
      </c>
      <c r="Q138" s="3">
        <f>ABS((C138-M138)/C138)</f>
        <v>2.9431515842241004E-2</v>
      </c>
      <c r="AC138" s="17">
        <v>5398.55</v>
      </c>
      <c r="AD138" s="13">
        <f t="shared" si="28"/>
        <v>1.9230769230489386E-3</v>
      </c>
      <c r="AG138" s="17">
        <v>201432</v>
      </c>
      <c r="AH138" s="17">
        <v>5679</v>
      </c>
      <c r="AI138" s="17">
        <v>5398.55</v>
      </c>
      <c r="AJ138" s="17">
        <v>1.05</v>
      </c>
      <c r="AK138" s="17">
        <v>136</v>
      </c>
      <c r="AL138" s="17">
        <v>5398.55</v>
      </c>
      <c r="AM138" s="17"/>
      <c r="AN138" s="17"/>
    </row>
    <row r="139" spans="2:40" ht="16.5" thickBot="1" x14ac:dyDescent="0.3">
      <c r="B139" s="2">
        <v>201433</v>
      </c>
      <c r="C139" s="2">
        <v>5551</v>
      </c>
      <c r="D139" s="2" t="str">
        <f t="shared" si="29"/>
        <v>2014</v>
      </c>
      <c r="E139" s="2" t="str">
        <f t="shared" si="22"/>
        <v>33</v>
      </c>
      <c r="F139" s="3">
        <f>AVERAGEA(C114:C138,C113/2,C140:C164,C165/2)</f>
        <v>5410.4519230769229</v>
      </c>
      <c r="G139" s="10">
        <f>C139/F139</f>
        <v>1.0259771418212968</v>
      </c>
      <c r="H139" s="1">
        <v>137</v>
      </c>
      <c r="I139" s="10">
        <f>C139/G139</f>
        <v>5410.4519230769229</v>
      </c>
      <c r="J139" s="10">
        <f t="shared" si="23"/>
        <v>741231.91346153838</v>
      </c>
      <c r="K139" s="10">
        <f t="shared" si="24"/>
        <v>18769</v>
      </c>
      <c r="L139" s="10">
        <f t="shared" si="25"/>
        <v>5244.6049365115996</v>
      </c>
      <c r="M139" s="10">
        <f t="shared" si="26"/>
        <v>5380.844782744035</v>
      </c>
      <c r="N139" s="10">
        <f>C139-M139</f>
        <v>170.155217255965</v>
      </c>
      <c r="O139" s="3">
        <f>(C139-$T$2)^2</f>
        <v>271300.34822499979</v>
      </c>
      <c r="P139" s="3">
        <f t="shared" si="27"/>
        <v>248743.07283012013</v>
      </c>
      <c r="Q139" s="3">
        <f>ABS((C139-M139)/C139)</f>
        <v>3.0653074627268059E-2</v>
      </c>
      <c r="AC139" s="17">
        <v>5410.45</v>
      </c>
      <c r="AD139" s="13">
        <f t="shared" si="28"/>
        <v>-1.9230769230489386E-3</v>
      </c>
      <c r="AG139" s="17">
        <v>201433</v>
      </c>
      <c r="AH139" s="17">
        <v>5551</v>
      </c>
      <c r="AI139" s="17">
        <v>5410.45</v>
      </c>
      <c r="AJ139" s="17">
        <v>1.03</v>
      </c>
      <c r="AK139" s="17">
        <v>137</v>
      </c>
      <c r="AL139" s="17">
        <v>5410.45</v>
      </c>
      <c r="AM139" s="17"/>
      <c r="AN139" s="17"/>
    </row>
    <row r="140" spans="2:40" ht="16.5" thickBot="1" x14ac:dyDescent="0.3">
      <c r="B140" s="2">
        <v>201434</v>
      </c>
      <c r="C140" s="2">
        <v>4869</v>
      </c>
      <c r="D140" s="2" t="str">
        <f t="shared" si="29"/>
        <v>2014</v>
      </c>
      <c r="E140" s="2" t="str">
        <f t="shared" si="22"/>
        <v>34</v>
      </c>
      <c r="F140" s="3">
        <f>AVERAGEA(C115:C139,C114/2,C141:C165,C166/2)</f>
        <v>5441.4807692307695</v>
      </c>
      <c r="G140" s="10">
        <f>C140/F140</f>
        <v>0.89479320179391209</v>
      </c>
      <c r="H140" s="1">
        <v>138</v>
      </c>
      <c r="I140" s="10">
        <f>C140/G140</f>
        <v>5441.4807692307695</v>
      </c>
      <c r="J140" s="10">
        <f t="shared" si="23"/>
        <v>750924.34615384624</v>
      </c>
      <c r="K140" s="10">
        <f t="shared" si="24"/>
        <v>19044</v>
      </c>
      <c r="L140" s="10">
        <f t="shared" si="25"/>
        <v>5249.5492493511847</v>
      </c>
      <c r="M140" s="10">
        <f t="shared" si="26"/>
        <v>4697.2609808017742</v>
      </c>
      <c r="N140" s="10">
        <f>C140-M140</f>
        <v>171.73901919822583</v>
      </c>
      <c r="O140" s="3">
        <f>(C140-$T$2)^2</f>
        <v>25964.48822500007</v>
      </c>
      <c r="P140" s="3">
        <f t="shared" si="27"/>
        <v>1397893.0935547233</v>
      </c>
      <c r="Q140" s="3">
        <f>ABS((C140-M140)/C140)</f>
        <v>3.5271928362749193E-2</v>
      </c>
      <c r="AC140" s="17">
        <v>5441.48</v>
      </c>
      <c r="AD140" s="13">
        <f t="shared" si="28"/>
        <v>-7.6923076994717121E-4</v>
      </c>
      <c r="AG140" s="17">
        <v>201434</v>
      </c>
      <c r="AH140" s="17">
        <v>4869</v>
      </c>
      <c r="AI140" s="17">
        <v>5441.48</v>
      </c>
      <c r="AJ140" s="17">
        <v>0.89</v>
      </c>
      <c r="AK140" s="17">
        <v>138</v>
      </c>
      <c r="AL140" s="17">
        <v>5441.48</v>
      </c>
      <c r="AM140" s="17"/>
      <c r="AN140" s="17"/>
    </row>
    <row r="141" spans="2:40" ht="16.5" thickBot="1" x14ac:dyDescent="0.3">
      <c r="B141" s="2">
        <v>201435</v>
      </c>
      <c r="C141" s="2">
        <v>4629</v>
      </c>
      <c r="D141" s="2" t="str">
        <f t="shared" si="29"/>
        <v>2014</v>
      </c>
      <c r="E141" s="2" t="str">
        <f t="shared" si="22"/>
        <v>35</v>
      </c>
      <c r="F141" s="3">
        <f>AVERAGEA(C116:C140,C115/2,C142:C166,C167/2)</f>
        <v>5463.2788461538457</v>
      </c>
      <c r="G141" s="10">
        <f>C141/F141</f>
        <v>0.84729338010246746</v>
      </c>
      <c r="H141" s="1">
        <v>139</v>
      </c>
      <c r="I141" s="10">
        <f>C141/G141</f>
        <v>5463.2788461538457</v>
      </c>
      <c r="J141" s="10">
        <f t="shared" si="23"/>
        <v>759395.75961538451</v>
      </c>
      <c r="K141" s="10">
        <f t="shared" si="24"/>
        <v>19321</v>
      </c>
      <c r="L141" s="10">
        <f t="shared" si="25"/>
        <v>5254.4935621907698</v>
      </c>
      <c r="M141" s="10">
        <f t="shared" si="26"/>
        <v>4452.0976110352722</v>
      </c>
      <c r="N141" s="10">
        <f>C141-M141</f>
        <v>176.90238896472783</v>
      </c>
      <c r="O141" s="3">
        <f>(C141-$T$2)^2</f>
        <v>160909.28822500017</v>
      </c>
      <c r="P141" s="3">
        <f t="shared" si="27"/>
        <v>2037723.8763953776</v>
      </c>
      <c r="Q141" s="3">
        <f>ABS((C141-M141)/C141)</f>
        <v>3.8216113407804675E-2</v>
      </c>
      <c r="AC141" s="17">
        <v>5463.28</v>
      </c>
      <c r="AD141" s="13">
        <f t="shared" si="28"/>
        <v>1.1538461540112621E-3</v>
      </c>
      <c r="AG141" s="17">
        <v>201435</v>
      </c>
      <c r="AH141" s="17">
        <v>4629</v>
      </c>
      <c r="AI141" s="17">
        <v>5463.28</v>
      </c>
      <c r="AJ141" s="17">
        <v>0.85</v>
      </c>
      <c r="AK141" s="17">
        <v>139</v>
      </c>
      <c r="AL141" s="17">
        <v>5463.28</v>
      </c>
      <c r="AM141" s="17"/>
      <c r="AN141" s="17"/>
    </row>
    <row r="142" spans="2:40" ht="16.5" thickBot="1" x14ac:dyDescent="0.3">
      <c r="B142" s="2">
        <v>201436</v>
      </c>
      <c r="C142" s="2">
        <v>4458</v>
      </c>
      <c r="D142" s="2" t="str">
        <f t="shared" si="29"/>
        <v>2014</v>
      </c>
      <c r="E142" s="2" t="str">
        <f t="shared" si="22"/>
        <v>36</v>
      </c>
      <c r="F142" s="3">
        <f>AVERAGEA(C117:C141,C116/2,C143:C167,C168/2)</f>
        <v>5458.4326923076924</v>
      </c>
      <c r="G142" s="10">
        <f>C142/F142</f>
        <v>0.81671795757094257</v>
      </c>
      <c r="H142" s="1">
        <v>140</v>
      </c>
      <c r="I142" s="10">
        <f>C142/G142</f>
        <v>5458.4326923076924</v>
      </c>
      <c r="J142" s="10">
        <f t="shared" si="23"/>
        <v>764180.57692307688</v>
      </c>
      <c r="K142" s="10">
        <f t="shared" si="24"/>
        <v>19600</v>
      </c>
      <c r="L142" s="10">
        <f t="shared" si="25"/>
        <v>5259.437875030354</v>
      </c>
      <c r="M142" s="10">
        <f t="shared" si="26"/>
        <v>4295.4773592660486</v>
      </c>
      <c r="N142" s="10">
        <f>C142-M142</f>
        <v>162.52264073395145</v>
      </c>
      <c r="O142" s="3">
        <f>(C142-$T$2)^2</f>
        <v>327338.45822500024</v>
      </c>
      <c r="P142" s="3">
        <f t="shared" si="27"/>
        <v>2509401.046529246</v>
      </c>
      <c r="Q142" s="3">
        <f>ABS((C142-M142)/C142)</f>
        <v>3.6456402138616298E-2</v>
      </c>
      <c r="AC142" s="17">
        <v>5458.43</v>
      </c>
      <c r="AD142" s="13">
        <f t="shared" si="28"/>
        <v>-2.6923076920866151E-3</v>
      </c>
      <c r="AG142" s="17">
        <v>201436</v>
      </c>
      <c r="AH142" s="17">
        <v>4458</v>
      </c>
      <c r="AI142" s="17">
        <v>5458.43</v>
      </c>
      <c r="AJ142" s="17">
        <v>0.82</v>
      </c>
      <c r="AK142" s="17">
        <v>140</v>
      </c>
      <c r="AL142" s="17">
        <v>5458.43</v>
      </c>
      <c r="AM142" s="17"/>
      <c r="AN142" s="17"/>
    </row>
    <row r="143" spans="2:40" ht="16.5" thickBot="1" x14ac:dyDescent="0.3">
      <c r="B143" s="2">
        <v>201437</v>
      </c>
      <c r="C143" s="2">
        <v>4507</v>
      </c>
      <c r="D143" s="2" t="str">
        <f t="shared" si="29"/>
        <v>2014</v>
      </c>
      <c r="E143" s="2" t="str">
        <f t="shared" si="22"/>
        <v>37</v>
      </c>
      <c r="F143" s="3">
        <f>AVERAGEA(C118:C142,C117/2,C144:C168,C169/2)</f>
        <v>5444.8653846153848</v>
      </c>
      <c r="G143" s="10">
        <f>C143/F143</f>
        <v>0.82775232841102941</v>
      </c>
      <c r="H143" s="1">
        <v>141</v>
      </c>
      <c r="I143" s="10">
        <f>C143/G143</f>
        <v>5444.8653846153848</v>
      </c>
      <c r="J143" s="10">
        <f t="shared" si="23"/>
        <v>767726.01923076925</v>
      </c>
      <c r="K143" s="10">
        <f t="shared" si="24"/>
        <v>19881</v>
      </c>
      <c r="L143" s="10">
        <f t="shared" si="25"/>
        <v>5264.3821878699391</v>
      </c>
      <c r="M143" s="10">
        <f t="shared" si="26"/>
        <v>4357.6046136548912</v>
      </c>
      <c r="N143" s="10">
        <f>C143-M143</f>
        <v>149.39538634510882</v>
      </c>
      <c r="O143" s="3">
        <f>(C143-$T$2)^2</f>
        <v>273670.2282250002</v>
      </c>
      <c r="P143" s="3">
        <f t="shared" si="27"/>
        <v>2316428.1674993052</v>
      </c>
      <c r="Q143" s="3">
        <f>ABS((C143-M143)/C143)</f>
        <v>3.3147412102309481E-2</v>
      </c>
      <c r="AC143" s="17">
        <v>5444.87</v>
      </c>
      <c r="AD143" s="13">
        <f t="shared" si="28"/>
        <v>4.6153846151355538E-3</v>
      </c>
      <c r="AG143" s="17">
        <v>201437</v>
      </c>
      <c r="AH143" s="17">
        <v>4507</v>
      </c>
      <c r="AI143" s="17">
        <v>5444.87</v>
      </c>
      <c r="AJ143" s="17">
        <v>0.83</v>
      </c>
      <c r="AK143" s="17">
        <v>141</v>
      </c>
      <c r="AL143" s="17">
        <v>5444.87</v>
      </c>
      <c r="AM143" s="17"/>
      <c r="AN143" s="17"/>
    </row>
    <row r="144" spans="2:40" ht="16.5" thickBot="1" x14ac:dyDescent="0.3">
      <c r="B144" s="2">
        <v>201438</v>
      </c>
      <c r="C144" s="2">
        <v>4265</v>
      </c>
      <c r="D144" s="2" t="str">
        <f t="shared" si="29"/>
        <v>2014</v>
      </c>
      <c r="E144" s="2" t="str">
        <f t="shared" si="22"/>
        <v>38</v>
      </c>
      <c r="F144" s="3">
        <f>AVERAGEA(C119:C143,C118/2,C145:C169,C170/2)</f>
        <v>5445.1826923076924</v>
      </c>
      <c r="G144" s="10">
        <f>C144/F144</f>
        <v>0.7832611394334088</v>
      </c>
      <c r="H144" s="1">
        <v>142</v>
      </c>
      <c r="I144" s="10">
        <f>C144/G144</f>
        <v>5445.1826923076924</v>
      </c>
      <c r="J144" s="10">
        <f t="shared" si="23"/>
        <v>773215.94230769237</v>
      </c>
      <c r="K144" s="10">
        <f t="shared" si="24"/>
        <v>20164</v>
      </c>
      <c r="L144" s="10">
        <f t="shared" si="25"/>
        <v>5269.3265007095233</v>
      </c>
      <c r="M144" s="10">
        <f t="shared" si="26"/>
        <v>4127.258678992398</v>
      </c>
      <c r="N144" s="10">
        <f>C144-M144</f>
        <v>137.74132100760198</v>
      </c>
      <c r="O144" s="3">
        <f>(C144-$T$2)^2</f>
        <v>585431.56822500029</v>
      </c>
      <c r="P144" s="3">
        <f t="shared" si="27"/>
        <v>3070651.99224912</v>
      </c>
      <c r="Q144" s="3">
        <f>ABS((C144-M144)/C144)</f>
        <v>3.2295737633669865E-2</v>
      </c>
      <c r="AC144" s="17">
        <v>5445.18</v>
      </c>
      <c r="AD144" s="13">
        <f t="shared" si="28"/>
        <v>-2.6923076920866151E-3</v>
      </c>
      <c r="AG144" s="17">
        <v>201438</v>
      </c>
      <c r="AH144" s="17">
        <v>4265</v>
      </c>
      <c r="AI144" s="17">
        <v>5445.18</v>
      </c>
      <c r="AJ144" s="17">
        <v>0.78</v>
      </c>
      <c r="AK144" s="17">
        <v>142</v>
      </c>
      <c r="AL144" s="17">
        <v>5445.18</v>
      </c>
      <c r="AM144" s="17"/>
      <c r="AN144" s="17"/>
    </row>
    <row r="145" spans="2:40" ht="16.5" thickBot="1" x14ac:dyDescent="0.3">
      <c r="B145" s="2">
        <v>201439</v>
      </c>
      <c r="C145" s="2">
        <v>3680</v>
      </c>
      <c r="D145" s="2" t="str">
        <f t="shared" si="29"/>
        <v>2014</v>
      </c>
      <c r="E145" s="2" t="str">
        <f t="shared" si="22"/>
        <v>39</v>
      </c>
      <c r="F145" s="3">
        <f>AVERAGEA(C120:C144,C119/2,C146:C170,C171/2)</f>
        <v>5455.3846153846152</v>
      </c>
      <c r="G145" s="10">
        <f>C145/F145</f>
        <v>0.67456288776085727</v>
      </c>
      <c r="H145" s="1">
        <v>143</v>
      </c>
      <c r="I145" s="10">
        <f>C145/G145</f>
        <v>5455.3846153846152</v>
      </c>
      <c r="J145" s="10">
        <f t="shared" si="23"/>
        <v>780120</v>
      </c>
      <c r="K145" s="10">
        <f t="shared" si="24"/>
        <v>20449</v>
      </c>
      <c r="L145" s="10">
        <f t="shared" si="25"/>
        <v>5274.2708135491084</v>
      </c>
      <c r="M145" s="10">
        <f t="shared" si="26"/>
        <v>3557.8273508204925</v>
      </c>
      <c r="N145" s="10">
        <f>C145-M145</f>
        <v>122.17264917950752</v>
      </c>
      <c r="O145" s="3">
        <f>(C145-$T$2)^2</f>
        <v>1822864.5182250007</v>
      </c>
      <c r="P145" s="3">
        <f t="shared" si="27"/>
        <v>5390564.4867957998</v>
      </c>
      <c r="Q145" s="3">
        <f>ABS((C145-M145)/C145)</f>
        <v>3.319908945095313E-2</v>
      </c>
      <c r="AC145" s="17">
        <v>5455.38</v>
      </c>
      <c r="AD145" s="13">
        <f t="shared" si="28"/>
        <v>-4.6153846151355538E-3</v>
      </c>
      <c r="AG145" s="17">
        <v>201439</v>
      </c>
      <c r="AH145" s="17">
        <v>3680</v>
      </c>
      <c r="AI145" s="17">
        <v>5455.38</v>
      </c>
      <c r="AJ145" s="17">
        <v>0.67</v>
      </c>
      <c r="AK145" s="17">
        <v>143</v>
      </c>
      <c r="AL145" s="17">
        <v>5455.38</v>
      </c>
      <c r="AM145" s="17"/>
      <c r="AN145" s="17"/>
    </row>
    <row r="146" spans="2:40" ht="16.5" thickBot="1" x14ac:dyDescent="0.3">
      <c r="B146" s="2">
        <v>201440</v>
      </c>
      <c r="C146" s="2">
        <v>4338</v>
      </c>
      <c r="D146" s="2" t="str">
        <f t="shared" si="29"/>
        <v>2014</v>
      </c>
      <c r="E146" s="2" t="str">
        <f t="shared" si="22"/>
        <v>40</v>
      </c>
      <c r="F146" s="3">
        <f>AVERAGEA(C121:C145,C120/2,C147:C171,C172/2)</f>
        <v>5442.125</v>
      </c>
      <c r="G146" s="10">
        <f>C146/F146</f>
        <v>0.79711509750327303</v>
      </c>
      <c r="H146" s="1">
        <v>144</v>
      </c>
      <c r="I146" s="10">
        <f>C146/G146</f>
        <v>5442.125</v>
      </c>
      <c r="J146" s="10">
        <f t="shared" si="23"/>
        <v>783666</v>
      </c>
      <c r="K146" s="10">
        <f t="shared" si="24"/>
        <v>20736</v>
      </c>
      <c r="L146" s="10">
        <f t="shared" si="25"/>
        <v>5279.2151263886935</v>
      </c>
      <c r="M146" s="10">
        <f t="shared" si="26"/>
        <v>4208.1420802120774</v>
      </c>
      <c r="N146" s="10">
        <f>C146-M146</f>
        <v>129.85791978792258</v>
      </c>
      <c r="O146" s="3">
        <f>(C146-$T$2)^2</f>
        <v>479050.85822500032</v>
      </c>
      <c r="P146" s="3">
        <f t="shared" si="27"/>
        <v>2793725.6853395062</v>
      </c>
      <c r="Q146" s="3">
        <f>ABS((C146-M146)/C146)</f>
        <v>2.9934974593804193E-2</v>
      </c>
      <c r="AC146" s="17">
        <v>5442.13</v>
      </c>
      <c r="AD146" s="13">
        <f t="shared" si="28"/>
        <v>5.0000000001091394E-3</v>
      </c>
      <c r="AG146" s="17">
        <v>201440</v>
      </c>
      <c r="AH146" s="17">
        <v>4338</v>
      </c>
      <c r="AI146" s="17">
        <v>5442.13</v>
      </c>
      <c r="AJ146" s="17">
        <v>0.8</v>
      </c>
      <c r="AK146" s="17">
        <v>144</v>
      </c>
      <c r="AL146" s="17">
        <v>5442.13</v>
      </c>
      <c r="AM146" s="17"/>
      <c r="AN146" s="17"/>
    </row>
    <row r="147" spans="2:40" ht="16.5" thickBot="1" x14ac:dyDescent="0.3">
      <c r="B147" s="2">
        <v>201441</v>
      </c>
      <c r="C147" s="2">
        <v>4104</v>
      </c>
      <c r="D147" s="2" t="str">
        <f t="shared" si="29"/>
        <v>2014</v>
      </c>
      <c r="E147" s="2" t="str">
        <f t="shared" si="22"/>
        <v>41</v>
      </c>
      <c r="F147" s="3">
        <f>AVERAGEA(C122:C146,C121/2,C148:C172,C173/2)</f>
        <v>5448</v>
      </c>
      <c r="G147" s="10">
        <f>C147/F147</f>
        <v>0.75330396475770922</v>
      </c>
      <c r="H147" s="1">
        <v>145</v>
      </c>
      <c r="I147" s="10">
        <f>C147/G147</f>
        <v>5448</v>
      </c>
      <c r="J147" s="10">
        <f t="shared" si="23"/>
        <v>789960</v>
      </c>
      <c r="K147" s="10">
        <f t="shared" si="24"/>
        <v>21025</v>
      </c>
      <c r="L147" s="10">
        <f t="shared" si="25"/>
        <v>5284.1594392282786</v>
      </c>
      <c r="M147" s="10">
        <f t="shared" si="26"/>
        <v>3980.5782559825357</v>
      </c>
      <c r="N147" s="10">
        <f>C147-M147</f>
        <v>123.42174401746433</v>
      </c>
      <c r="O147" s="3">
        <f>(C147-$T$2)^2</f>
        <v>857726.03822500037</v>
      </c>
      <c r="P147" s="3">
        <f t="shared" si="27"/>
        <v>3606231.4438509718</v>
      </c>
      <c r="Q147" s="3">
        <f>ABS((C147-M147)/C147)</f>
        <v>3.0073524370727175E-2</v>
      </c>
      <c r="AC147" s="17">
        <v>5448</v>
      </c>
      <c r="AD147" s="13">
        <f t="shared" si="28"/>
        <v>0</v>
      </c>
      <c r="AG147" s="17">
        <v>201441</v>
      </c>
      <c r="AH147" s="17">
        <v>4104</v>
      </c>
      <c r="AI147" s="17">
        <v>5448</v>
      </c>
      <c r="AJ147" s="17">
        <v>0.75</v>
      </c>
      <c r="AK147" s="17">
        <v>145</v>
      </c>
      <c r="AL147" s="17">
        <v>5448</v>
      </c>
      <c r="AM147" s="17"/>
      <c r="AN147" s="17"/>
    </row>
    <row r="148" spans="2:40" ht="16.5" thickBot="1" x14ac:dyDescent="0.3">
      <c r="B148" s="2">
        <v>201442</v>
      </c>
      <c r="C148" s="2">
        <v>4034</v>
      </c>
      <c r="D148" s="2" t="str">
        <f t="shared" si="29"/>
        <v>2014</v>
      </c>
      <c r="E148" s="2" t="str">
        <f t="shared" si="22"/>
        <v>42</v>
      </c>
      <c r="F148" s="3">
        <f>AVERAGEA(C123:C147,C122/2,C149:C173,C174/2)</f>
        <v>5431.7692307692305</v>
      </c>
      <c r="G148" s="10">
        <f>C148/F148</f>
        <v>0.74266778072026396</v>
      </c>
      <c r="H148" s="1">
        <v>146</v>
      </c>
      <c r="I148" s="10">
        <f>C148/G148</f>
        <v>5431.7692307692305</v>
      </c>
      <c r="J148" s="10">
        <f t="shared" si="23"/>
        <v>793038.30769230763</v>
      </c>
      <c r="K148" s="10">
        <f t="shared" si="24"/>
        <v>21316</v>
      </c>
      <c r="L148" s="10">
        <f t="shared" si="25"/>
        <v>5289.1037520678628</v>
      </c>
      <c r="M148" s="10">
        <f t="shared" si="26"/>
        <v>3928.0469455474608</v>
      </c>
      <c r="N148" s="10">
        <f>C148-M148</f>
        <v>105.95305445253916</v>
      </c>
      <c r="O148" s="3">
        <f>(C148-$T$2)^2</f>
        <v>992284.9382250004</v>
      </c>
      <c r="P148" s="3">
        <f t="shared" si="27"/>
        <v>3808505.741614236</v>
      </c>
      <c r="Q148" s="3">
        <f>ABS((C148-M148)/C148)</f>
        <v>2.6265011019469302E-2</v>
      </c>
      <c r="AC148" s="17">
        <v>5431.77</v>
      </c>
      <c r="AD148" s="13">
        <f t="shared" si="28"/>
        <v>7.6923076994717121E-4</v>
      </c>
      <c r="AG148" s="17">
        <v>201442</v>
      </c>
      <c r="AH148" s="17">
        <v>4034</v>
      </c>
      <c r="AI148" s="17">
        <v>5431.77</v>
      </c>
      <c r="AJ148" s="17">
        <v>0.74</v>
      </c>
      <c r="AK148" s="17">
        <v>146</v>
      </c>
      <c r="AL148" s="17">
        <v>5431.77</v>
      </c>
      <c r="AM148" s="17"/>
      <c r="AN148" s="17"/>
    </row>
    <row r="149" spans="2:40" ht="16.5" thickBot="1" x14ac:dyDescent="0.3">
      <c r="B149" s="2">
        <v>201443</v>
      </c>
      <c r="C149" s="2">
        <v>3639</v>
      </c>
      <c r="D149" s="2" t="str">
        <f t="shared" si="29"/>
        <v>2014</v>
      </c>
      <c r="E149" s="2" t="str">
        <f t="shared" si="22"/>
        <v>43</v>
      </c>
      <c r="F149" s="3">
        <f>AVERAGEA(C124:C148,C123/2,C150:C174,C175/2)</f>
        <v>5426.2019230769229</v>
      </c>
      <c r="G149" s="10">
        <f>C149/F149</f>
        <v>0.67063482922075046</v>
      </c>
      <c r="H149" s="1">
        <v>147</v>
      </c>
      <c r="I149" s="10">
        <f>C149/G149</f>
        <v>5426.2019230769229</v>
      </c>
      <c r="J149" s="10">
        <f t="shared" si="23"/>
        <v>797651.68269230763</v>
      </c>
      <c r="K149" s="10">
        <f t="shared" si="24"/>
        <v>21609</v>
      </c>
      <c r="L149" s="10">
        <f t="shared" si="25"/>
        <v>5294.048064907448</v>
      </c>
      <c r="M149" s="10">
        <f t="shared" si="26"/>
        <v>3550.3730198956509</v>
      </c>
      <c r="N149" s="10">
        <f>C149-M149</f>
        <v>88.626980104349059</v>
      </c>
      <c r="O149" s="3">
        <f>(C149-$T$2)^2</f>
        <v>1935256.5882250005</v>
      </c>
      <c r="P149" s="3">
        <f t="shared" si="27"/>
        <v>5425234.3724935744</v>
      </c>
      <c r="Q149" s="3">
        <f>ABS((C149-M149)/C149)</f>
        <v>2.4354762326009635E-2</v>
      </c>
      <c r="AC149" s="17">
        <v>5426.2</v>
      </c>
      <c r="AD149" s="13">
        <f t="shared" si="28"/>
        <v>-1.9230769230489386E-3</v>
      </c>
      <c r="AG149" s="17">
        <v>201443</v>
      </c>
      <c r="AH149" s="17">
        <v>3639</v>
      </c>
      <c r="AI149" s="17">
        <v>5426.2</v>
      </c>
      <c r="AJ149" s="17">
        <v>0.67</v>
      </c>
      <c r="AK149" s="17">
        <v>147</v>
      </c>
      <c r="AL149" s="17">
        <v>5426.2</v>
      </c>
      <c r="AM149" s="17"/>
      <c r="AN149" s="17"/>
    </row>
    <row r="150" spans="2:40" ht="16.5" thickBot="1" x14ac:dyDescent="0.3">
      <c r="B150" s="2">
        <v>201444</v>
      </c>
      <c r="C150" s="2">
        <v>3828</v>
      </c>
      <c r="D150" s="2" t="str">
        <f t="shared" si="29"/>
        <v>2014</v>
      </c>
      <c r="E150" s="2" t="str">
        <f t="shared" si="22"/>
        <v>44</v>
      </c>
      <c r="F150" s="3">
        <f>AVERAGEA(C125:C149,C124/2,C151:C175,C176/2)</f>
        <v>5435.3653846153848</v>
      </c>
      <c r="G150" s="10">
        <f>C150/F150</f>
        <v>0.70427647989131015</v>
      </c>
      <c r="H150" s="1">
        <v>148</v>
      </c>
      <c r="I150" s="10">
        <f>C150/G150</f>
        <v>5435.3653846153848</v>
      </c>
      <c r="J150" s="10">
        <f t="shared" si="23"/>
        <v>804434.07692307699</v>
      </c>
      <c r="K150" s="10">
        <f t="shared" si="24"/>
        <v>21904</v>
      </c>
      <c r="L150" s="10">
        <f t="shared" si="25"/>
        <v>5298.9923777470322</v>
      </c>
      <c r="M150" s="10">
        <f t="shared" si="26"/>
        <v>3731.9556987705632</v>
      </c>
      <c r="N150" s="10">
        <f>C150-M150</f>
        <v>96.044301229436769</v>
      </c>
      <c r="O150" s="3">
        <f>(C150-$T$2)^2</f>
        <v>1445128.5582250005</v>
      </c>
      <c r="P150" s="3">
        <f t="shared" si="27"/>
        <v>4612317.0778850289</v>
      </c>
      <c r="Q150" s="3">
        <f>ABS((C150-M150)/C150)</f>
        <v>2.5089942849905112E-2</v>
      </c>
      <c r="AC150" s="17">
        <v>5435.37</v>
      </c>
      <c r="AD150" s="13">
        <f t="shared" si="28"/>
        <v>4.6153846151355538E-3</v>
      </c>
      <c r="AG150" s="17">
        <v>201444</v>
      </c>
      <c r="AH150" s="17">
        <v>3828</v>
      </c>
      <c r="AI150" s="17">
        <v>5435.37</v>
      </c>
      <c r="AJ150" s="17">
        <v>0.7</v>
      </c>
      <c r="AK150" s="17">
        <v>148</v>
      </c>
      <c r="AL150" s="17">
        <v>5435.37</v>
      </c>
      <c r="AM150" s="17"/>
      <c r="AN150" s="17"/>
    </row>
    <row r="151" spans="2:40" ht="16.5" thickBot="1" x14ac:dyDescent="0.3">
      <c r="B151" s="2">
        <v>201445</v>
      </c>
      <c r="C151" s="2">
        <v>4444</v>
      </c>
      <c r="D151" s="2" t="str">
        <f t="shared" si="29"/>
        <v>2014</v>
      </c>
      <c r="E151" s="2" t="str">
        <f t="shared" si="22"/>
        <v>45</v>
      </c>
      <c r="F151" s="3">
        <f>AVERAGEA(C126:C150,C125/2,C152:C176,C177/2)</f>
        <v>5426.9807692307695</v>
      </c>
      <c r="G151" s="10">
        <f>C151/F151</f>
        <v>0.81887152156426402</v>
      </c>
      <c r="H151" s="1">
        <v>149</v>
      </c>
      <c r="I151" s="10">
        <f>C151/G151</f>
        <v>5426.9807692307695</v>
      </c>
      <c r="J151" s="10">
        <f t="shared" si="23"/>
        <v>808620.13461538462</v>
      </c>
      <c r="K151" s="10">
        <f t="shared" si="24"/>
        <v>22201</v>
      </c>
      <c r="L151" s="10">
        <f t="shared" si="25"/>
        <v>5303.9366905866173</v>
      </c>
      <c r="M151" s="10">
        <f t="shared" si="26"/>
        <v>4343.2427081011901</v>
      </c>
      <c r="N151" s="10">
        <f>C151-M151</f>
        <v>100.75729189880985</v>
      </c>
      <c r="O151" s="3">
        <f>(C151-$T$2)^2</f>
        <v>343554.23822500027</v>
      </c>
      <c r="P151" s="3">
        <f t="shared" si="27"/>
        <v>2360351.5454857508</v>
      </c>
      <c r="Q151" s="3">
        <f>ABS((C151-M151)/C151)</f>
        <v>2.267265794302652E-2</v>
      </c>
      <c r="AC151" s="17">
        <v>5426.98</v>
      </c>
      <c r="AD151" s="13">
        <f t="shared" si="28"/>
        <v>-7.6923076994717121E-4</v>
      </c>
      <c r="AG151" s="17">
        <v>201445</v>
      </c>
      <c r="AH151" s="17">
        <v>4444</v>
      </c>
      <c r="AI151" s="17">
        <v>5426.98</v>
      </c>
      <c r="AJ151" s="17">
        <v>0.82</v>
      </c>
      <c r="AK151" s="17">
        <v>149</v>
      </c>
      <c r="AL151" s="17">
        <v>5426.98</v>
      </c>
      <c r="AM151" s="17"/>
      <c r="AN151" s="17"/>
    </row>
    <row r="152" spans="2:40" ht="16.5" thickBot="1" x14ac:dyDescent="0.3">
      <c r="B152" s="2">
        <v>201446</v>
      </c>
      <c r="C152" s="2">
        <v>4244</v>
      </c>
      <c r="D152" s="2" t="str">
        <f t="shared" si="29"/>
        <v>2014</v>
      </c>
      <c r="E152" s="2" t="str">
        <f t="shared" si="22"/>
        <v>46</v>
      </c>
      <c r="F152" s="3">
        <f>AVERAGEA(C127:C151,C126/2,C153:C177,C178/2)</f>
        <v>5423.6538461538457</v>
      </c>
      <c r="G152" s="10">
        <f>C152/F152</f>
        <v>0.78249831578200901</v>
      </c>
      <c r="H152" s="1">
        <v>150</v>
      </c>
      <c r="I152" s="10">
        <f>C152/G152</f>
        <v>5423.6538461538457</v>
      </c>
      <c r="J152" s="10">
        <f t="shared" si="23"/>
        <v>813548.07692307688</v>
      </c>
      <c r="K152" s="10">
        <f t="shared" si="24"/>
        <v>22500</v>
      </c>
      <c r="L152" s="10">
        <f t="shared" si="25"/>
        <v>5308.8810034262024</v>
      </c>
      <c r="M152" s="10">
        <f t="shared" si="26"/>
        <v>4154.1904438681049</v>
      </c>
      <c r="N152" s="10">
        <f>C152-M152</f>
        <v>89.809556131895079</v>
      </c>
      <c r="O152" s="3">
        <f>(C152-$T$2)^2</f>
        <v>618008.23822500033</v>
      </c>
      <c r="P152" s="3">
        <f t="shared" si="27"/>
        <v>2976990.7627831092</v>
      </c>
      <c r="Q152" s="3">
        <f>ABS((C152-M152)/C152)</f>
        <v>2.1161535375093091E-2</v>
      </c>
      <c r="AC152" s="17">
        <v>5423.65</v>
      </c>
      <c r="AD152" s="13">
        <f t="shared" si="28"/>
        <v>-3.8461538460978772E-3</v>
      </c>
      <c r="AG152" s="17">
        <v>201446</v>
      </c>
      <c r="AH152" s="17">
        <v>4244</v>
      </c>
      <c r="AI152" s="17">
        <v>5423.65</v>
      </c>
      <c r="AJ152" s="17">
        <v>0.78</v>
      </c>
      <c r="AK152" s="17">
        <v>150</v>
      </c>
      <c r="AL152" s="17">
        <v>5423.65</v>
      </c>
      <c r="AM152" s="17"/>
      <c r="AN152" s="17"/>
    </row>
    <row r="153" spans="2:40" ht="16.5" thickBot="1" x14ac:dyDescent="0.3">
      <c r="B153" s="2">
        <v>201447</v>
      </c>
      <c r="C153" s="2">
        <v>3893</v>
      </c>
      <c r="D153" s="2" t="str">
        <f t="shared" si="29"/>
        <v>2014</v>
      </c>
      <c r="E153" s="2" t="str">
        <f t="shared" si="22"/>
        <v>47</v>
      </c>
      <c r="F153" s="3">
        <f>AVERAGEA(C128:C152,C127/2,C154:C178,C179/2)</f>
        <v>5425.3173076923076</v>
      </c>
      <c r="G153" s="10">
        <f>C153/F153</f>
        <v>0.71756171652491085</v>
      </c>
      <c r="H153" s="1">
        <v>151</v>
      </c>
      <c r="I153" s="10">
        <f>C153/G153</f>
        <v>5425.3173076923076</v>
      </c>
      <c r="J153" s="10">
        <f t="shared" si="23"/>
        <v>819222.9134615385</v>
      </c>
      <c r="K153" s="10">
        <f t="shared" si="24"/>
        <v>22801</v>
      </c>
      <c r="L153" s="10">
        <f t="shared" si="25"/>
        <v>5313.8253162657866</v>
      </c>
      <c r="M153" s="10">
        <f t="shared" si="26"/>
        <v>3812.9976152532049</v>
      </c>
      <c r="N153" s="10">
        <f>C153-M153</f>
        <v>80.002384746795087</v>
      </c>
      <c r="O153" s="3">
        <f>(C153-$T$2)^2</f>
        <v>1293076.0082250005</v>
      </c>
      <c r="P153" s="3">
        <f t="shared" si="27"/>
        <v>4270788.6750544598</v>
      </c>
      <c r="Q153" s="3">
        <f>ABS((C153-M153)/C153)</f>
        <v>2.0550317171023656E-2</v>
      </c>
      <c r="AC153" s="17">
        <v>5425.32</v>
      </c>
      <c r="AD153" s="13">
        <f t="shared" si="28"/>
        <v>2.6923076920866151E-3</v>
      </c>
      <c r="AG153" s="17">
        <v>201447</v>
      </c>
      <c r="AH153" s="17">
        <v>3893</v>
      </c>
      <c r="AI153" s="17">
        <v>5425.32</v>
      </c>
      <c r="AJ153" s="17">
        <v>0.72</v>
      </c>
      <c r="AK153" s="17">
        <v>151</v>
      </c>
      <c r="AL153" s="17">
        <v>5425.32</v>
      </c>
      <c r="AM153" s="17"/>
      <c r="AN153" s="17"/>
    </row>
    <row r="154" spans="2:40" ht="16.5" thickBot="1" x14ac:dyDescent="0.3">
      <c r="B154" s="2">
        <v>201448</v>
      </c>
      <c r="C154" s="2">
        <v>4334</v>
      </c>
      <c r="D154" s="2" t="str">
        <f t="shared" si="29"/>
        <v>2014</v>
      </c>
      <c r="E154" s="2" t="str">
        <f t="shared" si="22"/>
        <v>48</v>
      </c>
      <c r="F154" s="3">
        <f>AVERAGEA(C129:C153,C128/2,C155:C179,C180/2)</f>
        <v>5411.3653846153848</v>
      </c>
      <c r="G154" s="10">
        <f>C154/F154</f>
        <v>0.80090692310699341</v>
      </c>
      <c r="H154" s="1">
        <v>152</v>
      </c>
      <c r="I154" s="10">
        <f>C154/G154</f>
        <v>5411.3653846153848</v>
      </c>
      <c r="J154" s="10">
        <f t="shared" si="23"/>
        <v>822527.5384615385</v>
      </c>
      <c r="K154" s="10">
        <f t="shared" si="24"/>
        <v>23104</v>
      </c>
      <c r="L154" s="10">
        <f t="shared" si="25"/>
        <v>5318.7696291053717</v>
      </c>
      <c r="M154" s="10">
        <f t="shared" si="26"/>
        <v>4259.8394183617074</v>
      </c>
      <c r="N154" s="10">
        <f>C154-M154</f>
        <v>74.16058163829257</v>
      </c>
      <c r="O154" s="3">
        <f>(C154-$T$2)^2</f>
        <v>484603.93822500028</v>
      </c>
      <c r="P154" s="3">
        <f t="shared" si="27"/>
        <v>2623579.8689775923</v>
      </c>
      <c r="Q154" s="3">
        <f>ABS((C154-M154)/C154)</f>
        <v>1.7111347863011668E-2</v>
      </c>
      <c r="AC154" s="17">
        <v>5411.37</v>
      </c>
      <c r="AD154" s="13">
        <f t="shared" si="28"/>
        <v>4.6153846151355538E-3</v>
      </c>
      <c r="AG154" s="17">
        <v>201448</v>
      </c>
      <c r="AH154" s="17">
        <v>4334</v>
      </c>
      <c r="AI154" s="17">
        <v>5411.37</v>
      </c>
      <c r="AJ154" s="17">
        <v>0.8</v>
      </c>
      <c r="AK154" s="17">
        <v>152</v>
      </c>
      <c r="AL154" s="17">
        <v>5411.37</v>
      </c>
      <c r="AM154" s="17"/>
      <c r="AN154" s="17"/>
    </row>
    <row r="155" spans="2:40" ht="16.5" thickBot="1" x14ac:dyDescent="0.3">
      <c r="B155" s="2">
        <v>201449</v>
      </c>
      <c r="C155" s="2">
        <v>6307</v>
      </c>
      <c r="D155" s="2" t="str">
        <f t="shared" si="29"/>
        <v>2014</v>
      </c>
      <c r="E155" s="2" t="str">
        <f t="shared" si="22"/>
        <v>49</v>
      </c>
      <c r="F155" s="3">
        <f>AVERAGEA(C130:C154,C129/2,C156:C180,C181/2)</f>
        <v>5369.8365384615381</v>
      </c>
      <c r="G155" s="10">
        <f>C155/F155</f>
        <v>1.1745236479408663</v>
      </c>
      <c r="H155" s="1">
        <v>153</v>
      </c>
      <c r="I155" s="10">
        <f>C155/G155</f>
        <v>5369.8365384615381</v>
      </c>
      <c r="J155" s="10">
        <f t="shared" si="23"/>
        <v>821584.99038461538</v>
      </c>
      <c r="K155" s="10">
        <f t="shared" si="24"/>
        <v>23409</v>
      </c>
      <c r="L155" s="10">
        <f t="shared" si="25"/>
        <v>5323.7139419449568</v>
      </c>
      <c r="M155" s="10">
        <f t="shared" si="26"/>
        <v>6252.8279196868398</v>
      </c>
      <c r="N155" s="10">
        <f>C155-M155</f>
        <v>54.172080313160222</v>
      </c>
      <c r="O155" s="3">
        <f>(C155-$T$2)^2</f>
        <v>1630384.2282249995</v>
      </c>
      <c r="P155" s="3">
        <f t="shared" si="27"/>
        <v>139309.32777389101</v>
      </c>
      <c r="Q155" s="3">
        <f>ABS((C155-M155)/C155)</f>
        <v>8.589199352015256E-3</v>
      </c>
      <c r="AC155" s="17">
        <v>5369.84</v>
      </c>
      <c r="AD155" s="13">
        <f t="shared" si="28"/>
        <v>3.4615384620337863E-3</v>
      </c>
      <c r="AG155" s="17">
        <v>201449</v>
      </c>
      <c r="AH155" s="17">
        <v>6307</v>
      </c>
      <c r="AI155" s="17">
        <v>5369.84</v>
      </c>
      <c r="AJ155" s="17">
        <v>1.17</v>
      </c>
      <c r="AK155" s="17">
        <v>153</v>
      </c>
      <c r="AL155" s="17">
        <v>5369.84</v>
      </c>
      <c r="AM155" s="17"/>
      <c r="AN155" s="17"/>
    </row>
    <row r="156" spans="2:40" ht="16.5" thickBot="1" x14ac:dyDescent="0.3">
      <c r="B156" s="2">
        <v>201450</v>
      </c>
      <c r="C156" s="2">
        <v>9101</v>
      </c>
      <c r="D156" s="2" t="str">
        <f t="shared" si="29"/>
        <v>2014</v>
      </c>
      <c r="E156" s="2" t="str">
        <f t="shared" si="22"/>
        <v>50</v>
      </c>
      <c r="F156" s="3">
        <f>AVERAGEA(C131:C155,C130/2,C157:C181,C182/2)</f>
        <v>5316.9038461538457</v>
      </c>
      <c r="G156" s="10">
        <f>C156/F156</f>
        <v>1.7117104734898492</v>
      </c>
      <c r="H156" s="1">
        <v>154</v>
      </c>
      <c r="I156" s="10">
        <f>C156/G156</f>
        <v>5316.9038461538457</v>
      </c>
      <c r="J156" s="10">
        <f t="shared" si="23"/>
        <v>818803.19230769225</v>
      </c>
      <c r="K156" s="10">
        <f t="shared" si="24"/>
        <v>23716</v>
      </c>
      <c r="L156" s="10">
        <f t="shared" si="25"/>
        <v>5328.658254784541</v>
      </c>
      <c r="M156" s="10">
        <f t="shared" si="26"/>
        <v>9121.1201443628397</v>
      </c>
      <c r="N156" s="10">
        <f>C156-M156</f>
        <v>-20.12014436283971</v>
      </c>
      <c r="O156" s="3">
        <f>(C156-$T$2)^2</f>
        <v>16571941.848224998</v>
      </c>
      <c r="P156" s="3">
        <f t="shared" si="27"/>
        <v>10507541.847463865</v>
      </c>
      <c r="Q156" s="3">
        <f>ABS((C156-M156)/C156)</f>
        <v>2.2107619341654445E-3</v>
      </c>
      <c r="AC156" s="17">
        <v>5316.9</v>
      </c>
      <c r="AD156" s="13">
        <f t="shared" si="28"/>
        <v>-3.8461538460978772E-3</v>
      </c>
      <c r="AG156" s="17">
        <v>201450</v>
      </c>
      <c r="AH156" s="17">
        <v>9101</v>
      </c>
      <c r="AI156" s="17">
        <v>5316.9</v>
      </c>
      <c r="AJ156" s="17">
        <v>1.71</v>
      </c>
      <c r="AK156" s="17">
        <v>154</v>
      </c>
      <c r="AL156" s="17">
        <v>5316.9</v>
      </c>
      <c r="AM156" s="17"/>
      <c r="AN156" s="17"/>
    </row>
    <row r="157" spans="2:40" ht="16.5" thickBot="1" x14ac:dyDescent="0.3">
      <c r="B157" s="2">
        <v>201451</v>
      </c>
      <c r="C157" s="2">
        <v>13408</v>
      </c>
      <c r="D157" s="2" t="str">
        <f t="shared" si="29"/>
        <v>2014</v>
      </c>
      <c r="E157" s="2" t="str">
        <f t="shared" si="22"/>
        <v>51</v>
      </c>
      <c r="F157" s="3">
        <f>AVERAGEA(C132:C156,C131/2,C158:C182,C183/2)</f>
        <v>5243.8942307692305</v>
      </c>
      <c r="G157" s="10">
        <f>C157/F157</f>
        <v>2.5568784208740936</v>
      </c>
      <c r="H157" s="1">
        <v>155</v>
      </c>
      <c r="I157" s="10">
        <f>C157/G157</f>
        <v>5243.8942307692305</v>
      </c>
      <c r="J157" s="10">
        <f t="shared" si="23"/>
        <v>812803.60576923075</v>
      </c>
      <c r="K157" s="10">
        <f t="shared" si="24"/>
        <v>24025</v>
      </c>
      <c r="L157" s="10">
        <f t="shared" si="25"/>
        <v>5333.6025676241261</v>
      </c>
      <c r="M157" s="10">
        <f t="shared" si="26"/>
        <v>13637.373310676787</v>
      </c>
      <c r="N157" s="10">
        <f>C157-M157</f>
        <v>-229.37331067678679</v>
      </c>
      <c r="O157" s="3">
        <f>(C157-$T$2)^2</f>
        <v>70188621.958224997</v>
      </c>
      <c r="P157" s="3">
        <f t="shared" si="27"/>
        <v>60183259.74174124</v>
      </c>
      <c r="Q157" s="3">
        <f>ABS((C157-M157)/C157)</f>
        <v>1.7107197992003789E-2</v>
      </c>
      <c r="AC157" s="17">
        <v>5243.89</v>
      </c>
      <c r="AD157" s="13">
        <f t="shared" si="28"/>
        <v>-4.2307692301619682E-3</v>
      </c>
      <c r="AG157" s="17">
        <v>201451</v>
      </c>
      <c r="AH157" s="17">
        <v>13408</v>
      </c>
      <c r="AI157" s="17">
        <v>5243.89</v>
      </c>
      <c r="AJ157" s="17">
        <v>2.56</v>
      </c>
      <c r="AK157" s="17">
        <v>155</v>
      </c>
      <c r="AL157" s="17">
        <v>5243.89</v>
      </c>
      <c r="AM157" s="17"/>
      <c r="AN157" s="17"/>
    </row>
    <row r="158" spans="2:40" ht="16.5" thickBot="1" x14ac:dyDescent="0.3">
      <c r="B158" s="2">
        <v>201452</v>
      </c>
      <c r="C158" s="2">
        <v>23068</v>
      </c>
      <c r="D158" s="2" t="str">
        <f t="shared" si="29"/>
        <v>2014</v>
      </c>
      <c r="E158" s="2" t="str">
        <f t="shared" si="22"/>
        <v>52</v>
      </c>
      <c r="F158" s="3">
        <f>AVERAGEA(C133:C157,C132/2,C159:C183,C184/2)</f>
        <v>5069.0961538461543</v>
      </c>
      <c r="G158" s="10">
        <f>C158/F158</f>
        <v>4.5507126517016765</v>
      </c>
      <c r="H158" s="1">
        <v>156</v>
      </c>
      <c r="I158" s="10">
        <f>C158/G158</f>
        <v>5069.0961538461534</v>
      </c>
      <c r="J158" s="10">
        <f t="shared" si="23"/>
        <v>790778.99999999988</v>
      </c>
      <c r="K158" s="10">
        <f t="shared" si="24"/>
        <v>24336</v>
      </c>
      <c r="L158" s="10">
        <f t="shared" si="25"/>
        <v>5338.5468804637112</v>
      </c>
      <c r="M158" s="10">
        <f t="shared" si="26"/>
        <v>24294.192830628726</v>
      </c>
      <c r="N158" s="10">
        <f>C158-M158</f>
        <v>-1226.1928306287264</v>
      </c>
      <c r="O158" s="3">
        <f>(C158-$T$2)^2</f>
        <v>325364573.7582249</v>
      </c>
      <c r="P158" s="3">
        <f t="shared" si="27"/>
        <v>339097734.71925074</v>
      </c>
      <c r="Q158" s="3">
        <f>ABS((C158-M158)/C158)</f>
        <v>5.3155576150022817E-2</v>
      </c>
      <c r="AC158" s="17">
        <v>5069.1000000000004</v>
      </c>
      <c r="AD158" s="13">
        <f t="shared" si="28"/>
        <v>3.846153847007372E-3</v>
      </c>
      <c r="AG158" s="17">
        <v>201452</v>
      </c>
      <c r="AH158" s="17">
        <v>23068</v>
      </c>
      <c r="AI158" s="17">
        <v>5069.1000000000004</v>
      </c>
      <c r="AJ158" s="17">
        <v>4.55</v>
      </c>
      <c r="AK158" s="17">
        <v>156</v>
      </c>
      <c r="AL158" s="17">
        <v>5069.1000000000004</v>
      </c>
      <c r="AM158" s="17"/>
      <c r="AN158" s="17"/>
    </row>
    <row r="159" spans="2:40" ht="16.5" thickBot="1" x14ac:dyDescent="0.3">
      <c r="B159" s="2">
        <v>201501</v>
      </c>
      <c r="C159" s="2">
        <v>17330</v>
      </c>
      <c r="D159" s="2" t="str">
        <f t="shared" si="29"/>
        <v>2015</v>
      </c>
      <c r="E159" s="2" t="str">
        <f t="shared" si="22"/>
        <v>01</v>
      </c>
      <c r="F159" s="3">
        <f>AVERAGEA(C134:C158,C133/2,C160:C184,C185/2)</f>
        <v>5179.5</v>
      </c>
      <c r="G159" s="10">
        <f>C159/F159</f>
        <v>3.3458828072207742</v>
      </c>
      <c r="H159" s="1">
        <v>157</v>
      </c>
      <c r="I159" s="10">
        <f>C159/G159</f>
        <v>5179.5</v>
      </c>
      <c r="J159" s="10">
        <f t="shared" si="23"/>
        <v>813181.5</v>
      </c>
      <c r="K159" s="10">
        <f t="shared" si="24"/>
        <v>24649</v>
      </c>
      <c r="L159" s="10">
        <f t="shared" si="25"/>
        <v>5343.4911933032954</v>
      </c>
      <c r="M159" s="10">
        <f t="shared" si="26"/>
        <v>17878.695314209115</v>
      </c>
      <c r="N159" s="10">
        <f>C159-M159</f>
        <v>-548.69531420911517</v>
      </c>
      <c r="O159" s="3">
        <f>(C159-$T$2)^2</f>
        <v>151286679.01822498</v>
      </c>
      <c r="P159" s="3">
        <f t="shared" si="27"/>
        <v>143978617.81344402</v>
      </c>
      <c r="Q159" s="3">
        <f>ABS((C159-M159)/C159)</f>
        <v>3.1661587663538091E-2</v>
      </c>
      <c r="AC159" s="17">
        <v>5179.5</v>
      </c>
      <c r="AD159" s="13">
        <f t="shared" si="28"/>
        <v>0</v>
      </c>
      <c r="AG159" s="17">
        <v>201501</v>
      </c>
      <c r="AH159" s="17">
        <v>17330</v>
      </c>
      <c r="AI159" s="17">
        <v>5179.5</v>
      </c>
      <c r="AJ159" s="17">
        <v>3.35</v>
      </c>
      <c r="AK159" s="17">
        <v>157</v>
      </c>
      <c r="AL159" s="17">
        <v>5179.5</v>
      </c>
      <c r="AM159" s="17"/>
      <c r="AN159" s="17"/>
    </row>
    <row r="160" spans="2:40" ht="16.5" thickBot="1" x14ac:dyDescent="0.3">
      <c r="B160" s="2">
        <v>201502</v>
      </c>
      <c r="C160" s="2">
        <v>3901</v>
      </c>
      <c r="D160" s="2" t="str">
        <f t="shared" si="29"/>
        <v>2015</v>
      </c>
      <c r="E160" s="2" t="str">
        <f t="shared" si="22"/>
        <v>02</v>
      </c>
      <c r="F160" s="3">
        <f>AVERAGEA(C135:C159,C134/2,C161:C185,C186/2)</f>
        <v>5436.8076923076924</v>
      </c>
      <c r="G160" s="10">
        <f>C160/F160</f>
        <v>0.71751664226037615</v>
      </c>
      <c r="H160" s="1">
        <v>158</v>
      </c>
      <c r="I160" s="10">
        <f>C160/G160</f>
        <v>5436.8076923076924</v>
      </c>
      <c r="J160" s="10">
        <f t="shared" si="23"/>
        <v>859015.61538461538</v>
      </c>
      <c r="K160" s="10">
        <f t="shared" si="24"/>
        <v>24964</v>
      </c>
      <c r="L160" s="10">
        <f t="shared" si="25"/>
        <v>5348.4355061428805</v>
      </c>
      <c r="M160" s="10">
        <f t="shared" si="26"/>
        <v>3837.591485713815</v>
      </c>
      <c r="N160" s="10">
        <f>C160-M160</f>
        <v>63.408514286184982</v>
      </c>
      <c r="O160" s="3">
        <f>(C160-$T$2)^2</f>
        <v>1274945.8482250005</v>
      </c>
      <c r="P160" s="3">
        <f t="shared" si="27"/>
        <v>4169742.7060934673</v>
      </c>
      <c r="Q160" s="3">
        <f>ABS((C160-M160)/C160)</f>
        <v>1.6254425605276849E-2</v>
      </c>
      <c r="AC160" s="17">
        <v>5436.81</v>
      </c>
      <c r="AD160" s="13">
        <f t="shared" si="28"/>
        <v>2.3076923080225242E-3</v>
      </c>
      <c r="AG160" s="17">
        <v>201502</v>
      </c>
      <c r="AH160" s="17">
        <v>3901</v>
      </c>
      <c r="AI160" s="17">
        <v>5436.81</v>
      </c>
      <c r="AJ160" s="17">
        <v>0.72</v>
      </c>
      <c r="AK160" s="17">
        <v>158</v>
      </c>
      <c r="AL160" s="17">
        <v>5436.81</v>
      </c>
      <c r="AM160" s="17"/>
      <c r="AN160" s="17"/>
    </row>
    <row r="161" spans="2:40" ht="16.5" thickBot="1" x14ac:dyDescent="0.3">
      <c r="B161" s="2">
        <v>201503</v>
      </c>
      <c r="C161" s="2">
        <v>4235</v>
      </c>
      <c r="D161" s="2" t="str">
        <f t="shared" si="29"/>
        <v>2015</v>
      </c>
      <c r="E161" s="2" t="str">
        <f t="shared" si="22"/>
        <v>03</v>
      </c>
      <c r="F161" s="3">
        <f>AVERAGEA(C136:C160,C135/2,C162:C186,C187/2)</f>
        <v>5419.75</v>
      </c>
      <c r="G161" s="10">
        <f>C161/F161</f>
        <v>0.78140135615111395</v>
      </c>
      <c r="H161" s="1">
        <v>159</v>
      </c>
      <c r="I161" s="10">
        <f>C161/G161</f>
        <v>5419.75</v>
      </c>
      <c r="J161" s="10">
        <f t="shared" si="23"/>
        <v>861740.25</v>
      </c>
      <c r="K161" s="10">
        <f t="shared" si="24"/>
        <v>25281</v>
      </c>
      <c r="L161" s="10">
        <f t="shared" si="25"/>
        <v>5353.3798189824656</v>
      </c>
      <c r="M161" s="10">
        <f t="shared" si="26"/>
        <v>4183.1382505449037</v>
      </c>
      <c r="N161" s="10">
        <f>C161-M161</f>
        <v>51.861749455096287</v>
      </c>
      <c r="O161" s="3">
        <f>(C161-$T$2)^2</f>
        <v>632239.66822500038</v>
      </c>
      <c r="P161" s="3">
        <f t="shared" si="27"/>
        <v>2877935.8885630416</v>
      </c>
      <c r="Q161" s="3">
        <f>ABS((C161-M161)/C161)</f>
        <v>1.2245985703682712E-2</v>
      </c>
      <c r="AC161" s="17">
        <v>5419.75</v>
      </c>
      <c r="AD161" s="13">
        <f t="shared" si="28"/>
        <v>0</v>
      </c>
      <c r="AG161" s="17">
        <v>201503</v>
      </c>
      <c r="AH161" s="17">
        <v>4235</v>
      </c>
      <c r="AI161" s="17">
        <v>5419.75</v>
      </c>
      <c r="AJ161" s="17">
        <v>0.78</v>
      </c>
      <c r="AK161" s="17">
        <v>159</v>
      </c>
      <c r="AL161" s="17">
        <v>5419.75</v>
      </c>
      <c r="AM161" s="17"/>
      <c r="AN161" s="17"/>
    </row>
    <row r="162" spans="2:40" ht="16.5" thickBot="1" x14ac:dyDescent="0.3">
      <c r="B162" s="2">
        <v>201504</v>
      </c>
      <c r="C162" s="2">
        <v>3821</v>
      </c>
      <c r="D162" s="2" t="str">
        <f t="shared" si="29"/>
        <v>2015</v>
      </c>
      <c r="E162" s="2" t="str">
        <f t="shared" si="22"/>
        <v>04</v>
      </c>
      <c r="F162" s="3">
        <f>AVERAGEA(C137:C161,C136/2,C163:C187,C188/2)</f>
        <v>5410.9326923076924</v>
      </c>
      <c r="G162" s="10">
        <f>C162/F162</f>
        <v>0.7061629144698145</v>
      </c>
      <c r="H162" s="1">
        <v>160</v>
      </c>
      <c r="I162" s="10">
        <f>C162/G162</f>
        <v>5410.9326923076924</v>
      </c>
      <c r="J162" s="10">
        <f t="shared" si="23"/>
        <v>865749.23076923075</v>
      </c>
      <c r="K162" s="10">
        <f t="shared" si="24"/>
        <v>25600</v>
      </c>
      <c r="L162" s="10">
        <f t="shared" si="25"/>
        <v>5358.3241318220498</v>
      </c>
      <c r="M162" s="10">
        <f t="shared" si="26"/>
        <v>3783.8497856013973</v>
      </c>
      <c r="N162" s="10">
        <f>C162-M162</f>
        <v>37.150214398602657</v>
      </c>
      <c r="O162" s="3">
        <f>(C162-$T$2)^2</f>
        <v>1462007.4482250006</v>
      </c>
      <c r="P162" s="3">
        <f t="shared" si="27"/>
        <v>4392111.4192662183</v>
      </c>
      <c r="Q162" s="3">
        <f>ABS((C162-M162)/C162)</f>
        <v>9.7226418211469913E-3</v>
      </c>
      <c r="AC162" s="17">
        <v>5410.93</v>
      </c>
      <c r="AD162" s="13">
        <f t="shared" si="28"/>
        <v>-2.6923076920866151E-3</v>
      </c>
      <c r="AG162" s="17">
        <v>201504</v>
      </c>
      <c r="AH162" s="17">
        <v>3821</v>
      </c>
      <c r="AI162" s="17">
        <v>5410.93</v>
      </c>
      <c r="AJ162" s="17">
        <v>0.71</v>
      </c>
      <c r="AK162" s="17">
        <v>160</v>
      </c>
      <c r="AL162" s="17">
        <v>5410.93</v>
      </c>
      <c r="AM162" s="17"/>
      <c r="AN162" s="17"/>
    </row>
    <row r="163" spans="2:40" ht="16.5" thickBot="1" x14ac:dyDescent="0.3">
      <c r="B163" s="2">
        <v>201505</v>
      </c>
      <c r="C163" s="2">
        <v>3649</v>
      </c>
      <c r="D163" s="2" t="str">
        <f t="shared" si="29"/>
        <v>2015</v>
      </c>
      <c r="E163" s="2" t="str">
        <f t="shared" si="22"/>
        <v>05</v>
      </c>
      <c r="F163" s="3">
        <f>AVERAGEA(C138:C162,C137/2,C164:C188,C189/2)</f>
        <v>5390.0961538461543</v>
      </c>
      <c r="G163" s="10">
        <f>C163/F163</f>
        <v>0.67698235724351996</v>
      </c>
      <c r="H163" s="1">
        <v>161</v>
      </c>
      <c r="I163" s="10">
        <f>C163/G163</f>
        <v>5390.0961538461543</v>
      </c>
      <c r="J163" s="10">
        <f t="shared" ref="J163:J194" si="30">H163*I163</f>
        <v>867805.48076923087</v>
      </c>
      <c r="K163" s="10">
        <f t="shared" ref="K163:K194" si="31">H163^2</f>
        <v>25921</v>
      </c>
      <c r="L163" s="10">
        <f t="shared" si="25"/>
        <v>5363.2684446616349</v>
      </c>
      <c r="M163" s="10">
        <f t="shared" si="26"/>
        <v>3630.8381141968207</v>
      </c>
      <c r="N163" s="10">
        <f>C163-M163</f>
        <v>18.161885803179302</v>
      </c>
      <c r="O163" s="3">
        <f>(C163-$T$2)^2</f>
        <v>1907533.8882250006</v>
      </c>
      <c r="P163" s="3">
        <f t="shared" si="27"/>
        <v>5056868.2759826388</v>
      </c>
      <c r="Q163" s="3">
        <f>ABS((C163-M163)/C163)</f>
        <v>4.9772227468290768E-3</v>
      </c>
      <c r="AC163" s="17">
        <v>5390.1</v>
      </c>
      <c r="AD163" s="13">
        <f t="shared" ref="AD163:AD194" si="32">AC163-I163</f>
        <v>3.8461538460978772E-3</v>
      </c>
      <c r="AG163" s="17">
        <v>201505</v>
      </c>
      <c r="AH163" s="17">
        <v>3649</v>
      </c>
      <c r="AI163" s="17">
        <v>5390.1</v>
      </c>
      <c r="AJ163" s="17">
        <v>0.68</v>
      </c>
      <c r="AK163" s="17">
        <v>161</v>
      </c>
      <c r="AL163" s="17">
        <v>5390.1</v>
      </c>
      <c r="AM163" s="17"/>
      <c r="AN163" s="17"/>
    </row>
    <row r="164" spans="2:40" ht="16.5" thickBot="1" x14ac:dyDescent="0.3">
      <c r="B164" s="2">
        <v>201506</v>
      </c>
      <c r="C164" s="2">
        <v>3899</v>
      </c>
      <c r="D164" s="2" t="str">
        <f t="shared" si="29"/>
        <v>2015</v>
      </c>
      <c r="E164" s="2" t="str">
        <f t="shared" si="22"/>
        <v>06</v>
      </c>
      <c r="F164" s="3">
        <f>AVERAGEA(C139:C163,C138/2,C165:C189,C190/2)</f>
        <v>5360.375</v>
      </c>
      <c r="G164" s="10">
        <f>C164/F164</f>
        <v>0.72737448406128302</v>
      </c>
      <c r="H164" s="1">
        <v>162</v>
      </c>
      <c r="I164" s="10">
        <f>C164/G164</f>
        <v>5360.375</v>
      </c>
      <c r="J164" s="10">
        <f t="shared" si="30"/>
        <v>868380.75</v>
      </c>
      <c r="K164" s="10">
        <f t="shared" si="31"/>
        <v>26244</v>
      </c>
      <c r="L164" s="10">
        <f t="shared" si="25"/>
        <v>5368.21275750122</v>
      </c>
      <c r="M164" s="10">
        <f t="shared" si="26"/>
        <v>3904.7009848186472</v>
      </c>
      <c r="N164" s="10">
        <f>C164-M164</f>
        <v>-5.7009848186471572</v>
      </c>
      <c r="O164" s="3">
        <f>(C164-$T$2)^2</f>
        <v>1279466.3882250006</v>
      </c>
      <c r="P164" s="3">
        <f t="shared" si="27"/>
        <v>3900171.8964359015</v>
      </c>
      <c r="Q164" s="3">
        <f>ABS((C164-M164)/C164)</f>
        <v>1.4621658934719562E-3</v>
      </c>
      <c r="AC164" s="17">
        <v>5360.38</v>
      </c>
      <c r="AD164" s="13">
        <f t="shared" si="32"/>
        <v>5.0000000001091394E-3</v>
      </c>
      <c r="AG164" s="17">
        <v>201506</v>
      </c>
      <c r="AH164" s="17">
        <v>3899</v>
      </c>
      <c r="AI164" s="17">
        <v>5360.38</v>
      </c>
      <c r="AJ164" s="17">
        <v>0.73</v>
      </c>
      <c r="AK164" s="17">
        <v>162</v>
      </c>
      <c r="AL164" s="17">
        <v>5360.38</v>
      </c>
      <c r="AM164" s="17"/>
      <c r="AN164" s="17"/>
    </row>
    <row r="165" spans="2:40" ht="16.5" thickBot="1" x14ac:dyDescent="0.3">
      <c r="B165" s="2">
        <v>201507</v>
      </c>
      <c r="C165" s="2">
        <v>4478</v>
      </c>
      <c r="D165" s="2" t="str">
        <f t="shared" si="29"/>
        <v>2015</v>
      </c>
      <c r="E165" s="2" t="str">
        <f t="shared" si="22"/>
        <v>07</v>
      </c>
      <c r="F165" s="3">
        <f>AVERAGEA(C140:C164,C139/2,C166:C190,C191/2)</f>
        <v>5331.0961538461543</v>
      </c>
      <c r="G165" s="10">
        <f>C165/F165</f>
        <v>0.839977346266643</v>
      </c>
      <c r="H165" s="1">
        <v>163</v>
      </c>
      <c r="I165" s="10">
        <f>C165/G165</f>
        <v>5331.0961538461543</v>
      </c>
      <c r="J165" s="10">
        <f t="shared" si="30"/>
        <v>868968.67307692312</v>
      </c>
      <c r="K165" s="10">
        <f t="shared" si="31"/>
        <v>26569</v>
      </c>
      <c r="L165" s="10">
        <f t="shared" si="25"/>
        <v>5373.1570703408042</v>
      </c>
      <c r="M165" s="10">
        <f t="shared" si="26"/>
        <v>4513.3302170187189</v>
      </c>
      <c r="N165" s="10">
        <f>C165-M165</f>
        <v>-35.33021701871894</v>
      </c>
      <c r="O165" s="3">
        <f>(C165-$T$2)^2</f>
        <v>304853.05822500022</v>
      </c>
      <c r="P165" s="3">
        <f t="shared" si="27"/>
        <v>1866655.6070192989</v>
      </c>
      <c r="Q165" s="3">
        <f>ABS((C165-M165)/C165)</f>
        <v>7.8897313574629174E-3</v>
      </c>
      <c r="AC165" s="17">
        <v>5331.1</v>
      </c>
      <c r="AD165" s="13">
        <f t="shared" si="32"/>
        <v>3.8461538460978772E-3</v>
      </c>
      <c r="AG165" s="17">
        <v>201507</v>
      </c>
      <c r="AH165" s="17">
        <v>4478</v>
      </c>
      <c r="AI165" s="17">
        <v>5331.1</v>
      </c>
      <c r="AJ165" s="17">
        <v>0.84</v>
      </c>
      <c r="AK165" s="17">
        <v>163</v>
      </c>
      <c r="AL165" s="17">
        <v>5331.1</v>
      </c>
      <c r="AM165" s="17"/>
      <c r="AN165" s="17"/>
    </row>
    <row r="166" spans="2:40" ht="16.5" thickBot="1" x14ac:dyDescent="0.3">
      <c r="B166" s="2">
        <v>201508</v>
      </c>
      <c r="C166" s="2">
        <v>4094</v>
      </c>
      <c r="D166" s="2" t="str">
        <f t="shared" si="29"/>
        <v>2015</v>
      </c>
      <c r="E166" s="2" t="str">
        <f t="shared" si="22"/>
        <v>08</v>
      </c>
      <c r="F166" s="3">
        <f>AVERAGEA(C141:C165,C140/2,C167:C191,C192/2)</f>
        <v>5323.5384615384619</v>
      </c>
      <c r="G166" s="10">
        <f>C166/F166</f>
        <v>0.76903736670230904</v>
      </c>
      <c r="H166" s="1">
        <v>164</v>
      </c>
      <c r="I166" s="10">
        <f>C166/G166</f>
        <v>5323.5384615384619</v>
      </c>
      <c r="J166" s="10">
        <f t="shared" si="30"/>
        <v>873060.30769230775</v>
      </c>
      <c r="K166" s="10">
        <f t="shared" si="31"/>
        <v>26896</v>
      </c>
      <c r="L166" s="10">
        <f t="shared" si="25"/>
        <v>5378.1013831803893</v>
      </c>
      <c r="M166" s="10">
        <f t="shared" si="26"/>
        <v>4135.9609255790929</v>
      </c>
      <c r="N166" s="10">
        <f>C166-M166</f>
        <v>-41.960925579092873</v>
      </c>
      <c r="O166" s="3">
        <f>(C166-$T$2)^2</f>
        <v>876348.73822500044</v>
      </c>
      <c r="P166" s="3">
        <f t="shared" si="27"/>
        <v>3040229.3477195329</v>
      </c>
      <c r="Q166" s="3">
        <f>ABS((C166-M166)/C166)</f>
        <v>1.0249371172225909E-2</v>
      </c>
      <c r="AC166" s="17">
        <v>5323.54</v>
      </c>
      <c r="AD166" s="13">
        <f t="shared" si="32"/>
        <v>1.538461538075353E-3</v>
      </c>
      <c r="AG166" s="17">
        <v>201508</v>
      </c>
      <c r="AH166" s="17">
        <v>4094</v>
      </c>
      <c r="AI166" s="17">
        <v>5323.54</v>
      </c>
      <c r="AJ166" s="17">
        <v>0.77</v>
      </c>
      <c r="AK166" s="17">
        <v>164</v>
      </c>
      <c r="AL166" s="17">
        <v>5323.54</v>
      </c>
      <c r="AM166" s="17"/>
      <c r="AN166" s="17"/>
    </row>
    <row r="167" spans="2:40" ht="16.5" thickBot="1" x14ac:dyDescent="0.3">
      <c r="B167" s="2">
        <v>201509</v>
      </c>
      <c r="C167" s="2">
        <v>4079</v>
      </c>
      <c r="D167" s="2" t="str">
        <f t="shared" si="29"/>
        <v>2015</v>
      </c>
      <c r="E167" s="2" t="str">
        <f t="shared" si="22"/>
        <v>09</v>
      </c>
      <c r="F167" s="3">
        <f>AVERAGEA(C142:C166,C141/2,C168:C192,C193/2)</f>
        <v>5326.0576923076924</v>
      </c>
      <c r="G167" s="10">
        <f>C167/F167</f>
        <v>0.76585726923146358</v>
      </c>
      <c r="H167" s="1">
        <v>165</v>
      </c>
      <c r="I167" s="10">
        <f>C167/G167</f>
        <v>5326.0576923076924</v>
      </c>
      <c r="J167" s="10">
        <f t="shared" si="30"/>
        <v>878799.51923076925</v>
      </c>
      <c r="K167" s="10">
        <f t="shared" si="31"/>
        <v>27225</v>
      </c>
      <c r="L167" s="10">
        <f t="shared" si="25"/>
        <v>5383.0456960199735</v>
      </c>
      <c r="M167" s="10">
        <f t="shared" si="26"/>
        <v>4122.6446769020404</v>
      </c>
      <c r="N167" s="10">
        <f>C167-M167</f>
        <v>-43.644676902040374</v>
      </c>
      <c r="O167" s="3">
        <f>(C167-$T$2)^2</f>
        <v>904657.78822500037</v>
      </c>
      <c r="P167" s="3">
        <f t="shared" si="27"/>
        <v>3086843.7676161211</v>
      </c>
      <c r="Q167" s="3">
        <f>ABS((C167-M167)/C167)</f>
        <v>1.0699847242471286E-2</v>
      </c>
      <c r="AC167" s="17">
        <v>5326.06</v>
      </c>
      <c r="AD167" s="13">
        <f t="shared" si="32"/>
        <v>2.3076923080225242E-3</v>
      </c>
      <c r="AG167" s="17">
        <v>201509</v>
      </c>
      <c r="AH167" s="17">
        <v>4079</v>
      </c>
      <c r="AI167" s="17">
        <v>5326.06</v>
      </c>
      <c r="AJ167" s="17">
        <v>0.77</v>
      </c>
      <c r="AK167" s="17">
        <v>165</v>
      </c>
      <c r="AL167" s="17">
        <v>5326.06</v>
      </c>
      <c r="AM167" s="17"/>
      <c r="AN167" s="17"/>
    </row>
    <row r="168" spans="2:40" ht="16.5" thickBot="1" x14ac:dyDescent="0.3">
      <c r="B168" s="2">
        <v>201510</v>
      </c>
      <c r="C168" s="2">
        <v>9278</v>
      </c>
      <c r="D168" s="2" t="str">
        <f t="shared" si="29"/>
        <v>2015</v>
      </c>
      <c r="E168" s="2" t="str">
        <f t="shared" si="22"/>
        <v>10</v>
      </c>
      <c r="F168" s="3">
        <f>AVERAGEA(C143:C167,C142/2,C169:C193,C194/2)</f>
        <v>5237.0576923076924</v>
      </c>
      <c r="G168" s="10">
        <f>C168/F168</f>
        <v>1.7716054596128918</v>
      </c>
      <c r="H168" s="1">
        <v>166</v>
      </c>
      <c r="I168" s="10">
        <f>C168/G168</f>
        <v>5237.0576923076924</v>
      </c>
      <c r="J168" s="10">
        <f t="shared" si="30"/>
        <v>869351.57692307688</v>
      </c>
      <c r="K168" s="10">
        <f t="shared" si="31"/>
        <v>27556</v>
      </c>
      <c r="L168" s="10">
        <f t="shared" si="25"/>
        <v>5387.9900088595587</v>
      </c>
      <c r="M168" s="10">
        <f t="shared" si="26"/>
        <v>9545.3925160353083</v>
      </c>
      <c r="N168" s="10">
        <f>C168-M168</f>
        <v>-267.39251603530829</v>
      </c>
      <c r="O168" s="3">
        <f>(C168-$T$2)^2</f>
        <v>18044357.058224998</v>
      </c>
      <c r="P168" s="3">
        <f t="shared" si="27"/>
        <v>13438135.420830548</v>
      </c>
      <c r="Q168" s="3">
        <f>ABS((C168-M168)/C168)</f>
        <v>2.8820059930513935E-2</v>
      </c>
      <c r="AC168" s="17">
        <v>5237.0600000000004</v>
      </c>
      <c r="AD168" s="13">
        <f t="shared" si="32"/>
        <v>2.3076923080225242E-3</v>
      </c>
      <c r="AG168" s="17">
        <v>201510</v>
      </c>
      <c r="AH168" s="17">
        <v>9278</v>
      </c>
      <c r="AI168" s="17">
        <v>5237.0600000000004</v>
      </c>
      <c r="AJ168" s="17">
        <v>1.77</v>
      </c>
      <c r="AK168" s="17">
        <v>166</v>
      </c>
      <c r="AL168" s="17">
        <v>5237.0600000000004</v>
      </c>
      <c r="AM168" s="17"/>
      <c r="AN168" s="17"/>
    </row>
    <row r="169" spans="2:40" ht="16.5" thickBot="1" x14ac:dyDescent="0.3">
      <c r="B169" s="2">
        <v>201511</v>
      </c>
      <c r="C169" s="2">
        <v>2794</v>
      </c>
      <c r="D169" s="2" t="str">
        <f t="shared" si="29"/>
        <v>2015</v>
      </c>
      <c r="E169" s="2" t="str">
        <f t="shared" si="22"/>
        <v>11</v>
      </c>
      <c r="F169" s="3">
        <f>AVERAGEA(C144:C168,C143/2,C170:C194,C195/2)</f>
        <v>5358.6923076923076</v>
      </c>
      <c r="G169" s="10">
        <f>C169/F169</f>
        <v>0.52139586294015472</v>
      </c>
      <c r="H169" s="1">
        <v>167</v>
      </c>
      <c r="I169" s="10">
        <f>C169/G169</f>
        <v>5358.6923076923076</v>
      </c>
      <c r="J169" s="10">
        <f t="shared" si="30"/>
        <v>894901.61538461538</v>
      </c>
      <c r="K169" s="10">
        <f t="shared" si="31"/>
        <v>27889</v>
      </c>
      <c r="L169" s="10">
        <f t="shared" si="25"/>
        <v>5392.9343216991438</v>
      </c>
      <c r="M169" s="10">
        <f t="shared" si="26"/>
        <v>2811.8536444419028</v>
      </c>
      <c r="N169" s="10">
        <f>C169-M169</f>
        <v>-17.853644441902816</v>
      </c>
      <c r="O169" s="3">
        <f>(C169-$T$2)^2</f>
        <v>5000299.7382250009</v>
      </c>
      <c r="P169" s="3">
        <f t="shared" si="27"/>
        <v>9410983.4724921491</v>
      </c>
      <c r="Q169" s="3">
        <f>ABS((C169-M169)/C169)</f>
        <v>6.3899944316044436E-3</v>
      </c>
      <c r="AC169" s="17">
        <v>5358.69</v>
      </c>
      <c r="AD169" s="13">
        <f t="shared" si="32"/>
        <v>-2.3076923080225242E-3</v>
      </c>
      <c r="AG169" s="17">
        <v>201511</v>
      </c>
      <c r="AH169" s="17">
        <v>2794</v>
      </c>
      <c r="AI169" s="17">
        <v>5358.69</v>
      </c>
      <c r="AJ169" s="17">
        <v>0.52</v>
      </c>
      <c r="AK169" s="17">
        <v>167</v>
      </c>
      <c r="AL169" s="17">
        <v>5358.69</v>
      </c>
      <c r="AM169" s="17"/>
      <c r="AN169" s="17"/>
    </row>
    <row r="170" spans="2:40" ht="16.5" thickBot="1" x14ac:dyDescent="0.3">
      <c r="B170" s="2">
        <v>201512</v>
      </c>
      <c r="C170" s="2">
        <v>3203</v>
      </c>
      <c r="D170" s="2" t="str">
        <f t="shared" si="29"/>
        <v>2015</v>
      </c>
      <c r="E170" s="2" t="str">
        <f t="shared" si="22"/>
        <v>12</v>
      </c>
      <c r="F170" s="3">
        <f>AVERAGEA(C145:C169,C144/2,C171:C195,C196/2)</f>
        <v>5340.5961538461543</v>
      </c>
      <c r="G170" s="10">
        <f>C170/F170</f>
        <v>0.59974577888524394</v>
      </c>
      <c r="H170" s="1">
        <v>168</v>
      </c>
      <c r="I170" s="10">
        <f>C170/G170</f>
        <v>5340.5961538461543</v>
      </c>
      <c r="J170" s="10">
        <f t="shared" si="30"/>
        <v>897220.15384615387</v>
      </c>
      <c r="K170" s="10">
        <f t="shared" si="31"/>
        <v>28224</v>
      </c>
      <c r="L170" s="10">
        <f t="shared" si="25"/>
        <v>5397.878634538728</v>
      </c>
      <c r="M170" s="10">
        <f t="shared" si="26"/>
        <v>3237.3549259994466</v>
      </c>
      <c r="N170" s="10">
        <f>C170-M170</f>
        <v>-34.35492599944655</v>
      </c>
      <c r="O170" s="3">
        <f>(C170-$T$2)^2</f>
        <v>3338422.3082250007</v>
      </c>
      <c r="P170" s="3">
        <f t="shared" si="27"/>
        <v>6981386.4843302723</v>
      </c>
      <c r="Q170" s="3">
        <f>ABS((C170-M170)/C170)</f>
        <v>1.0725858882125055E-2</v>
      </c>
      <c r="AC170" s="17">
        <v>5340.6</v>
      </c>
      <c r="AD170" s="13">
        <f t="shared" si="32"/>
        <v>3.8461538460978772E-3</v>
      </c>
      <c r="AG170" s="17">
        <v>201512</v>
      </c>
      <c r="AH170" s="17">
        <v>3203</v>
      </c>
      <c r="AI170" s="17">
        <v>5340.6</v>
      </c>
      <c r="AJ170" s="17">
        <v>0.6</v>
      </c>
      <c r="AK170" s="17">
        <v>168</v>
      </c>
      <c r="AL170" s="17">
        <v>5340.6</v>
      </c>
      <c r="AM170" s="17"/>
      <c r="AN170" s="17"/>
    </row>
    <row r="171" spans="2:40" ht="16.5" thickBot="1" x14ac:dyDescent="0.3">
      <c r="B171" s="2">
        <v>201513</v>
      </c>
      <c r="C171" s="2">
        <v>3423</v>
      </c>
      <c r="D171" s="2" t="str">
        <f t="shared" si="29"/>
        <v>2015</v>
      </c>
      <c r="E171" s="2" t="str">
        <f t="shared" si="22"/>
        <v>13</v>
      </c>
      <c r="F171" s="3">
        <f>AVERAGEA(C146:C170,C145/2,C172:C196,C197/2)</f>
        <v>5335.125</v>
      </c>
      <c r="G171" s="10">
        <f>C171/F171</f>
        <v>0.64159696352006745</v>
      </c>
      <c r="H171" s="1">
        <v>169</v>
      </c>
      <c r="I171" s="10">
        <f>C171/G171</f>
        <v>5335.125</v>
      </c>
      <c r="J171" s="10">
        <f t="shared" si="30"/>
        <v>901636.125</v>
      </c>
      <c r="K171" s="10">
        <f t="shared" si="31"/>
        <v>28561</v>
      </c>
      <c r="L171" s="10">
        <f t="shared" si="25"/>
        <v>5402.8229473783131</v>
      </c>
      <c r="M171" s="10">
        <f t="shared" si="26"/>
        <v>3466.4347974744669</v>
      </c>
      <c r="N171" s="10">
        <f>C171-M171</f>
        <v>-43.434797474466905</v>
      </c>
      <c r="O171" s="3">
        <f>(C171-$T$2)^2</f>
        <v>2582882.9082250008</v>
      </c>
      <c r="P171" s="3">
        <f t="shared" si="27"/>
        <v>5823300.037673506</v>
      </c>
      <c r="Q171" s="3">
        <f>ABS((C171-M171)/C171)</f>
        <v>1.2689102388100176E-2</v>
      </c>
      <c r="AC171" s="17">
        <v>5335.13</v>
      </c>
      <c r="AD171" s="13">
        <f t="shared" si="32"/>
        <v>5.0000000001091394E-3</v>
      </c>
      <c r="AG171" s="17">
        <v>201513</v>
      </c>
      <c r="AH171" s="17">
        <v>3423</v>
      </c>
      <c r="AI171" s="17">
        <v>5335.13</v>
      </c>
      <c r="AJ171" s="17">
        <v>0.64</v>
      </c>
      <c r="AK171" s="17">
        <v>169</v>
      </c>
      <c r="AL171" s="17">
        <v>5335.13</v>
      </c>
      <c r="AM171" s="17"/>
      <c r="AN171" s="17"/>
    </row>
    <row r="172" spans="2:40" ht="16.5" thickBot="1" x14ac:dyDescent="0.3">
      <c r="B172" s="2">
        <v>201514</v>
      </c>
      <c r="C172" s="2">
        <v>3807</v>
      </c>
      <c r="D172" s="2" t="str">
        <f t="shared" si="29"/>
        <v>2015</v>
      </c>
      <c r="E172" s="2" t="str">
        <f t="shared" si="22"/>
        <v>14</v>
      </c>
      <c r="F172" s="3">
        <f>AVERAGEA(C147:C171,C146/2,C173:C197,C198/2)</f>
        <v>5326.9903846153848</v>
      </c>
      <c r="G172" s="10">
        <f>C172/F172</f>
        <v>0.7146624501134462</v>
      </c>
      <c r="H172" s="1">
        <v>170</v>
      </c>
      <c r="I172" s="10">
        <f>C172/G172</f>
        <v>5326.9903846153848</v>
      </c>
      <c r="J172" s="10">
        <f t="shared" si="30"/>
        <v>905588.36538461538</v>
      </c>
      <c r="K172" s="10">
        <f t="shared" si="31"/>
        <v>28900</v>
      </c>
      <c r="L172" s="10">
        <f t="shared" si="25"/>
        <v>5407.7672602178982</v>
      </c>
      <c r="M172" s="10">
        <f t="shared" si="26"/>
        <v>3864.7281998306012</v>
      </c>
      <c r="N172" s="10">
        <f>C172-M172</f>
        <v>-57.72819983060117</v>
      </c>
      <c r="O172" s="3">
        <f>(C172-$T$2)^2</f>
        <v>1496059.2282250004</v>
      </c>
      <c r="P172" s="3">
        <f t="shared" si="27"/>
        <v>4059653.0498746615</v>
      </c>
      <c r="Q172" s="3">
        <f>ABS((C172-M172)/C172)</f>
        <v>1.5163698405726601E-2</v>
      </c>
      <c r="AC172" s="17">
        <v>5326.99</v>
      </c>
      <c r="AD172" s="13">
        <f t="shared" si="32"/>
        <v>-3.8461538497358561E-4</v>
      </c>
      <c r="AG172" s="17">
        <v>201514</v>
      </c>
      <c r="AH172" s="17">
        <v>3807</v>
      </c>
      <c r="AI172" s="17">
        <v>5326.99</v>
      </c>
      <c r="AJ172" s="17">
        <v>0.71</v>
      </c>
      <c r="AK172" s="17">
        <v>170</v>
      </c>
      <c r="AL172" s="17">
        <v>5326.99</v>
      </c>
      <c r="AM172" s="17"/>
      <c r="AN172" s="17"/>
    </row>
    <row r="173" spans="2:40" ht="16.5" thickBot="1" x14ac:dyDescent="0.3">
      <c r="B173" s="2">
        <v>201515</v>
      </c>
      <c r="C173" s="2">
        <v>4544</v>
      </c>
      <c r="D173" s="2" t="str">
        <f t="shared" si="29"/>
        <v>2015</v>
      </c>
      <c r="E173" s="2" t="str">
        <f t="shared" si="22"/>
        <v>15</v>
      </c>
      <c r="F173" s="3">
        <f>AVERAGEA(C148:C172,C147/2,C174:C198,C199/2)</f>
        <v>5305.4711538461543</v>
      </c>
      <c r="G173" s="10">
        <f>C173/F173</f>
        <v>0.8564743579287708</v>
      </c>
      <c r="H173" s="1">
        <v>171</v>
      </c>
      <c r="I173" s="10">
        <f>C173/G173</f>
        <v>5305.4711538461543</v>
      </c>
      <c r="J173" s="10">
        <f t="shared" si="30"/>
        <v>907235.56730769237</v>
      </c>
      <c r="K173" s="10">
        <f t="shared" si="31"/>
        <v>29241</v>
      </c>
      <c r="L173" s="10">
        <f t="shared" si="25"/>
        <v>5412.7115730574824</v>
      </c>
      <c r="M173" s="10">
        <f t="shared" si="26"/>
        <v>4635.8486691880344</v>
      </c>
      <c r="N173" s="10">
        <f>C173-M173</f>
        <v>-91.848669188034364</v>
      </c>
      <c r="O173" s="3">
        <f>(C173-$T$2)^2</f>
        <v>236327.23822500021</v>
      </c>
      <c r="P173" s="3">
        <f t="shared" si="27"/>
        <v>1546883.2239623296</v>
      </c>
      <c r="Q173" s="3">
        <f>ABS((C173-M173)/C173)</f>
        <v>2.0213175437507561E-2</v>
      </c>
      <c r="AC173" s="17">
        <v>5305.47</v>
      </c>
      <c r="AD173" s="13">
        <f t="shared" si="32"/>
        <v>-1.1538461540112621E-3</v>
      </c>
      <c r="AG173" s="17">
        <v>201515</v>
      </c>
      <c r="AH173" s="17">
        <v>4544</v>
      </c>
      <c r="AI173" s="17">
        <v>5305.47</v>
      </c>
      <c r="AJ173" s="17">
        <v>0.86</v>
      </c>
      <c r="AK173" s="17">
        <v>171</v>
      </c>
      <c r="AL173" s="17">
        <v>5305.47</v>
      </c>
      <c r="AM173" s="17"/>
      <c r="AN173" s="17"/>
    </row>
    <row r="174" spans="2:40" ht="16.5" thickBot="1" x14ac:dyDescent="0.3">
      <c r="B174" s="2">
        <v>201516</v>
      </c>
      <c r="C174" s="2">
        <v>3141</v>
      </c>
      <c r="D174" s="2" t="str">
        <f t="shared" si="29"/>
        <v>2015</v>
      </c>
      <c r="E174" s="2" t="str">
        <f t="shared" si="22"/>
        <v>16</v>
      </c>
      <c r="F174" s="3">
        <f>AVERAGEA(C149:C173,C148/2,C175:C199,C200/2)</f>
        <v>5320.5480769230771</v>
      </c>
      <c r="G174" s="10">
        <f>C174/F174</f>
        <v>0.59035271453020488</v>
      </c>
      <c r="H174" s="1">
        <v>172</v>
      </c>
      <c r="I174" s="10">
        <f>C174/G174</f>
        <v>5320.5480769230771</v>
      </c>
      <c r="J174" s="10">
        <f t="shared" si="30"/>
        <v>915134.26923076925</v>
      </c>
      <c r="K174" s="10">
        <f t="shared" si="31"/>
        <v>29584</v>
      </c>
      <c r="L174" s="10">
        <f t="shared" si="25"/>
        <v>5417.6558858970675</v>
      </c>
      <c r="M174" s="10">
        <f t="shared" si="26"/>
        <v>3198.3278586298757</v>
      </c>
      <c r="N174" s="10">
        <f>C174-M174</f>
        <v>-57.327858629875664</v>
      </c>
      <c r="O174" s="3">
        <f>(C174-$T$2)^2</f>
        <v>3568831.048225001</v>
      </c>
      <c r="P174" s="3">
        <f t="shared" si="27"/>
        <v>7189146.6777889226</v>
      </c>
      <c r="Q174" s="3">
        <f>ABS((C174-M174)/C174)</f>
        <v>1.8251467249244084E-2</v>
      </c>
      <c r="AC174" s="17">
        <v>5320.55</v>
      </c>
      <c r="AD174" s="13">
        <f t="shared" si="32"/>
        <v>1.9230769230489386E-3</v>
      </c>
      <c r="AG174" s="17">
        <v>201516</v>
      </c>
      <c r="AH174" s="17">
        <v>3141</v>
      </c>
      <c r="AI174" s="17">
        <v>5320.55</v>
      </c>
      <c r="AJ174" s="17">
        <v>0.59</v>
      </c>
      <c r="AK174" s="17">
        <v>172</v>
      </c>
      <c r="AL174" s="17">
        <v>5320.55</v>
      </c>
      <c r="AM174" s="17"/>
      <c r="AN174" s="17"/>
    </row>
    <row r="175" spans="2:40" ht="16.5" thickBot="1" x14ac:dyDescent="0.3">
      <c r="B175" s="2">
        <v>201517</v>
      </c>
      <c r="C175" s="2">
        <v>4653</v>
      </c>
      <c r="D175" s="2" t="str">
        <f t="shared" si="29"/>
        <v>2015</v>
      </c>
      <c r="E175" s="2" t="str">
        <f t="shared" si="22"/>
        <v>17</v>
      </c>
      <c r="F175" s="3">
        <f>AVERAGEA(C150:C174,C149/2,C176:C200,C201/2)</f>
        <v>5280.4038461538457</v>
      </c>
      <c r="G175" s="10">
        <f>C175/F175</f>
        <v>0.88118260185519037</v>
      </c>
      <c r="H175" s="1">
        <v>173</v>
      </c>
      <c r="I175" s="10">
        <f>C175/G175</f>
        <v>5280.4038461538457</v>
      </c>
      <c r="J175" s="10">
        <f t="shared" si="30"/>
        <v>913509.86538461526</v>
      </c>
      <c r="K175" s="10">
        <f t="shared" si="31"/>
        <v>29929</v>
      </c>
      <c r="L175" s="10">
        <f t="shared" si="25"/>
        <v>5422.6001987366526</v>
      </c>
      <c r="M175" s="10">
        <f t="shared" si="26"/>
        <v>4778.3009519432362</v>
      </c>
      <c r="N175" s="10">
        <f>C175-M175</f>
        <v>-125.30095194323621</v>
      </c>
      <c r="O175" s="3">
        <f>(C175-$T$2)^2</f>
        <v>142230.80822500016</v>
      </c>
      <c r="P175" s="3">
        <f t="shared" si="27"/>
        <v>1212829.3555649891</v>
      </c>
      <c r="Q175" s="3">
        <f>ABS((C175-M175)/C175)</f>
        <v>2.6929067686059793E-2</v>
      </c>
      <c r="AC175" s="17">
        <v>5280.4</v>
      </c>
      <c r="AD175" s="13">
        <f t="shared" si="32"/>
        <v>-3.8461538460978772E-3</v>
      </c>
      <c r="AG175" s="17">
        <v>201517</v>
      </c>
      <c r="AH175" s="17">
        <v>4653</v>
      </c>
      <c r="AI175" s="17">
        <v>5280.4</v>
      </c>
      <c r="AJ175" s="17">
        <v>0.88</v>
      </c>
      <c r="AK175" s="17">
        <v>173</v>
      </c>
      <c r="AL175" s="17">
        <v>5280.4</v>
      </c>
      <c r="AM175" s="17"/>
      <c r="AN175" s="17"/>
    </row>
    <row r="176" spans="2:40" ht="16.5" thickBot="1" x14ac:dyDescent="0.3">
      <c r="B176" s="2">
        <v>201518</v>
      </c>
      <c r="C176" s="2">
        <v>4641</v>
      </c>
      <c r="D176" s="2" t="str">
        <f t="shared" si="29"/>
        <v>2015</v>
      </c>
      <c r="E176" s="2" t="str">
        <f t="shared" si="22"/>
        <v>18</v>
      </c>
      <c r="F176" s="3">
        <f>AVERAGEA(C151:C175,C150/2,C177:C201,C202/2)</f>
        <v>5270.6153846153848</v>
      </c>
      <c r="G176" s="10">
        <f>C176/F176</f>
        <v>0.8805423392393239</v>
      </c>
      <c r="H176" s="1">
        <v>174</v>
      </c>
      <c r="I176" s="10">
        <f>C176/G176</f>
        <v>5270.6153846153848</v>
      </c>
      <c r="J176" s="10">
        <f t="shared" si="30"/>
        <v>917087.07692307699</v>
      </c>
      <c r="K176" s="10">
        <f t="shared" si="31"/>
        <v>30276</v>
      </c>
      <c r="L176" s="10">
        <f t="shared" si="25"/>
        <v>5427.5445115762368</v>
      </c>
      <c r="M176" s="10">
        <f t="shared" si="26"/>
        <v>4779.182740548893</v>
      </c>
      <c r="N176" s="10">
        <f>C176-M176</f>
        <v>-138.18274054889298</v>
      </c>
      <c r="O176" s="3">
        <f>(C176-$T$2)^2</f>
        <v>151426.04822500018</v>
      </c>
      <c r="P176" s="3">
        <f t="shared" si="27"/>
        <v>1210887.9314230145</v>
      </c>
      <c r="Q176" s="3">
        <f>ABS((C176-M176)/C176)</f>
        <v>2.9774346164381165E-2</v>
      </c>
      <c r="AC176" s="17">
        <v>5270.62</v>
      </c>
      <c r="AD176" s="13">
        <f t="shared" si="32"/>
        <v>4.6153846151355538E-3</v>
      </c>
      <c r="AG176" s="17">
        <v>201518</v>
      </c>
      <c r="AH176" s="17">
        <v>4641</v>
      </c>
      <c r="AI176" s="17">
        <v>5270.62</v>
      </c>
      <c r="AJ176" s="17">
        <v>0.88</v>
      </c>
      <c r="AK176" s="17">
        <v>174</v>
      </c>
      <c r="AL176" s="17">
        <v>5270.62</v>
      </c>
      <c r="AM176" s="17"/>
      <c r="AN176" s="17"/>
    </row>
    <row r="177" spans="2:40" ht="16.5" thickBot="1" x14ac:dyDescent="0.3">
      <c r="B177" s="2">
        <v>201519</v>
      </c>
      <c r="C177" s="2">
        <v>3827</v>
      </c>
      <c r="D177" s="2" t="str">
        <f t="shared" si="29"/>
        <v>2015</v>
      </c>
      <c r="E177" s="2" t="str">
        <f t="shared" si="22"/>
        <v>19</v>
      </c>
      <c r="F177" s="3" t="s">
        <v>10</v>
      </c>
      <c r="G177" s="12">
        <v>0.74332069574884241</v>
      </c>
      <c r="H177" s="1">
        <v>175</v>
      </c>
      <c r="I177" s="10">
        <f>C177/G177</f>
        <v>5148.5180244370449</v>
      </c>
      <c r="J177" s="10">
        <f t="shared" si="30"/>
        <v>900990.65427648288</v>
      </c>
      <c r="K177" s="10">
        <f t="shared" si="31"/>
        <v>30625</v>
      </c>
      <c r="L177" s="10">
        <f t="shared" si="25"/>
        <v>5432.4888244158219</v>
      </c>
      <c r="M177" s="10">
        <f t="shared" si="26"/>
        <v>4038.0813726125798</v>
      </c>
      <c r="N177" s="10">
        <f>C177-M177</f>
        <v>-211.0813726125798</v>
      </c>
      <c r="O177" s="3">
        <f>(C177-$T$2)^2</f>
        <v>1447533.8282250005</v>
      </c>
      <c r="P177" s="3">
        <f t="shared" si="27"/>
        <v>3391140.2934519807</v>
      </c>
      <c r="Q177" s="3">
        <f>ABS((C177-M177)/C177)</f>
        <v>5.5155832927248447E-2</v>
      </c>
      <c r="AC177" s="17">
        <v>5148.5200000000004</v>
      </c>
      <c r="AD177" s="13">
        <f t="shared" si="32"/>
        <v>1.9755629555220366E-3</v>
      </c>
      <c r="AG177" s="17">
        <v>201519</v>
      </c>
      <c r="AH177" s="17">
        <v>3827</v>
      </c>
      <c r="AI177" s="17" t="s">
        <v>18</v>
      </c>
      <c r="AJ177" s="17">
        <v>0.74</v>
      </c>
      <c r="AK177" s="17">
        <v>175</v>
      </c>
      <c r="AL177" s="17">
        <v>5148.5200000000004</v>
      </c>
      <c r="AM177" s="17"/>
      <c r="AN177" s="17"/>
    </row>
    <row r="178" spans="2:40" ht="16.5" thickBot="1" x14ac:dyDescent="0.3">
      <c r="B178" s="2">
        <v>201520</v>
      </c>
      <c r="C178" s="2">
        <v>4198</v>
      </c>
      <c r="D178" s="2" t="str">
        <f t="shared" si="29"/>
        <v>2015</v>
      </c>
      <c r="E178" s="2" t="str">
        <f t="shared" si="22"/>
        <v>20</v>
      </c>
      <c r="F178" s="3" t="s">
        <v>10</v>
      </c>
      <c r="G178" s="12">
        <v>0.8518475754617626</v>
      </c>
      <c r="H178" s="1">
        <v>176</v>
      </c>
      <c r="I178" s="10">
        <f>C178/G178</f>
        <v>4928.111696185063</v>
      </c>
      <c r="J178" s="10">
        <f t="shared" si="30"/>
        <v>867347.65852857113</v>
      </c>
      <c r="K178" s="10">
        <f t="shared" si="31"/>
        <v>30976</v>
      </c>
      <c r="L178" s="10">
        <f t="shared" si="25"/>
        <v>5437.433137255407</v>
      </c>
      <c r="M178" s="10">
        <f t="shared" si="26"/>
        <v>4631.8642347064642</v>
      </c>
      <c r="N178" s="10">
        <f>C178-M178</f>
        <v>-433.86423470646423</v>
      </c>
      <c r="O178" s="3">
        <f>(C178-$T$2)^2</f>
        <v>692448.65822500037</v>
      </c>
      <c r="P178" s="3">
        <f t="shared" si="27"/>
        <v>1556810.2816596082</v>
      </c>
      <c r="Q178" s="3">
        <f>ABS((C178-M178)/C178)</f>
        <v>0.10335022265518443</v>
      </c>
      <c r="AC178" s="17">
        <v>4928.1099999999997</v>
      </c>
      <c r="AD178" s="13">
        <f t="shared" si="32"/>
        <v>-1.6961850633379072E-3</v>
      </c>
      <c r="AG178" s="17">
        <v>201520</v>
      </c>
      <c r="AH178" s="17">
        <v>4198</v>
      </c>
      <c r="AI178" s="17" t="s">
        <v>18</v>
      </c>
      <c r="AJ178" s="17">
        <v>0.85</v>
      </c>
      <c r="AK178" s="17">
        <v>176</v>
      </c>
      <c r="AL178" s="17">
        <v>4928.1099999999997</v>
      </c>
      <c r="AM178" s="17"/>
      <c r="AN178" s="17"/>
    </row>
    <row r="179" spans="2:40" ht="16.5" thickBot="1" x14ac:dyDescent="0.3">
      <c r="B179" s="2">
        <v>201521</v>
      </c>
      <c r="C179" s="2">
        <v>5661</v>
      </c>
      <c r="D179" s="2" t="str">
        <f t="shared" si="29"/>
        <v>2015</v>
      </c>
      <c r="E179" s="2" t="str">
        <f t="shared" si="22"/>
        <v>21</v>
      </c>
      <c r="F179" s="3" t="s">
        <v>10</v>
      </c>
      <c r="G179" s="12">
        <v>1.0420472045501239</v>
      </c>
      <c r="H179" s="1">
        <v>177</v>
      </c>
      <c r="I179" s="10">
        <f>C179/G179</f>
        <v>5432.575391288522</v>
      </c>
      <c r="J179" s="10">
        <f t="shared" si="30"/>
        <v>961565.84425806836</v>
      </c>
      <c r="K179" s="10">
        <f t="shared" si="31"/>
        <v>31329</v>
      </c>
      <c r="L179" s="10">
        <f t="shared" si="25"/>
        <v>5442.3774500949912</v>
      </c>
      <c r="M179" s="10">
        <f t="shared" si="26"/>
        <v>5671.214207978117</v>
      </c>
      <c r="N179" s="10">
        <f>C179-M179</f>
        <v>-10.214207978116974</v>
      </c>
      <c r="O179" s="3">
        <f>(C179-$T$2)^2</f>
        <v>397990.64822499972</v>
      </c>
      <c r="P179" s="3">
        <f t="shared" si="27"/>
        <v>43418.916949788356</v>
      </c>
      <c r="Q179" s="3">
        <f>ABS((C179-M179)/C179)</f>
        <v>1.8043116018577944E-3</v>
      </c>
      <c r="AC179" s="17">
        <v>5432.58</v>
      </c>
      <c r="AD179" s="13">
        <f t="shared" si="32"/>
        <v>4.608711477885663E-3</v>
      </c>
      <c r="AG179" s="17">
        <v>201521</v>
      </c>
      <c r="AH179" s="17">
        <v>5661</v>
      </c>
      <c r="AI179" s="17" t="s">
        <v>18</v>
      </c>
      <c r="AJ179" s="17">
        <v>1.04</v>
      </c>
      <c r="AK179" s="17">
        <v>177</v>
      </c>
      <c r="AL179" s="17">
        <v>5432.58</v>
      </c>
      <c r="AM179" s="17"/>
      <c r="AN179" s="17"/>
    </row>
    <row r="180" spans="2:40" ht="16.5" thickBot="1" x14ac:dyDescent="0.3">
      <c r="B180" s="2">
        <v>201522</v>
      </c>
      <c r="C180" s="2">
        <v>5706</v>
      </c>
      <c r="D180" s="2" t="str">
        <f t="shared" si="29"/>
        <v>2015</v>
      </c>
      <c r="E180" s="2" t="str">
        <f t="shared" si="22"/>
        <v>22</v>
      </c>
      <c r="F180" s="3" t="s">
        <v>10</v>
      </c>
      <c r="G180" s="12">
        <v>1.1417997902917412</v>
      </c>
      <c r="H180" s="1">
        <v>178</v>
      </c>
      <c r="I180" s="10">
        <f>C180/G180</f>
        <v>4997.3734874675883</v>
      </c>
      <c r="J180" s="10">
        <f t="shared" si="30"/>
        <v>889532.48076923075</v>
      </c>
      <c r="K180" s="10">
        <f t="shared" si="31"/>
        <v>31684</v>
      </c>
      <c r="L180" s="10">
        <f t="shared" si="25"/>
        <v>5447.3217629345763</v>
      </c>
      <c r="M180" s="10">
        <f t="shared" si="26"/>
        <v>6219.7508465703368</v>
      </c>
      <c r="N180" s="10">
        <f>C180-M180</f>
        <v>-513.75084657033676</v>
      </c>
      <c r="O180" s="3">
        <f>(C180-$T$2)^2</f>
        <v>456793.4982249997</v>
      </c>
      <c r="P180" s="3">
        <f t="shared" si="27"/>
        <v>115711.93798027474</v>
      </c>
      <c r="Q180" s="3">
        <f>ABS((C180-M180)/C180)</f>
        <v>9.0036951729817169E-2</v>
      </c>
      <c r="AC180" s="17">
        <v>4997.37</v>
      </c>
      <c r="AD180" s="13">
        <f t="shared" si="32"/>
        <v>-3.4874675884566386E-3</v>
      </c>
      <c r="AG180" s="17">
        <v>201522</v>
      </c>
      <c r="AH180" s="17">
        <v>5706</v>
      </c>
      <c r="AI180" s="17" t="s">
        <v>18</v>
      </c>
      <c r="AJ180" s="17">
        <v>1.1399999999999999</v>
      </c>
      <c r="AK180" s="17">
        <v>178</v>
      </c>
      <c r="AL180" s="17">
        <v>4997.37</v>
      </c>
      <c r="AM180" s="17"/>
      <c r="AN180" s="17"/>
    </row>
    <row r="181" spans="2:40" ht="16.5" thickBot="1" x14ac:dyDescent="0.3">
      <c r="B181" s="2">
        <v>201523</v>
      </c>
      <c r="C181" s="2">
        <v>6128</v>
      </c>
      <c r="D181" s="2" t="str">
        <f t="shared" si="29"/>
        <v>2015</v>
      </c>
      <c r="E181" s="2" t="str">
        <f t="shared" si="22"/>
        <v>23</v>
      </c>
      <c r="F181" s="3" t="s">
        <v>10</v>
      </c>
      <c r="G181" s="12">
        <v>1.0952711536496234</v>
      </c>
      <c r="H181" s="1">
        <v>179</v>
      </c>
      <c r="I181" s="10">
        <f>C181/G181</f>
        <v>5594.9615577663099</v>
      </c>
      <c r="J181" s="10">
        <f t="shared" si="30"/>
        <v>1001498.1188401695</v>
      </c>
      <c r="K181" s="10">
        <f t="shared" si="31"/>
        <v>32041</v>
      </c>
      <c r="L181" s="10">
        <f t="shared" si="25"/>
        <v>5452.2660757741614</v>
      </c>
      <c r="M181" s="10">
        <f t="shared" si="26"/>
        <v>5971.7097548178708</v>
      </c>
      <c r="N181" s="10">
        <f>C181-M181</f>
        <v>156.29024518212918</v>
      </c>
      <c r="O181" s="3">
        <f>(C181-$T$2)^2</f>
        <v>1205307.5582249996</v>
      </c>
      <c r="P181" s="3">
        <f t="shared" si="27"/>
        <v>8486.7361373157491</v>
      </c>
      <c r="Q181" s="3">
        <f>ABS((C181-M181)/C181)</f>
        <v>2.5504282829981916E-2</v>
      </c>
      <c r="AC181" s="17">
        <v>5594.96</v>
      </c>
      <c r="AD181" s="13">
        <f t="shared" si="32"/>
        <v>-1.5577663098156336E-3</v>
      </c>
      <c r="AG181" s="17">
        <v>201523</v>
      </c>
      <c r="AH181" s="17">
        <v>6128</v>
      </c>
      <c r="AI181" s="17" t="s">
        <v>18</v>
      </c>
      <c r="AJ181" s="17">
        <v>1.1000000000000001</v>
      </c>
      <c r="AK181" s="17">
        <v>179</v>
      </c>
      <c r="AL181" s="17">
        <v>5594.96</v>
      </c>
      <c r="AM181" s="17"/>
      <c r="AN181" s="17"/>
    </row>
    <row r="182" spans="2:40" ht="16.5" thickBot="1" x14ac:dyDescent="0.3">
      <c r="B182" s="2">
        <v>201524</v>
      </c>
      <c r="C182" s="2">
        <v>5758</v>
      </c>
      <c r="D182" s="2" t="str">
        <f t="shared" si="29"/>
        <v>2015</v>
      </c>
      <c r="E182" s="2" t="str">
        <f t="shared" si="22"/>
        <v>24</v>
      </c>
      <c r="F182" s="3" t="s">
        <v>10</v>
      </c>
      <c r="G182" s="12">
        <v>1.0628235240462454</v>
      </c>
      <c r="H182" s="1">
        <v>180</v>
      </c>
      <c r="I182" s="10">
        <f>C182/G182</f>
        <v>5417.6444816340545</v>
      </c>
      <c r="J182" s="10">
        <f t="shared" si="30"/>
        <v>975176.00669412978</v>
      </c>
      <c r="K182" s="10">
        <f t="shared" si="31"/>
        <v>32400</v>
      </c>
      <c r="L182" s="10">
        <f t="shared" si="25"/>
        <v>5457.2103886137456</v>
      </c>
      <c r="M182" s="10">
        <f t="shared" si="26"/>
        <v>5800.0515766882409</v>
      </c>
      <c r="N182" s="10">
        <f>C182-M182</f>
        <v>-42.051576688240857</v>
      </c>
      <c r="O182" s="3">
        <f>(C182-$T$2)^2</f>
        <v>529787.45822499972</v>
      </c>
      <c r="P182" s="3">
        <f t="shared" si="27"/>
        <v>6325.7677144579338</v>
      </c>
      <c r="Q182" s="3">
        <f>ABS((C182-M182)/C182)</f>
        <v>7.3031567711429064E-3</v>
      </c>
      <c r="AC182" s="17">
        <v>5417.64</v>
      </c>
      <c r="AD182" s="13">
        <f t="shared" si="32"/>
        <v>-4.4816340541729005E-3</v>
      </c>
      <c r="AG182" s="17">
        <v>201524</v>
      </c>
      <c r="AH182" s="17">
        <v>5758</v>
      </c>
      <c r="AI182" s="17" t="s">
        <v>18</v>
      </c>
      <c r="AJ182" s="17">
        <v>1.06</v>
      </c>
      <c r="AK182" s="17">
        <v>180</v>
      </c>
      <c r="AL182" s="17">
        <v>5417.64</v>
      </c>
      <c r="AM182" s="17"/>
      <c r="AN182" s="17"/>
    </row>
    <row r="183" spans="2:40" ht="16.5" thickBot="1" x14ac:dyDescent="0.3">
      <c r="B183" s="2">
        <v>201525</v>
      </c>
      <c r="C183" s="2">
        <v>6844</v>
      </c>
      <c r="D183" s="2" t="str">
        <f t="shared" si="29"/>
        <v>2015</v>
      </c>
      <c r="E183" s="2" t="str">
        <f t="shared" si="22"/>
        <v>25</v>
      </c>
      <c r="F183" s="3" t="s">
        <v>10</v>
      </c>
      <c r="G183" s="12">
        <v>1.0528611888050381</v>
      </c>
      <c r="H183" s="1">
        <v>181</v>
      </c>
      <c r="I183" s="10">
        <f>C183/G183</f>
        <v>6500.3820757869407</v>
      </c>
      <c r="J183" s="10">
        <f t="shared" si="30"/>
        <v>1176569.1557174362</v>
      </c>
      <c r="K183" s="10">
        <f t="shared" si="31"/>
        <v>32761</v>
      </c>
      <c r="L183" s="10">
        <f t="shared" si="25"/>
        <v>5462.1547014533307</v>
      </c>
      <c r="M183" s="10">
        <f t="shared" si="26"/>
        <v>5750.8906924091816</v>
      </c>
      <c r="N183" s="10">
        <f>C183-M183</f>
        <v>1093.1093075908184</v>
      </c>
      <c r="O183" s="3">
        <f>(C183-$T$2)^2</f>
        <v>3290106.238224999</v>
      </c>
      <c r="P183" s="3">
        <f t="shared" si="27"/>
        <v>16562.552135219954</v>
      </c>
      <c r="Q183" s="3">
        <f>ABS((C183-M183)/C183)</f>
        <v>0.15971789999865843</v>
      </c>
      <c r="AC183" s="17">
        <v>6500.38</v>
      </c>
      <c r="AD183" s="13">
        <f t="shared" si="32"/>
        <v>-2.0757869406224927E-3</v>
      </c>
      <c r="AG183" s="17">
        <v>201525</v>
      </c>
      <c r="AH183" s="17">
        <v>6844</v>
      </c>
      <c r="AI183" s="17" t="s">
        <v>18</v>
      </c>
      <c r="AJ183" s="17">
        <v>1.05</v>
      </c>
      <c r="AK183" s="17">
        <v>181</v>
      </c>
      <c r="AL183" s="17">
        <v>6500.38</v>
      </c>
      <c r="AM183" s="17"/>
      <c r="AN183" s="17"/>
    </row>
    <row r="184" spans="2:40" ht="16.5" thickBot="1" x14ac:dyDescent="0.3">
      <c r="B184" s="2">
        <v>201526</v>
      </c>
      <c r="C184" s="2">
        <v>5488</v>
      </c>
      <c r="D184" s="2" t="str">
        <f t="shared" si="29"/>
        <v>2015</v>
      </c>
      <c r="E184" s="2" t="str">
        <f t="shared" si="22"/>
        <v>26</v>
      </c>
      <c r="F184" s="3" t="s">
        <v>10</v>
      </c>
      <c r="G184" s="12">
        <v>1.0088024681885259</v>
      </c>
      <c r="H184" s="1">
        <v>182</v>
      </c>
      <c r="I184" s="10">
        <f>C184/G184</f>
        <v>5440.1135733288047</v>
      </c>
      <c r="J184" s="10">
        <f t="shared" si="30"/>
        <v>990100.67034584249</v>
      </c>
      <c r="K184" s="10">
        <f t="shared" si="31"/>
        <v>33124</v>
      </c>
      <c r="L184" s="10">
        <f t="shared" si="25"/>
        <v>5467.0990142929149</v>
      </c>
      <c r="M184" s="10">
        <f t="shared" si="26"/>
        <v>5515.2229794497498</v>
      </c>
      <c r="N184" s="10">
        <f>C184-M184</f>
        <v>-27.222979449749801</v>
      </c>
      <c r="O184" s="3">
        <f>(C184-$T$2)^2</f>
        <v>209640.3582249998</v>
      </c>
      <c r="P184" s="3">
        <f t="shared" si="27"/>
        <v>132760.60875705309</v>
      </c>
      <c r="Q184" s="3">
        <f>ABS((C184-M184)/C184)</f>
        <v>4.9604554390943511E-3</v>
      </c>
      <c r="AC184" s="17">
        <v>5440.11</v>
      </c>
      <c r="AD184" s="13">
        <f t="shared" si="32"/>
        <v>-3.5733288050323608E-3</v>
      </c>
      <c r="AG184" s="17">
        <v>201526</v>
      </c>
      <c r="AH184" s="17">
        <v>5488</v>
      </c>
      <c r="AI184" s="17" t="s">
        <v>18</v>
      </c>
      <c r="AJ184" s="17">
        <v>1.01</v>
      </c>
      <c r="AK184" s="17">
        <v>182</v>
      </c>
      <c r="AL184" s="17">
        <v>5440.11</v>
      </c>
      <c r="AM184" s="17"/>
      <c r="AN184" s="17"/>
    </row>
    <row r="185" spans="2:40" ht="16.5" thickBot="1" x14ac:dyDescent="0.3">
      <c r="B185" s="2">
        <v>201527</v>
      </c>
      <c r="C185" s="2">
        <v>5276</v>
      </c>
      <c r="D185" s="2" t="str">
        <f t="shared" si="29"/>
        <v>2015</v>
      </c>
      <c r="E185" s="2" t="str">
        <f t="shared" si="22"/>
        <v>27</v>
      </c>
      <c r="F185" s="3" t="s">
        <v>10</v>
      </c>
      <c r="G185" s="12">
        <v>0.98993588081163975</v>
      </c>
      <c r="H185" s="1">
        <v>183</v>
      </c>
      <c r="I185" s="10">
        <f>C185/G185</f>
        <v>5329.6381132020933</v>
      </c>
      <c r="J185" s="10">
        <f t="shared" si="30"/>
        <v>975323.77471598308</v>
      </c>
      <c r="K185" s="10">
        <f t="shared" si="31"/>
        <v>33489</v>
      </c>
      <c r="L185" s="10">
        <f t="shared" si="25"/>
        <v>5472.0433271325001</v>
      </c>
      <c r="M185" s="10">
        <f t="shared" si="26"/>
        <v>5416.9720308843671</v>
      </c>
      <c r="N185" s="10">
        <f>C185-M185</f>
        <v>-140.97203088436709</v>
      </c>
      <c r="O185" s="3">
        <f>(C185-$T$2)^2</f>
        <v>60449.598224999892</v>
      </c>
      <c r="P185" s="3">
        <f t="shared" si="27"/>
        <v>214011.93582778532</v>
      </c>
      <c r="Q185" s="3">
        <f>ABS((C185-M185)/C185)</f>
        <v>2.6719490311669272E-2</v>
      </c>
      <c r="AC185" s="17">
        <v>5329.64</v>
      </c>
      <c r="AD185" s="13">
        <f t="shared" si="32"/>
        <v>1.8867979069909779E-3</v>
      </c>
      <c r="AG185" s="17">
        <v>201527</v>
      </c>
      <c r="AH185" s="17">
        <v>5276</v>
      </c>
      <c r="AI185" s="17" t="s">
        <v>18</v>
      </c>
      <c r="AJ185" s="17">
        <v>0.99</v>
      </c>
      <c r="AK185" s="17">
        <v>183</v>
      </c>
      <c r="AL185" s="17">
        <v>5329.64</v>
      </c>
      <c r="AM185" s="17"/>
      <c r="AN185" s="17"/>
    </row>
    <row r="186" spans="2:40" ht="16.5" thickBot="1" x14ac:dyDescent="0.3">
      <c r="B186" s="2">
        <v>201528</v>
      </c>
      <c r="C186" s="2">
        <v>4954</v>
      </c>
      <c r="D186" s="2" t="str">
        <f t="shared" si="29"/>
        <v>2015</v>
      </c>
      <c r="E186" s="2" t="str">
        <f t="shared" si="22"/>
        <v>28</v>
      </c>
      <c r="F186" s="3" t="s">
        <v>10</v>
      </c>
      <c r="G186" s="12">
        <v>0.92419172455172727</v>
      </c>
      <c r="H186" s="1">
        <v>184</v>
      </c>
      <c r="I186" s="10">
        <f>C186/G186</f>
        <v>5360.359618457851</v>
      </c>
      <c r="J186" s="10">
        <f t="shared" si="30"/>
        <v>986306.16979624459</v>
      </c>
      <c r="K186" s="10">
        <f t="shared" si="31"/>
        <v>33856</v>
      </c>
      <c r="L186" s="10">
        <f t="shared" si="25"/>
        <v>5476.9876399720852</v>
      </c>
      <c r="M186" s="10">
        <f t="shared" si="26"/>
        <v>5061.7866523342964</v>
      </c>
      <c r="N186" s="10">
        <f>C186-M186</f>
        <v>-107.78665233429638</v>
      </c>
      <c r="O186" s="3">
        <f>(C186-$T$2)^2</f>
        <v>5796.538225000033</v>
      </c>
      <c r="P186" s="3">
        <f t="shared" si="27"/>
        <v>668796.21747421892</v>
      </c>
      <c r="Q186" s="3">
        <f>ABS((C186-M186)/C186)</f>
        <v>2.1757499461908837E-2</v>
      </c>
      <c r="AC186" s="17">
        <v>5360.36</v>
      </c>
      <c r="AD186" s="13">
        <f t="shared" si="32"/>
        <v>3.8154214871610748E-4</v>
      </c>
      <c r="AG186" s="17">
        <v>201528</v>
      </c>
      <c r="AH186" s="17">
        <v>4954</v>
      </c>
      <c r="AI186" s="17" t="s">
        <v>18</v>
      </c>
      <c r="AJ186" s="17">
        <v>0.92</v>
      </c>
      <c r="AK186" s="17">
        <v>184</v>
      </c>
      <c r="AL186" s="17">
        <v>5360.36</v>
      </c>
      <c r="AM186" s="17"/>
      <c r="AN186" s="17"/>
    </row>
    <row r="187" spans="2:40" ht="16.5" thickBot="1" x14ac:dyDescent="0.3">
      <c r="B187" s="2">
        <v>201529</v>
      </c>
      <c r="C187" s="2">
        <v>4898</v>
      </c>
      <c r="D187" s="2" t="str">
        <f t="shared" si="29"/>
        <v>2015</v>
      </c>
      <c r="E187" s="2" t="str">
        <f t="shared" si="22"/>
        <v>29</v>
      </c>
      <c r="F187" s="3" t="s">
        <v>10</v>
      </c>
      <c r="G187" s="12">
        <v>1.1038910318483606</v>
      </c>
      <c r="H187" s="1">
        <v>185</v>
      </c>
      <c r="I187" s="10">
        <f>C187/G187</f>
        <v>4437.0321514423076</v>
      </c>
      <c r="J187" s="10">
        <f t="shared" si="30"/>
        <v>820850.94801682688</v>
      </c>
      <c r="K187" s="10">
        <f t="shared" si="31"/>
        <v>34225</v>
      </c>
      <c r="L187" s="10">
        <f t="shared" si="25"/>
        <v>5481.9319528116703</v>
      </c>
      <c r="M187" s="10">
        <f t="shared" si="26"/>
        <v>6051.4555199117731</v>
      </c>
      <c r="N187" s="10">
        <f>C187-M187</f>
        <v>-1153.4555199117731</v>
      </c>
      <c r="O187" s="3">
        <f>(C187-$T$2)^2</f>
        <v>17459.658225000057</v>
      </c>
      <c r="P187" s="3">
        <f t="shared" si="27"/>
        <v>29539.038472572593</v>
      </c>
      <c r="Q187" s="3">
        <f>ABS((C187-M187)/C187)</f>
        <v>0.23549520618860209</v>
      </c>
      <c r="AC187" s="17">
        <v>4437.03</v>
      </c>
      <c r="AD187" s="13">
        <f t="shared" si="32"/>
        <v>-2.1514423078770051E-3</v>
      </c>
      <c r="AG187" s="17">
        <v>201529</v>
      </c>
      <c r="AH187" s="17">
        <v>4898</v>
      </c>
      <c r="AI187" s="17" t="s">
        <v>18</v>
      </c>
      <c r="AJ187" s="17">
        <v>1.1000000000000001</v>
      </c>
      <c r="AK187" s="17">
        <v>185</v>
      </c>
      <c r="AL187" s="17">
        <v>4437.03</v>
      </c>
      <c r="AM187" s="17"/>
      <c r="AN187" s="17"/>
    </row>
    <row r="188" spans="2:40" ht="16.5" thickBot="1" x14ac:dyDescent="0.3">
      <c r="B188" s="2">
        <v>201530</v>
      </c>
      <c r="C188" s="2">
        <v>4717</v>
      </c>
      <c r="D188" s="2" t="str">
        <f t="shared" si="29"/>
        <v>2015</v>
      </c>
      <c r="E188" s="2" t="str">
        <f t="shared" si="22"/>
        <v>30</v>
      </c>
      <c r="F188" s="3" t="s">
        <v>10</v>
      </c>
      <c r="G188" s="12">
        <v>1.0020006805520667</v>
      </c>
      <c r="H188" s="1">
        <v>186</v>
      </c>
      <c r="I188" s="10">
        <f>C188/G188</f>
        <v>4707.5816329796316</v>
      </c>
      <c r="J188" s="10">
        <f t="shared" si="30"/>
        <v>875610.18373421149</v>
      </c>
      <c r="K188" s="10">
        <f t="shared" si="31"/>
        <v>34596</v>
      </c>
      <c r="L188" s="10">
        <f t="shared" si="25"/>
        <v>5486.8762656512545</v>
      </c>
      <c r="M188" s="10">
        <f t="shared" si="26"/>
        <v>5497.8537522875395</v>
      </c>
      <c r="N188" s="10">
        <f>C188-M188</f>
        <v>-780.85375228753946</v>
      </c>
      <c r="O188" s="3">
        <f>(C188-$T$2)^2</f>
        <v>98053.528225000133</v>
      </c>
      <c r="P188" s="3">
        <f t="shared" si="27"/>
        <v>145719.71639543597</v>
      </c>
      <c r="Q188" s="3">
        <f>ABS((C188-M188)/C188)</f>
        <v>0.16554033332362508</v>
      </c>
      <c r="AC188" s="17">
        <v>4707.58</v>
      </c>
      <c r="AD188" s="13">
        <f t="shared" si="32"/>
        <v>-1.6329796317222645E-3</v>
      </c>
      <c r="AG188" s="17">
        <v>201530</v>
      </c>
      <c r="AH188" s="17">
        <v>4717</v>
      </c>
      <c r="AI188" s="17" t="s">
        <v>18</v>
      </c>
      <c r="AJ188" s="17">
        <v>1</v>
      </c>
      <c r="AK188" s="17">
        <v>186</v>
      </c>
      <c r="AL188" s="17">
        <v>4707.58</v>
      </c>
      <c r="AM188" s="17"/>
      <c r="AN188" s="17"/>
    </row>
    <row r="189" spans="2:40" ht="16.5" thickBot="1" x14ac:dyDescent="0.3">
      <c r="B189" s="2">
        <v>201531</v>
      </c>
      <c r="C189" s="2">
        <v>4219</v>
      </c>
      <c r="D189" s="2" t="str">
        <f t="shared" si="29"/>
        <v>2015</v>
      </c>
      <c r="E189" s="2" t="str">
        <f t="shared" si="22"/>
        <v>31</v>
      </c>
      <c r="F189" s="3" t="s">
        <v>10</v>
      </c>
      <c r="G189" s="12">
        <v>1.1211902122395205</v>
      </c>
      <c r="H189" s="1">
        <v>187</v>
      </c>
      <c r="I189" s="10">
        <f>C189/G189</f>
        <v>3762.9654218732089</v>
      </c>
      <c r="J189" s="10">
        <f t="shared" si="30"/>
        <v>703674.53389029007</v>
      </c>
      <c r="K189" s="10">
        <f t="shared" si="31"/>
        <v>34969</v>
      </c>
      <c r="L189" s="10">
        <f t="shared" si="25"/>
        <v>5491.8205784908396</v>
      </c>
      <c r="M189" s="10">
        <f t="shared" si="26"/>
        <v>6157.3754799795106</v>
      </c>
      <c r="N189" s="10">
        <f>C189-M189</f>
        <v>-1938.3754799795106</v>
      </c>
      <c r="O189" s="3">
        <f>(C189-$T$2)^2</f>
        <v>657939.98822500033</v>
      </c>
      <c r="P189" s="3">
        <f t="shared" si="27"/>
        <v>77166.844223130101</v>
      </c>
      <c r="Q189" s="3">
        <f>ABS((C189-M189)/C189)</f>
        <v>0.45943955439192002</v>
      </c>
      <c r="AC189" s="17">
        <v>3762.97</v>
      </c>
      <c r="AD189" s="13">
        <f t="shared" si="32"/>
        <v>4.5781267908751033E-3</v>
      </c>
      <c r="AG189" s="17">
        <v>201531</v>
      </c>
      <c r="AH189" s="17">
        <v>4219</v>
      </c>
      <c r="AI189" s="17" t="s">
        <v>18</v>
      </c>
      <c r="AJ189" s="17">
        <v>1.1200000000000001</v>
      </c>
      <c r="AK189" s="17">
        <v>187</v>
      </c>
      <c r="AL189" s="17">
        <v>3762.97</v>
      </c>
      <c r="AM189" s="17"/>
      <c r="AN189" s="17"/>
    </row>
    <row r="190" spans="2:40" ht="16.5" thickBot="1" x14ac:dyDescent="0.3">
      <c r="B190" s="2">
        <v>201532</v>
      </c>
      <c r="C190" s="2">
        <v>4908</v>
      </c>
      <c r="D190" s="2" t="str">
        <f t="shared" si="29"/>
        <v>2015</v>
      </c>
      <c r="E190" s="2" t="str">
        <f t="shared" si="22"/>
        <v>32</v>
      </c>
      <c r="F190" s="3" t="s">
        <v>10</v>
      </c>
      <c r="G190" s="12">
        <v>1.0519495092163313</v>
      </c>
      <c r="H190" s="1">
        <v>188</v>
      </c>
      <c r="I190" s="10">
        <f>C190/G190</f>
        <v>4665.6231663212648</v>
      </c>
      <c r="J190" s="10">
        <f t="shared" si="30"/>
        <v>877137.15526839776</v>
      </c>
      <c r="K190" s="10">
        <f t="shared" si="31"/>
        <v>35344</v>
      </c>
      <c r="L190" s="10">
        <f t="shared" si="25"/>
        <v>5496.7648913304238</v>
      </c>
      <c r="M190" s="10">
        <f t="shared" si="26"/>
        <v>5782.3191297126004</v>
      </c>
      <c r="N190" s="10">
        <f>C190-M190</f>
        <v>-874.31912971260044</v>
      </c>
      <c r="O190" s="3">
        <f>(C190-$T$2)^2</f>
        <v>14916.958225000053</v>
      </c>
      <c r="P190" s="3">
        <f t="shared" si="27"/>
        <v>9460.8969150984503</v>
      </c>
      <c r="Q190" s="3">
        <f>ABS((C190-M190)/C190)</f>
        <v>0.17814163197078248</v>
      </c>
      <c r="AC190" s="17">
        <v>4665.62</v>
      </c>
      <c r="AD190" s="13">
        <f t="shared" si="32"/>
        <v>-3.1663212648709305E-3</v>
      </c>
      <c r="AG190" s="17">
        <v>201532</v>
      </c>
      <c r="AH190" s="17">
        <v>4908</v>
      </c>
      <c r="AI190" s="17" t="s">
        <v>18</v>
      </c>
      <c r="AJ190" s="17">
        <v>1.05</v>
      </c>
      <c r="AK190" s="17">
        <v>188</v>
      </c>
      <c r="AL190" s="17">
        <v>4665.62</v>
      </c>
      <c r="AM190" s="17"/>
      <c r="AN190" s="17"/>
    </row>
    <row r="191" spans="2:40" ht="16.5" thickBot="1" x14ac:dyDescent="0.3">
      <c r="B191" s="2">
        <v>201533</v>
      </c>
      <c r="C191" s="2">
        <v>4435</v>
      </c>
      <c r="D191" s="2" t="str">
        <f t="shared" si="29"/>
        <v>2015</v>
      </c>
      <c r="E191" s="2" t="str">
        <f t="shared" si="22"/>
        <v>33</v>
      </c>
      <c r="F191" s="3" t="s">
        <v>10</v>
      </c>
      <c r="G191" s="12">
        <v>1.0259771418212968</v>
      </c>
      <c r="H191" s="1">
        <v>189</v>
      </c>
      <c r="I191" s="10">
        <f>C191/G191</f>
        <v>4322.7083910729871</v>
      </c>
      <c r="J191" s="10">
        <f t="shared" si="30"/>
        <v>816991.8859127945</v>
      </c>
      <c r="K191" s="10">
        <f t="shared" si="31"/>
        <v>35721</v>
      </c>
      <c r="L191" s="10">
        <f t="shared" si="25"/>
        <v>5501.7092041700089</v>
      </c>
      <c r="M191" s="10">
        <f t="shared" si="26"/>
        <v>5644.627884426267</v>
      </c>
      <c r="N191" s="10">
        <f>C191-M191</f>
        <v>-1209.627884426267</v>
      </c>
      <c r="O191" s="3">
        <f>(C191-$T$2)^2</f>
        <v>354185.66822500026</v>
      </c>
      <c r="P191" s="3">
        <f t="shared" si="27"/>
        <v>55205.443761630457</v>
      </c>
      <c r="Q191" s="3">
        <f>ABS((C191-M191)/C191)</f>
        <v>0.27274585894617071</v>
      </c>
      <c r="AC191" s="17">
        <v>4322.71</v>
      </c>
      <c r="AD191" s="13">
        <f t="shared" si="32"/>
        <v>1.6089270129668876E-3</v>
      </c>
      <c r="AG191" s="17">
        <v>201533</v>
      </c>
      <c r="AH191" s="17">
        <v>4435</v>
      </c>
      <c r="AI191" s="17" t="s">
        <v>18</v>
      </c>
      <c r="AJ191" s="17">
        <v>1.03</v>
      </c>
      <c r="AK191" s="17">
        <v>189</v>
      </c>
      <c r="AL191" s="17">
        <v>4322.71</v>
      </c>
      <c r="AM191" s="17"/>
      <c r="AN191" s="17"/>
    </row>
    <row r="192" spans="2:40" ht="16.5" thickBot="1" x14ac:dyDescent="0.3">
      <c r="B192" s="2">
        <v>201534</v>
      </c>
      <c r="C192" s="2">
        <v>4431</v>
      </c>
      <c r="D192" s="2" t="str">
        <f t="shared" si="29"/>
        <v>2015</v>
      </c>
      <c r="E192" s="2" t="str">
        <f t="shared" si="22"/>
        <v>34</v>
      </c>
      <c r="F192" s="3" t="s">
        <v>10</v>
      </c>
      <c r="G192" s="12">
        <v>0.89479320179391209</v>
      </c>
      <c r="H192" s="1">
        <v>190</v>
      </c>
      <c r="I192" s="10">
        <f>C192/G192</f>
        <v>4951.982191099105</v>
      </c>
      <c r="J192" s="10">
        <f t="shared" si="30"/>
        <v>940876.61630882998</v>
      </c>
      <c r="K192" s="10">
        <f t="shared" si="31"/>
        <v>36100</v>
      </c>
      <c r="L192" s="10">
        <f t="shared" si="25"/>
        <v>5506.653517009594</v>
      </c>
      <c r="M192" s="10">
        <f t="shared" si="26"/>
        <v>4927.3161316547212</v>
      </c>
      <c r="N192" s="10">
        <f>C192-M192</f>
        <v>-496.31613165472118</v>
      </c>
      <c r="O192" s="3">
        <f>(C192-$T$2)^2</f>
        <v>358962.74822500028</v>
      </c>
      <c r="P192" s="3">
        <f t="shared" si="27"/>
        <v>906818.41966788389</v>
      </c>
      <c r="Q192" s="3">
        <f>ABS((C192-M192)/C192)</f>
        <v>0.11200995975055771</v>
      </c>
      <c r="AC192" s="17">
        <v>4951.9799999999996</v>
      </c>
      <c r="AD192" s="13">
        <f t="shared" si="32"/>
        <v>-2.1910991054028273E-3</v>
      </c>
      <c r="AG192" s="17">
        <v>201534</v>
      </c>
      <c r="AH192" s="17">
        <v>4431</v>
      </c>
      <c r="AI192" s="17" t="s">
        <v>18</v>
      </c>
      <c r="AJ192" s="17">
        <v>0.89</v>
      </c>
      <c r="AK192" s="17">
        <v>190</v>
      </c>
      <c r="AL192" s="17">
        <v>4951.9799999999996</v>
      </c>
      <c r="AM192" s="17"/>
      <c r="AN192" s="17"/>
    </row>
    <row r="193" spans="2:40" ht="16.5" thickBot="1" x14ac:dyDescent="0.3">
      <c r="B193" s="2">
        <v>201535</v>
      </c>
      <c r="C193" s="2">
        <v>5299</v>
      </c>
      <c r="D193" s="2" t="str">
        <f t="shared" si="29"/>
        <v>2015</v>
      </c>
      <c r="E193" s="2" t="str">
        <f t="shared" si="22"/>
        <v>35</v>
      </c>
      <c r="F193" s="3" t="s">
        <v>10</v>
      </c>
      <c r="G193" s="12">
        <v>0.84729338010246746</v>
      </c>
      <c r="H193" s="1">
        <v>191</v>
      </c>
      <c r="I193" s="10">
        <f>C193/G193</f>
        <v>6254.0321032121901</v>
      </c>
      <c r="J193" s="10">
        <f t="shared" si="30"/>
        <v>1194520.1317135284</v>
      </c>
      <c r="K193" s="10">
        <f t="shared" si="31"/>
        <v>36481</v>
      </c>
      <c r="L193" s="10">
        <f t="shared" si="25"/>
        <v>5511.5978298491782</v>
      </c>
      <c r="M193" s="10">
        <f t="shared" si="26"/>
        <v>4669.9403550183342</v>
      </c>
      <c r="N193" s="10">
        <f>C193-M193</f>
        <v>629.05964498166577</v>
      </c>
      <c r="O193" s="3">
        <f>(C193-$T$2)^2</f>
        <v>72288.388224999886</v>
      </c>
      <c r="P193" s="3">
        <f t="shared" si="27"/>
        <v>1463243.2438030969</v>
      </c>
      <c r="Q193" s="3">
        <f>ABS((C193-M193)/C193)</f>
        <v>0.11871289771309035</v>
      </c>
      <c r="AC193" s="17">
        <v>6254.03</v>
      </c>
      <c r="AD193" s="13">
        <f t="shared" si="32"/>
        <v>-2.1032121903772349E-3</v>
      </c>
      <c r="AG193" s="17">
        <v>201535</v>
      </c>
      <c r="AH193" s="17">
        <v>5299</v>
      </c>
      <c r="AI193" s="17" t="s">
        <v>18</v>
      </c>
      <c r="AJ193" s="17">
        <v>0.85</v>
      </c>
      <c r="AK193" s="17">
        <v>191</v>
      </c>
      <c r="AL193" s="17">
        <v>6254.03</v>
      </c>
      <c r="AM193" s="17"/>
      <c r="AN193" s="17"/>
    </row>
    <row r="194" spans="2:40" ht="16.5" thickBot="1" x14ac:dyDescent="0.3">
      <c r="B194" s="2">
        <v>201536</v>
      </c>
      <c r="C194" s="2">
        <v>4930</v>
      </c>
      <c r="D194" s="2" t="str">
        <f t="shared" si="29"/>
        <v>2015</v>
      </c>
      <c r="E194" s="2" t="str">
        <f t="shared" si="22"/>
        <v>36</v>
      </c>
      <c r="F194" s="3" t="s">
        <v>10</v>
      </c>
      <c r="G194" s="12">
        <v>0.81671795757094257</v>
      </c>
      <c r="H194" s="1">
        <v>192</v>
      </c>
      <c r="I194" s="10">
        <f>C194/G194</f>
        <v>6036.3555794250615</v>
      </c>
      <c r="J194" s="10">
        <f t="shared" si="30"/>
        <v>1158980.2712496119</v>
      </c>
      <c r="K194" s="10">
        <f t="shared" si="31"/>
        <v>36864</v>
      </c>
      <c r="L194" s="10">
        <f t="shared" si="25"/>
        <v>5516.5421426887633</v>
      </c>
      <c r="M194" s="10">
        <f t="shared" si="26"/>
        <v>4505.4590316307977</v>
      </c>
      <c r="N194" s="10">
        <f>C194-M194</f>
        <v>424.54096836920235</v>
      </c>
      <c r="O194" s="3">
        <f>(C194-$T$2)^2</f>
        <v>10027.018225000043</v>
      </c>
      <c r="P194" s="3">
        <f t="shared" si="27"/>
        <v>1888225.671966623</v>
      </c>
      <c r="Q194" s="3">
        <f>ABS((C194-M194)/C194)</f>
        <v>8.6113786687464985E-2</v>
      </c>
      <c r="AC194" s="17">
        <v>6036.36</v>
      </c>
      <c r="AD194" s="13">
        <f t="shared" si="32"/>
        <v>4.420574938194477E-3</v>
      </c>
      <c r="AG194" s="17">
        <v>201536</v>
      </c>
      <c r="AH194" s="17">
        <v>4930</v>
      </c>
      <c r="AI194" s="17" t="s">
        <v>18</v>
      </c>
      <c r="AJ194" s="17">
        <v>0.82</v>
      </c>
      <c r="AK194" s="17">
        <v>192</v>
      </c>
      <c r="AL194" s="17">
        <v>6036.36</v>
      </c>
      <c r="AM194" s="17"/>
      <c r="AN194" s="17"/>
    </row>
    <row r="195" spans="2:40" ht="16.5" thickBot="1" x14ac:dyDescent="0.3">
      <c r="B195" s="2">
        <v>201537</v>
      </c>
      <c r="C195" s="2">
        <v>3717</v>
      </c>
      <c r="D195" s="2" t="str">
        <f t="shared" si="29"/>
        <v>2015</v>
      </c>
      <c r="E195" s="2" t="str">
        <f t="shared" ref="E195:E254" si="33">RIGHT(B195,2)</f>
        <v>37</v>
      </c>
      <c r="F195" s="3" t="s">
        <v>10</v>
      </c>
      <c r="G195" s="12">
        <v>0.82775232841102941</v>
      </c>
      <c r="H195" s="1">
        <v>193</v>
      </c>
      <c r="I195" s="10">
        <f>C195/G195</f>
        <v>4490.4736264955372</v>
      </c>
      <c r="J195" s="10">
        <f t="shared" ref="J195:J202" si="34">H195*I195</f>
        <v>866661.40991363872</v>
      </c>
      <c r="K195" s="10">
        <f t="shared" ref="K195:K202" si="35">H195^2</f>
        <v>37249</v>
      </c>
      <c r="L195" s="10">
        <f t="shared" ref="L195:L253" si="36">$M$1+$K$1*H195</f>
        <v>5521.4864555283484</v>
      </c>
      <c r="M195" s="10">
        <f t="shared" ref="M195:M254" si="37">L195*G195</f>
        <v>4570.4232698535525</v>
      </c>
      <c r="N195" s="10">
        <f>C195-M195</f>
        <v>-853.42326985355248</v>
      </c>
      <c r="O195" s="3">
        <f>(C195-$T$2)^2</f>
        <v>1724323.5282250005</v>
      </c>
      <c r="P195" s="3">
        <f t="shared" ref="P195:P253" si="38">(M195-$T$1)^2</f>
        <v>1713907.7654668812</v>
      </c>
      <c r="Q195" s="3">
        <f>ABS((C195-M195)/C195)</f>
        <v>0.22960001879299233</v>
      </c>
      <c r="AC195" s="17">
        <v>4490.47</v>
      </c>
      <c r="AD195" s="13">
        <f t="shared" ref="AD195:AD202" si="39">AC195-I195</f>
        <v>-3.6264955369915697E-3</v>
      </c>
      <c r="AG195" s="17">
        <v>201537</v>
      </c>
      <c r="AH195" s="17">
        <v>3717</v>
      </c>
      <c r="AI195" s="17" t="s">
        <v>18</v>
      </c>
      <c r="AJ195" s="17">
        <v>0.83</v>
      </c>
      <c r="AK195" s="17">
        <v>193</v>
      </c>
      <c r="AL195" s="17">
        <v>4490.47</v>
      </c>
      <c r="AM195" s="17"/>
      <c r="AN195" s="17"/>
    </row>
    <row r="196" spans="2:40" ht="16.5" thickBot="1" x14ac:dyDescent="0.3">
      <c r="B196" s="2">
        <v>201538</v>
      </c>
      <c r="C196" s="2">
        <v>3991</v>
      </c>
      <c r="D196" s="2" t="str">
        <f t="shared" ref="D196:D254" si="40">LEFT(B196,4)</f>
        <v>2015</v>
      </c>
      <c r="E196" s="2" t="str">
        <f t="shared" si="33"/>
        <v>38</v>
      </c>
      <c r="F196" s="3" t="s">
        <v>10</v>
      </c>
      <c r="G196" s="12">
        <v>0.7832611394334088</v>
      </c>
      <c r="H196" s="1">
        <v>194</v>
      </c>
      <c r="I196" s="10">
        <f>C196/G196</f>
        <v>5095.363218053928</v>
      </c>
      <c r="J196" s="10">
        <f t="shared" si="34"/>
        <v>988500.46430246206</v>
      </c>
      <c r="K196" s="10">
        <f t="shared" si="35"/>
        <v>37636</v>
      </c>
      <c r="L196" s="10">
        <f t="shared" si="36"/>
        <v>5526.4307683679326</v>
      </c>
      <c r="M196" s="10">
        <f t="shared" si="37"/>
        <v>4328.638460631716</v>
      </c>
      <c r="N196" s="10">
        <f>C196-M196</f>
        <v>-337.63846063171604</v>
      </c>
      <c r="O196" s="3">
        <f>(C196-$T$2)^2</f>
        <v>1079801.5482250005</v>
      </c>
      <c r="P196" s="3">
        <f t="shared" si="38"/>
        <v>2405439.1127324682</v>
      </c>
      <c r="Q196" s="3">
        <f>ABS((C196-M196)/C196)</f>
        <v>8.4599965079357561E-2</v>
      </c>
      <c r="AC196" s="17">
        <v>5095.3599999999997</v>
      </c>
      <c r="AD196" s="13">
        <f t="shared" si="39"/>
        <v>-3.2180539283217513E-3</v>
      </c>
      <c r="AG196" s="17">
        <v>201538</v>
      </c>
      <c r="AH196" s="17">
        <v>3991</v>
      </c>
      <c r="AI196" s="17" t="s">
        <v>18</v>
      </c>
      <c r="AJ196" s="17">
        <v>0.78</v>
      </c>
      <c r="AK196" s="17">
        <v>194</v>
      </c>
      <c r="AL196" s="17">
        <v>5095.3599999999997</v>
      </c>
      <c r="AM196" s="17"/>
      <c r="AN196" s="17"/>
    </row>
    <row r="197" spans="2:40" ht="16.5" thickBot="1" x14ac:dyDescent="0.3">
      <c r="B197" s="2">
        <v>201539</v>
      </c>
      <c r="C197" s="2">
        <v>3825</v>
      </c>
      <c r="D197" s="2" t="str">
        <f t="shared" si="40"/>
        <v>2015</v>
      </c>
      <c r="E197" s="2" t="str">
        <f t="shared" si="33"/>
        <v>39</v>
      </c>
      <c r="F197" s="3" t="s">
        <v>10</v>
      </c>
      <c r="G197" s="12">
        <v>0.67456288776085727</v>
      </c>
      <c r="H197" s="1">
        <v>195</v>
      </c>
      <c r="I197" s="10">
        <f>C197/G197</f>
        <v>5670.3386287625417</v>
      </c>
      <c r="J197" s="10">
        <f t="shared" si="34"/>
        <v>1105716.0326086956</v>
      </c>
      <c r="K197" s="10">
        <f t="shared" si="35"/>
        <v>38025</v>
      </c>
      <c r="L197" s="10">
        <f t="shared" si="36"/>
        <v>5531.3750812075177</v>
      </c>
      <c r="M197" s="10">
        <f t="shared" si="37"/>
        <v>3731.2603480677894</v>
      </c>
      <c r="N197" s="10">
        <f>C197-M197</f>
        <v>93.739651932210563</v>
      </c>
      <c r="O197" s="3">
        <f>(C197-$T$2)^2</f>
        <v>1452350.3682250006</v>
      </c>
      <c r="P197" s="3">
        <f t="shared" si="38"/>
        <v>4615304.2742540324</v>
      </c>
      <c r="Q197" s="3">
        <f>ABS((C197-M197)/C197)</f>
        <v>2.4507098544368774E-2</v>
      </c>
      <c r="AC197" s="17">
        <v>5670.34</v>
      </c>
      <c r="AD197" s="13">
        <f t="shared" si="39"/>
        <v>1.3712374584429199E-3</v>
      </c>
      <c r="AG197" s="17">
        <v>201539</v>
      </c>
      <c r="AH197" s="17">
        <v>3825</v>
      </c>
      <c r="AI197" s="17" t="s">
        <v>18</v>
      </c>
      <c r="AJ197" s="17">
        <v>0.67</v>
      </c>
      <c r="AK197" s="17">
        <v>195</v>
      </c>
      <c r="AL197" s="17">
        <v>5670.34</v>
      </c>
      <c r="AM197" s="17"/>
      <c r="AN197" s="17"/>
    </row>
    <row r="198" spans="2:40" ht="16.5" thickBot="1" x14ac:dyDescent="0.3">
      <c r="B198" s="2">
        <v>201540</v>
      </c>
      <c r="C198" s="2">
        <v>4115</v>
      </c>
      <c r="D198" s="2" t="str">
        <f t="shared" si="40"/>
        <v>2015</v>
      </c>
      <c r="E198" s="2" t="str">
        <f t="shared" si="33"/>
        <v>40</v>
      </c>
      <c r="F198" s="3" t="s">
        <v>10</v>
      </c>
      <c r="G198" s="12">
        <v>0.79711509750327303</v>
      </c>
      <c r="H198" s="1">
        <v>196</v>
      </c>
      <c r="I198" s="10">
        <f>C198/G198</f>
        <v>5162.3661537574926</v>
      </c>
      <c r="J198" s="10">
        <f t="shared" si="34"/>
        <v>1011823.7661364685</v>
      </c>
      <c r="K198" s="10">
        <f t="shared" si="35"/>
        <v>38416</v>
      </c>
      <c r="L198" s="10">
        <f t="shared" si="36"/>
        <v>5536.3193940471028</v>
      </c>
      <c r="M198" s="10">
        <f t="shared" si="37"/>
        <v>4413.0837735951181</v>
      </c>
      <c r="N198" s="10">
        <f>C198-M198</f>
        <v>-298.08377359511815</v>
      </c>
      <c r="O198" s="3">
        <f>(C198-$T$2)^2</f>
        <v>837472.0682250004</v>
      </c>
      <c r="P198" s="3">
        <f t="shared" si="38"/>
        <v>2150629.5770187438</v>
      </c>
      <c r="Q198" s="3">
        <f>ABS((C198-M198)/C198)</f>
        <v>7.2438341092373792E-2</v>
      </c>
      <c r="AC198" s="17">
        <v>5162.37</v>
      </c>
      <c r="AD198" s="13">
        <f t="shared" si="39"/>
        <v>3.8462425072793849E-3</v>
      </c>
      <c r="AG198" s="17">
        <v>201540</v>
      </c>
      <c r="AH198" s="17">
        <v>4115</v>
      </c>
      <c r="AI198" s="17" t="s">
        <v>18</v>
      </c>
      <c r="AJ198" s="17">
        <v>0.8</v>
      </c>
      <c r="AK198" s="17">
        <v>196</v>
      </c>
      <c r="AL198" s="17">
        <v>5162.37</v>
      </c>
      <c r="AM198" s="17"/>
      <c r="AN198" s="17"/>
    </row>
    <row r="199" spans="2:40" ht="16.5" thickBot="1" x14ac:dyDescent="0.3">
      <c r="B199" s="2">
        <v>201541</v>
      </c>
      <c r="C199" s="2">
        <v>3563</v>
      </c>
      <c r="D199" s="2" t="str">
        <f t="shared" si="40"/>
        <v>2015</v>
      </c>
      <c r="E199" s="2" t="str">
        <f t="shared" si="33"/>
        <v>41</v>
      </c>
      <c r="F199" s="3" t="s">
        <v>10</v>
      </c>
      <c r="G199" s="12">
        <v>0.75330396475770922</v>
      </c>
      <c r="H199" s="1">
        <v>197</v>
      </c>
      <c r="I199" s="10">
        <f>C199/G199</f>
        <v>4729.8304093567249</v>
      </c>
      <c r="J199" s="10">
        <f t="shared" si="34"/>
        <v>931776.59064327483</v>
      </c>
      <c r="K199" s="10">
        <f t="shared" si="35"/>
        <v>38809</v>
      </c>
      <c r="L199" s="10">
        <f t="shared" si="36"/>
        <v>5541.263706886687</v>
      </c>
      <c r="M199" s="10">
        <f t="shared" si="37"/>
        <v>4174.2559201657423</v>
      </c>
      <c r="N199" s="10">
        <f>C199-M199</f>
        <v>-611.25592016574228</v>
      </c>
      <c r="O199" s="3">
        <f>(C199-$T$2)^2</f>
        <v>2152485.1082250006</v>
      </c>
      <c r="P199" s="3">
        <f t="shared" si="38"/>
        <v>2908151.6079463838</v>
      </c>
      <c r="Q199" s="3">
        <f>ABS((C199-M199)/C199)</f>
        <v>0.17155653105970875</v>
      </c>
      <c r="AC199" s="17">
        <v>4729.83</v>
      </c>
      <c r="AD199" s="13">
        <f t="shared" si="39"/>
        <v>-4.0935672495834297E-4</v>
      </c>
      <c r="AG199" s="17">
        <v>201541</v>
      </c>
      <c r="AH199" s="17">
        <v>3563</v>
      </c>
      <c r="AI199" s="17" t="s">
        <v>18</v>
      </c>
      <c r="AJ199" s="17">
        <v>0.75</v>
      </c>
      <c r="AK199" s="17">
        <v>197</v>
      </c>
      <c r="AL199" s="17">
        <v>4729.83</v>
      </c>
      <c r="AM199" s="17"/>
      <c r="AN199" s="17"/>
    </row>
    <row r="200" spans="2:40" ht="16.5" thickBot="1" x14ac:dyDescent="0.3">
      <c r="B200" s="2">
        <v>201542</v>
      </c>
      <c r="C200" s="2">
        <v>3337</v>
      </c>
      <c r="D200" s="2" t="str">
        <f t="shared" si="40"/>
        <v>2015</v>
      </c>
      <c r="E200" s="2" t="str">
        <f t="shared" si="33"/>
        <v>42</v>
      </c>
      <c r="F200" s="3" t="s">
        <v>10</v>
      </c>
      <c r="G200" s="12">
        <v>0.74266778072026396</v>
      </c>
      <c r="H200" s="1">
        <v>198</v>
      </c>
      <c r="I200" s="10">
        <f>C200/G200</f>
        <v>4493.2607642729108</v>
      </c>
      <c r="J200" s="10">
        <f t="shared" si="34"/>
        <v>889665.63132603629</v>
      </c>
      <c r="K200" s="10">
        <f>H200^2</f>
        <v>39204</v>
      </c>
      <c r="L200" s="10">
        <f>$M$1+$K$1*H200</f>
        <v>5546.2080197262721</v>
      </c>
      <c r="M200" s="10">
        <f t="shared" si="37"/>
        <v>4118.9900014230407</v>
      </c>
      <c r="N200" s="10">
        <f>C200-M200</f>
        <v>-781.99000142304067</v>
      </c>
      <c r="O200" s="3">
        <f>(C200-$T$2)^2</f>
        <v>2866706.1282250006</v>
      </c>
      <c r="P200" s="3">
        <f t="shared" si="38"/>
        <v>3099699.2269982402</v>
      </c>
      <c r="Q200" s="3">
        <f>ABS((C200-M200)/C200)</f>
        <v>0.23433922727690759</v>
      </c>
      <c r="AC200" s="17">
        <v>4493.26</v>
      </c>
      <c r="AD200" s="13">
        <f t="shared" si="39"/>
        <v>-7.6427291060099378E-4</v>
      </c>
      <c r="AG200" s="17">
        <v>201542</v>
      </c>
      <c r="AH200" s="17">
        <v>3337</v>
      </c>
      <c r="AI200" s="17" t="s">
        <v>18</v>
      </c>
      <c r="AJ200" s="17">
        <v>0.74</v>
      </c>
      <c r="AK200" s="17">
        <v>198</v>
      </c>
      <c r="AL200" s="17">
        <v>4493.26</v>
      </c>
      <c r="AM200" s="17"/>
      <c r="AN200" s="17"/>
    </row>
    <row r="201" spans="2:40" ht="16.5" thickBot="1" x14ac:dyDescent="0.3">
      <c r="B201" s="2">
        <v>201543</v>
      </c>
      <c r="C201" s="2">
        <v>3185</v>
      </c>
      <c r="D201" s="2" t="str">
        <f t="shared" si="40"/>
        <v>2015</v>
      </c>
      <c r="E201" s="2" t="str">
        <f t="shared" si="33"/>
        <v>43</v>
      </c>
      <c r="F201" s="3" t="s">
        <v>10</v>
      </c>
      <c r="G201" s="12">
        <v>0.67063482922075002</v>
      </c>
      <c r="H201" s="1">
        <v>199</v>
      </c>
      <c r="I201" s="10">
        <f>C201/G201</f>
        <v>4749.2314165979697</v>
      </c>
      <c r="J201" s="10">
        <f t="shared" si="34"/>
        <v>945097.05190299591</v>
      </c>
      <c r="K201" s="10">
        <f t="shared" si="35"/>
        <v>39601</v>
      </c>
      <c r="L201" s="10">
        <f t="shared" si="36"/>
        <v>5551.1523325658573</v>
      </c>
      <c r="M201" s="10">
        <f t="shared" si="37"/>
        <v>3722.7960965286716</v>
      </c>
      <c r="N201" s="10">
        <f>C201-M201</f>
        <v>-537.79609652867157</v>
      </c>
      <c r="O201" s="3">
        <f>(C201-$T$2)^2</f>
        <v>3404523.1682250006</v>
      </c>
      <c r="P201" s="3">
        <f t="shared" si="38"/>
        <v>4651743.8598198202</v>
      </c>
      <c r="Q201" s="3">
        <f>ABS((C201-M201)/C201)</f>
        <v>0.16885277756002248</v>
      </c>
      <c r="AC201" s="17">
        <v>4749.2299999999996</v>
      </c>
      <c r="AD201" s="13">
        <f t="shared" si="39"/>
        <v>-1.4165979700919706E-3</v>
      </c>
      <c r="AG201" s="17">
        <v>201543</v>
      </c>
      <c r="AH201" s="17">
        <v>3185</v>
      </c>
      <c r="AI201" s="17" t="s">
        <v>18</v>
      </c>
      <c r="AJ201" s="17">
        <v>0.67</v>
      </c>
      <c r="AK201" s="17">
        <v>199</v>
      </c>
      <c r="AL201" s="17">
        <v>4749.2299999999996</v>
      </c>
      <c r="AM201" s="17"/>
      <c r="AN201" s="17"/>
    </row>
    <row r="202" spans="2:40" ht="16.5" thickBot="1" x14ac:dyDescent="0.3">
      <c r="B202" s="2">
        <v>201544</v>
      </c>
      <c r="C202" s="2">
        <v>3240</v>
      </c>
      <c r="D202" s="2" t="str">
        <f t="shared" si="40"/>
        <v>2015</v>
      </c>
      <c r="E202" s="2" t="str">
        <f t="shared" si="33"/>
        <v>44</v>
      </c>
      <c r="F202" s="3" t="s">
        <v>10</v>
      </c>
      <c r="G202" s="12">
        <v>0.70427647989131015</v>
      </c>
      <c r="H202" s="1">
        <v>200</v>
      </c>
      <c r="I202" s="10">
        <f>C202/G202</f>
        <v>4600.4659995177235</v>
      </c>
      <c r="J202" s="10">
        <f t="shared" si="34"/>
        <v>920093.19990354474</v>
      </c>
      <c r="K202" s="10">
        <f t="shared" si="35"/>
        <v>40000</v>
      </c>
      <c r="L202" s="10">
        <f>$M$1+$K$1*H202</f>
        <v>5556.0966454054414</v>
      </c>
      <c r="M202" s="10">
        <f t="shared" si="37"/>
        <v>3913.0281873620611</v>
      </c>
      <c r="N202" s="10">
        <f>C202-M202</f>
        <v>-673.02818736206109</v>
      </c>
      <c r="O202" s="3">
        <f>(C202-$T$2)^2</f>
        <v>3204583.318225001</v>
      </c>
      <c r="P202" s="3">
        <f t="shared" si="38"/>
        <v>3867350.6991699594</v>
      </c>
      <c r="Q202" s="3">
        <f>ABS((C202-M202)/C202)</f>
        <v>0.20772474918582132</v>
      </c>
      <c r="AC202" s="17">
        <v>4600.47</v>
      </c>
      <c r="AD202" s="13">
        <f t="shared" si="39"/>
        <v>4.000482276751427E-3</v>
      </c>
      <c r="AG202" s="17">
        <v>201544</v>
      </c>
      <c r="AH202" s="17">
        <v>3240</v>
      </c>
      <c r="AI202" s="17" t="s">
        <v>18</v>
      </c>
      <c r="AJ202" s="17">
        <v>0.7</v>
      </c>
      <c r="AK202" s="17">
        <v>200</v>
      </c>
      <c r="AL202" s="17">
        <v>4600.47</v>
      </c>
      <c r="AM202" s="17"/>
      <c r="AN202" s="21"/>
    </row>
    <row r="203" spans="2:40" s="30" customFormat="1" ht="15.75" x14ac:dyDescent="0.25">
      <c r="B203" s="31">
        <v>201545</v>
      </c>
      <c r="C203" s="32" t="s">
        <v>10</v>
      </c>
      <c r="D203" s="31" t="str">
        <f t="shared" si="40"/>
        <v>2015</v>
      </c>
      <c r="E203" s="31" t="str">
        <f t="shared" si="33"/>
        <v>45</v>
      </c>
      <c r="F203" s="32" t="s">
        <v>10</v>
      </c>
      <c r="G203" s="33">
        <f>SUMIF($E$99:$E$202,E203,$G$99:$G$202)/2</f>
        <v>0.77482446058277121</v>
      </c>
      <c r="H203" s="34">
        <v>201</v>
      </c>
      <c r="I203" s="32" t="s">
        <v>10</v>
      </c>
      <c r="J203" s="32" t="s">
        <v>10</v>
      </c>
      <c r="K203" s="32" t="s">
        <v>10</v>
      </c>
      <c r="L203" s="35">
        <f t="shared" si="36"/>
        <v>5561.0409582450266</v>
      </c>
      <c r="M203" s="38">
        <f t="shared" si="37"/>
        <v>4308.8305607509001</v>
      </c>
      <c r="N203" s="35" t="s">
        <v>10</v>
      </c>
      <c r="O203" s="32" t="s">
        <v>10</v>
      </c>
      <c r="P203" s="32">
        <f t="shared" si="38"/>
        <v>2467273.5035551363</v>
      </c>
      <c r="Q203" s="32" t="s">
        <v>10</v>
      </c>
      <c r="AG203" s="36"/>
      <c r="AH203" s="36"/>
      <c r="AI203" s="36"/>
      <c r="AJ203" s="36"/>
      <c r="AK203" s="36"/>
      <c r="AL203" s="36"/>
      <c r="AM203" s="36"/>
    </row>
    <row r="204" spans="2:40" ht="15.75" x14ac:dyDescent="0.25">
      <c r="B204" s="2">
        <v>201546</v>
      </c>
      <c r="C204" s="3" t="s">
        <v>10</v>
      </c>
      <c r="D204" s="2" t="str">
        <f t="shared" si="40"/>
        <v>2015</v>
      </c>
      <c r="E204" s="2" t="str">
        <f t="shared" si="33"/>
        <v>46</v>
      </c>
      <c r="F204" s="3" t="s">
        <v>10</v>
      </c>
      <c r="G204" s="11">
        <f>SUMIF($E$99:$E$202,E204,$G$99:$G$202)/2</f>
        <v>0.76792070847528782</v>
      </c>
      <c r="H204" s="1">
        <v>202</v>
      </c>
      <c r="I204" s="3" t="s">
        <v>10</v>
      </c>
      <c r="J204" s="3" t="s">
        <v>10</v>
      </c>
      <c r="K204" s="3" t="s">
        <v>10</v>
      </c>
      <c r="L204" s="10">
        <f t="shared" si="36"/>
        <v>5565.9852710846117</v>
      </c>
      <c r="M204" s="38">
        <f t="shared" si="37"/>
        <v>4274.2353527343121</v>
      </c>
      <c r="N204" s="10" t="s">
        <v>10</v>
      </c>
      <c r="O204" s="3" t="s">
        <v>10</v>
      </c>
      <c r="P204" s="3">
        <f t="shared" si="38"/>
        <v>2577151.573101575</v>
      </c>
      <c r="Q204" s="3" t="s">
        <v>10</v>
      </c>
    </row>
    <row r="205" spans="2:40" ht="15.75" x14ac:dyDescent="0.25">
      <c r="B205" s="2">
        <v>201547</v>
      </c>
      <c r="C205" s="3" t="s">
        <v>10</v>
      </c>
      <c r="D205" s="2" t="str">
        <f t="shared" si="40"/>
        <v>2015</v>
      </c>
      <c r="E205" s="2" t="str">
        <f t="shared" si="33"/>
        <v>47</v>
      </c>
      <c r="F205" s="3" t="s">
        <v>10</v>
      </c>
      <c r="G205" s="11">
        <f>SUMIF($E$99:$E$202,E205,$G$99:$G$202)/2</f>
        <v>0.74654285780108953</v>
      </c>
      <c r="H205" s="1">
        <v>203</v>
      </c>
      <c r="I205" s="3" t="s">
        <v>10</v>
      </c>
      <c r="J205" s="3" t="s">
        <v>10</v>
      </c>
      <c r="K205" s="3" t="s">
        <v>10</v>
      </c>
      <c r="L205" s="10">
        <f t="shared" si="36"/>
        <v>5570.9295839241959</v>
      </c>
      <c r="M205" s="38">
        <f t="shared" si="37"/>
        <v>4158.9376921914036</v>
      </c>
      <c r="N205" s="10" t="s">
        <v>10</v>
      </c>
      <c r="O205" s="3" t="s">
        <v>10</v>
      </c>
      <c r="P205" s="3">
        <f t="shared" si="38"/>
        <v>2960631.5342481197</v>
      </c>
      <c r="Q205" s="3" t="s">
        <v>10</v>
      </c>
    </row>
    <row r="206" spans="2:40" ht="15.75" x14ac:dyDescent="0.25">
      <c r="B206" s="2">
        <v>201548</v>
      </c>
      <c r="C206" s="3" t="s">
        <v>10</v>
      </c>
      <c r="D206" s="2" t="str">
        <f t="shared" si="40"/>
        <v>2015</v>
      </c>
      <c r="E206" s="2" t="str">
        <f t="shared" si="33"/>
        <v>48</v>
      </c>
      <c r="F206" s="3" t="s">
        <v>10</v>
      </c>
      <c r="G206" s="11">
        <f>SUMIF($E$99:$E$202,E206,$G$99:$G$202)/2</f>
        <v>0.86900160609453736</v>
      </c>
      <c r="H206" s="1">
        <v>204</v>
      </c>
      <c r="I206" s="3" t="s">
        <v>10</v>
      </c>
      <c r="J206" s="3" t="s">
        <v>10</v>
      </c>
      <c r="K206" s="3" t="s">
        <v>10</v>
      </c>
      <c r="L206" s="10">
        <f t="shared" si="36"/>
        <v>5575.873896763781</v>
      </c>
      <c r="M206" s="38">
        <f t="shared" si="37"/>
        <v>4845.4433716683325</v>
      </c>
      <c r="N206" s="10" t="s">
        <v>10</v>
      </c>
      <c r="O206" s="3" t="s">
        <v>10</v>
      </c>
      <c r="P206" s="3">
        <f t="shared" si="38"/>
        <v>1069451.5377358939</v>
      </c>
      <c r="Q206" s="3" t="s">
        <v>10</v>
      </c>
    </row>
    <row r="207" spans="2:40" ht="15.75" x14ac:dyDescent="0.25">
      <c r="B207" s="2">
        <v>201549</v>
      </c>
      <c r="C207" s="3" t="s">
        <v>10</v>
      </c>
      <c r="D207" s="2" t="str">
        <f t="shared" si="40"/>
        <v>2015</v>
      </c>
      <c r="E207" s="2" t="str">
        <f t="shared" si="33"/>
        <v>49</v>
      </c>
      <c r="F207" s="3" t="s">
        <v>10</v>
      </c>
      <c r="G207" s="11">
        <f>SUMIF($E$99:$E$202,E207,$G$99:$G$202)/2</f>
        <v>1.1490528944137584</v>
      </c>
      <c r="H207" s="1">
        <v>205</v>
      </c>
      <c r="I207" s="3" t="s">
        <v>10</v>
      </c>
      <c r="J207" s="3" t="s">
        <v>10</v>
      </c>
      <c r="K207" s="3" t="s">
        <v>10</v>
      </c>
      <c r="L207" s="10">
        <f t="shared" si="36"/>
        <v>5580.8182096033652</v>
      </c>
      <c r="M207" s="38">
        <f t="shared" si="37"/>
        <v>6412.6553169417557</v>
      </c>
      <c r="N207" s="10" t="s">
        <v>10</v>
      </c>
      <c r="O207" s="3" t="s">
        <v>10</v>
      </c>
      <c r="P207" s="3">
        <f t="shared" si="38"/>
        <v>284162.60696919059</v>
      </c>
      <c r="Q207" s="3" t="s">
        <v>10</v>
      </c>
    </row>
    <row r="208" spans="2:40" ht="15.75" x14ac:dyDescent="0.25">
      <c r="B208" s="2">
        <v>201550</v>
      </c>
      <c r="C208" s="3" t="s">
        <v>10</v>
      </c>
      <c r="D208" s="2" t="str">
        <f t="shared" si="40"/>
        <v>2015</v>
      </c>
      <c r="E208" s="2" t="str">
        <f t="shared" si="33"/>
        <v>50</v>
      </c>
      <c r="F208" s="3" t="s">
        <v>10</v>
      </c>
      <c r="G208" s="11">
        <f>SUMIF($E$99:$E$202,E208,$G$99:$G$202)/2</f>
        <v>1.5215520653745433</v>
      </c>
      <c r="H208" s="1">
        <v>206</v>
      </c>
      <c r="I208" s="3" t="s">
        <v>10</v>
      </c>
      <c r="J208" s="3" t="s">
        <v>10</v>
      </c>
      <c r="K208" s="3" t="s">
        <v>10</v>
      </c>
      <c r="L208" s="10">
        <f t="shared" si="36"/>
        <v>5585.7625224429503</v>
      </c>
      <c r="M208" s="38">
        <f t="shared" si="37"/>
        <v>8499.0285027147893</v>
      </c>
      <c r="N208" s="10" t="s">
        <v>10</v>
      </c>
      <c r="O208" s="3" t="s">
        <v>10</v>
      </c>
      <c r="P208" s="3">
        <f t="shared" si="38"/>
        <v>6861477.601497123</v>
      </c>
      <c r="Q208" s="3" t="s">
        <v>10</v>
      </c>
    </row>
    <row r="209" spans="2:17" ht="15.75" x14ac:dyDescent="0.25">
      <c r="B209" s="2">
        <v>201551</v>
      </c>
      <c r="C209" s="3" t="s">
        <v>10</v>
      </c>
      <c r="D209" s="2" t="str">
        <f t="shared" si="40"/>
        <v>2015</v>
      </c>
      <c r="E209" s="2" t="str">
        <f t="shared" si="33"/>
        <v>51</v>
      </c>
      <c r="F209" s="3" t="s">
        <v>10</v>
      </c>
      <c r="G209" s="11">
        <f>SUMIF($E$99:$E$202,E209,$G$99:$G$202)/2</f>
        <v>2.9393712049141714</v>
      </c>
      <c r="H209" s="1">
        <v>207</v>
      </c>
      <c r="I209" s="3" t="s">
        <v>10</v>
      </c>
      <c r="J209" s="3" t="s">
        <v>10</v>
      </c>
      <c r="K209" s="3" t="s">
        <v>10</v>
      </c>
      <c r="L209" s="10">
        <f t="shared" si="36"/>
        <v>5590.7068352825354</v>
      </c>
      <c r="M209" s="38">
        <f t="shared" si="37"/>
        <v>16433.16268674632</v>
      </c>
      <c r="N209" s="10" t="s">
        <v>10</v>
      </c>
      <c r="O209" s="3" t="s">
        <v>10</v>
      </c>
      <c r="P209" s="3">
        <f t="shared" si="38"/>
        <v>111377975.1477118</v>
      </c>
      <c r="Q209" s="3" t="s">
        <v>10</v>
      </c>
    </row>
    <row r="210" spans="2:17" ht="15.75" x14ac:dyDescent="0.25">
      <c r="B210" s="2">
        <v>201552</v>
      </c>
      <c r="C210" s="3" t="s">
        <v>10</v>
      </c>
      <c r="D210" s="2" t="str">
        <f t="shared" si="40"/>
        <v>2015</v>
      </c>
      <c r="E210" s="2" t="str">
        <f t="shared" si="33"/>
        <v>52</v>
      </c>
      <c r="F210" s="3" t="s">
        <v>10</v>
      </c>
      <c r="G210" s="11">
        <f>SUMIF($E$99:$E$202,E210,$G$99:$G$202)/2</f>
        <v>5.1070730010978052</v>
      </c>
      <c r="H210" s="1">
        <v>208</v>
      </c>
      <c r="I210" s="3" t="s">
        <v>10</v>
      </c>
      <c r="J210" s="3" t="s">
        <v>10</v>
      </c>
      <c r="K210" s="3" t="s">
        <v>10</v>
      </c>
      <c r="L210" s="10">
        <f t="shared" si="36"/>
        <v>5595.6511481221205</v>
      </c>
      <c r="M210" s="38">
        <f t="shared" si="37"/>
        <v>28577.398902136418</v>
      </c>
      <c r="N210" s="10" t="s">
        <v>10</v>
      </c>
      <c r="O210" s="3" t="s">
        <v>10</v>
      </c>
      <c r="P210" s="3">
        <f t="shared" si="38"/>
        <v>515190698.20530182</v>
      </c>
      <c r="Q210" s="3" t="s">
        <v>10</v>
      </c>
    </row>
    <row r="211" spans="2:17" ht="15.75" x14ac:dyDescent="0.25">
      <c r="B211" s="2">
        <v>201601</v>
      </c>
      <c r="C211" s="3" t="s">
        <v>10</v>
      </c>
      <c r="D211" s="2" t="str">
        <f t="shared" si="40"/>
        <v>2016</v>
      </c>
      <c r="E211" s="2" t="str">
        <f t="shared" si="33"/>
        <v>01</v>
      </c>
      <c r="F211" s="3" t="s">
        <v>10</v>
      </c>
      <c r="G211" s="11">
        <f>SUMIF($E$99:$E$202,E211,$G$99:$G$202)/2</f>
        <v>3.0034185343424395</v>
      </c>
      <c r="H211" s="1">
        <v>209</v>
      </c>
      <c r="I211" s="3" t="s">
        <v>10</v>
      </c>
      <c r="J211" s="3" t="s">
        <v>10</v>
      </c>
      <c r="K211" s="3" t="s">
        <v>10</v>
      </c>
      <c r="L211" s="10">
        <f>$M$1+$K$1*H211</f>
        <v>5600.5954609617047</v>
      </c>
      <c r="M211" s="38">
        <f t="shared" si="37"/>
        <v>16820.932210806524</v>
      </c>
      <c r="N211" s="10" t="s">
        <v>10</v>
      </c>
      <c r="O211" s="3" t="s">
        <v>10</v>
      </c>
      <c r="P211" s="3">
        <f t="shared" si="38"/>
        <v>119713050.95867395</v>
      </c>
      <c r="Q211" s="3" t="s">
        <v>10</v>
      </c>
    </row>
    <row r="212" spans="2:17" ht="15.75" x14ac:dyDescent="0.25">
      <c r="B212" s="2">
        <v>201602</v>
      </c>
      <c r="C212" s="3" t="s">
        <v>10</v>
      </c>
      <c r="D212" s="2" t="str">
        <f t="shared" si="40"/>
        <v>2016</v>
      </c>
      <c r="E212" s="2" t="str">
        <f t="shared" si="33"/>
        <v>02</v>
      </c>
      <c r="F212" s="3" t="s">
        <v>10</v>
      </c>
      <c r="G212" s="11">
        <f>SUMIF($E$99:$E$202,E212,$G$99:$G$202)/2</f>
        <v>0.70576232715342868</v>
      </c>
      <c r="H212" s="1">
        <v>210</v>
      </c>
      <c r="I212" s="3" t="s">
        <v>10</v>
      </c>
      <c r="J212" s="3" t="s">
        <v>10</v>
      </c>
      <c r="K212" s="3" t="s">
        <v>10</v>
      </c>
      <c r="L212" s="10">
        <f>$M$1+$K$1*H212</f>
        <v>5605.5397738012898</v>
      </c>
      <c r="M212" s="38">
        <f t="shared" si="37"/>
        <v>3956.1787957091024</v>
      </c>
      <c r="N212" s="10" t="s">
        <v>10</v>
      </c>
      <c r="O212" s="3" t="s">
        <v>10</v>
      </c>
      <c r="P212" s="3">
        <f t="shared" si="38"/>
        <v>3699496.3187906453</v>
      </c>
      <c r="Q212" s="3" t="s">
        <v>10</v>
      </c>
    </row>
    <row r="213" spans="2:17" ht="15.75" x14ac:dyDescent="0.25">
      <c r="B213" s="2">
        <v>201603</v>
      </c>
      <c r="C213" s="3" t="s">
        <v>10</v>
      </c>
      <c r="D213" s="2" t="str">
        <f t="shared" si="40"/>
        <v>2016</v>
      </c>
      <c r="E213" s="2" t="str">
        <f t="shared" si="33"/>
        <v>03</v>
      </c>
      <c r="F213" s="3" t="s">
        <v>10</v>
      </c>
      <c r="G213" s="11">
        <f>SUMIF($E$99:$E$202,E213,$G$99:$G$202)/2</f>
        <v>0.8608410981753597</v>
      </c>
      <c r="H213" s="1">
        <v>211</v>
      </c>
      <c r="I213" s="3" t="s">
        <v>10</v>
      </c>
      <c r="J213" s="3" t="s">
        <v>10</v>
      </c>
      <c r="K213" s="3" t="s">
        <v>10</v>
      </c>
      <c r="L213" s="10">
        <f t="shared" si="36"/>
        <v>5610.484086640874</v>
      </c>
      <c r="M213" s="38">
        <f t="shared" si="37"/>
        <v>4829.7352824393101</v>
      </c>
      <c r="N213" s="10" t="s">
        <v>10</v>
      </c>
      <c r="O213" s="3" t="s">
        <v>10</v>
      </c>
      <c r="P213" s="3">
        <f t="shared" si="38"/>
        <v>1102187.0997023948</v>
      </c>
      <c r="Q213" s="3" t="s">
        <v>10</v>
      </c>
    </row>
    <row r="214" spans="2:17" ht="15.75" x14ac:dyDescent="0.25">
      <c r="B214" s="2">
        <v>201604</v>
      </c>
      <c r="C214" s="3" t="s">
        <v>10</v>
      </c>
      <c r="D214" s="2" t="str">
        <f t="shared" si="40"/>
        <v>2016</v>
      </c>
      <c r="E214" s="2" t="str">
        <f t="shared" si="33"/>
        <v>04</v>
      </c>
      <c r="F214" s="3" t="s">
        <v>10</v>
      </c>
      <c r="G214" s="11">
        <f>SUMIF($E$99:$E$202,E214,$G$99:$G$202)/2</f>
        <v>0.67803647836699077</v>
      </c>
      <c r="H214" s="1">
        <v>212</v>
      </c>
      <c r="I214" s="3" t="s">
        <v>10</v>
      </c>
      <c r="J214" s="3" t="s">
        <v>10</v>
      </c>
      <c r="K214" s="3" t="s">
        <v>10</v>
      </c>
      <c r="L214" s="10">
        <f t="shared" si="36"/>
        <v>5615.4283994804591</v>
      </c>
      <c r="M214" s="38">
        <f>L214*G214</f>
        <v>3807.465296505718</v>
      </c>
      <c r="N214" s="10" t="s">
        <v>10</v>
      </c>
      <c r="O214" s="3" t="s">
        <v>10</v>
      </c>
      <c r="P214" s="3">
        <f t="shared" si="38"/>
        <v>4293685.3359402604</v>
      </c>
      <c r="Q214" s="3" t="s">
        <v>10</v>
      </c>
    </row>
    <row r="215" spans="2:17" ht="15.75" x14ac:dyDescent="0.25">
      <c r="B215" s="2">
        <v>201605</v>
      </c>
      <c r="C215" s="3" t="s">
        <v>10</v>
      </c>
      <c r="D215" s="2" t="str">
        <f t="shared" si="40"/>
        <v>2016</v>
      </c>
      <c r="E215" s="2" t="str">
        <f t="shared" si="33"/>
        <v>05</v>
      </c>
      <c r="F215" s="3" t="s">
        <v>10</v>
      </c>
      <c r="G215" s="11">
        <f>SUMIF($E$99:$E$202,E215,$G$99:$G$202)/2</f>
        <v>0.69077636119023755</v>
      </c>
      <c r="H215" s="1">
        <v>213</v>
      </c>
      <c r="I215" s="3" t="s">
        <v>10</v>
      </c>
      <c r="J215" s="3" t="s">
        <v>10</v>
      </c>
      <c r="K215" s="3" t="s">
        <v>10</v>
      </c>
      <c r="L215" s="10">
        <f>$M$1+$K$1*H215</f>
        <v>5620.3727123200442</v>
      </c>
      <c r="M215" s="38">
        <f>L215*G215</f>
        <v>3882.420610749346</v>
      </c>
      <c r="N215" s="10" t="s">
        <v>10</v>
      </c>
      <c r="O215" s="3" t="s">
        <v>10</v>
      </c>
      <c r="P215" s="3">
        <f t="shared" si="38"/>
        <v>3988670.6773769977</v>
      </c>
      <c r="Q215" s="3" t="s">
        <v>10</v>
      </c>
    </row>
    <row r="216" spans="2:17" ht="15.75" x14ac:dyDescent="0.25">
      <c r="B216" s="2">
        <v>201606</v>
      </c>
      <c r="C216" s="3" t="s">
        <v>10</v>
      </c>
      <c r="D216" s="2" t="str">
        <f t="shared" si="40"/>
        <v>2016</v>
      </c>
      <c r="E216" s="2" t="str">
        <f t="shared" si="33"/>
        <v>06</v>
      </c>
      <c r="F216" s="3" t="s">
        <v>10</v>
      </c>
      <c r="G216" s="11">
        <f>SUMIF($E$99:$E$202,E216,$G$99:$G$202)/2</f>
        <v>0.65369916535449735</v>
      </c>
      <c r="H216" s="1">
        <v>214</v>
      </c>
      <c r="I216" s="3" t="s">
        <v>10</v>
      </c>
      <c r="J216" s="3" t="s">
        <v>10</v>
      </c>
      <c r="K216" s="3" t="s">
        <v>10</v>
      </c>
      <c r="L216" s="10">
        <f>$M$1+$K$1*H216</f>
        <v>5625.3170251596293</v>
      </c>
      <c r="M216" s="38">
        <f>L216*G216</f>
        <v>3677.2650442012937</v>
      </c>
      <c r="N216" s="10" t="s">
        <v>10</v>
      </c>
      <c r="O216" s="3" t="s">
        <v>10</v>
      </c>
      <c r="P216" s="3">
        <f t="shared" si="38"/>
        <v>4850218.7891978603</v>
      </c>
      <c r="Q216" s="3" t="s">
        <v>10</v>
      </c>
    </row>
    <row r="217" spans="2:17" ht="15.75" x14ac:dyDescent="0.25">
      <c r="B217" s="2">
        <v>201607</v>
      </c>
      <c r="C217" s="3" t="s">
        <v>10</v>
      </c>
      <c r="D217" s="2" t="str">
        <f t="shared" si="40"/>
        <v>2016</v>
      </c>
      <c r="E217" s="2" t="str">
        <f t="shared" si="33"/>
        <v>07</v>
      </c>
      <c r="F217" s="3" t="s">
        <v>10</v>
      </c>
      <c r="G217" s="11">
        <f>SUMIF($E$99:$E$202,E217,$G$99:$G$202)/2</f>
        <v>0.80901610455476791</v>
      </c>
      <c r="H217" s="1">
        <v>215</v>
      </c>
      <c r="I217" s="3" t="s">
        <v>10</v>
      </c>
      <c r="J217" s="3" t="s">
        <v>10</v>
      </c>
      <c r="K217" s="3" t="s">
        <v>10</v>
      </c>
      <c r="L217" s="10">
        <f t="shared" si="36"/>
        <v>5630.2613379992135</v>
      </c>
      <c r="M217" s="38">
        <f t="shared" si="37"/>
        <v>4554.9720952934395</v>
      </c>
      <c r="N217" s="10" t="s">
        <v>10</v>
      </c>
      <c r="O217" s="3" t="s">
        <v>10</v>
      </c>
      <c r="P217" s="3">
        <f t="shared" si="38"/>
        <v>1754602.7164012573</v>
      </c>
      <c r="Q217" s="3" t="s">
        <v>10</v>
      </c>
    </row>
    <row r="218" spans="2:17" ht="15.75" x14ac:dyDescent="0.25">
      <c r="B218" s="2">
        <v>201608</v>
      </c>
      <c r="C218" s="3" t="s">
        <v>10</v>
      </c>
      <c r="D218" s="2" t="str">
        <f t="shared" si="40"/>
        <v>2016</v>
      </c>
      <c r="E218" s="2" t="str">
        <f t="shared" si="33"/>
        <v>08</v>
      </c>
      <c r="F218" s="3" t="s">
        <v>10</v>
      </c>
      <c r="G218" s="11">
        <f>SUMIF($E$99:$E$202,E218,$G$99:$G$202)/2</f>
        <v>0.61041721920047598</v>
      </c>
      <c r="H218" s="1">
        <v>216</v>
      </c>
      <c r="I218" s="3" t="s">
        <v>10</v>
      </c>
      <c r="J218" s="3" t="s">
        <v>10</v>
      </c>
      <c r="K218" s="3" t="s">
        <v>10</v>
      </c>
      <c r="L218" s="10">
        <f t="shared" si="36"/>
        <v>5635.2056508387986</v>
      </c>
      <c r="M218" s="38">
        <f t="shared" si="37"/>
        <v>3439.8265630078276</v>
      </c>
      <c r="N218" s="10" t="s">
        <v>10</v>
      </c>
      <c r="O218" s="3" t="s">
        <v>10</v>
      </c>
      <c r="P218" s="3">
        <f t="shared" si="38"/>
        <v>5952427.4362756424</v>
      </c>
      <c r="Q218" s="3" t="s">
        <v>10</v>
      </c>
    </row>
    <row r="219" spans="2:17" ht="15.75" x14ac:dyDescent="0.25">
      <c r="B219" s="2">
        <v>201609</v>
      </c>
      <c r="C219" s="3" t="s">
        <v>10</v>
      </c>
      <c r="D219" s="2" t="str">
        <f t="shared" si="40"/>
        <v>2016</v>
      </c>
      <c r="E219" s="2" t="str">
        <f t="shared" si="33"/>
        <v>09</v>
      </c>
      <c r="F219" s="3" t="s">
        <v>10</v>
      </c>
      <c r="G219" s="11">
        <f>SUMIF($E$99:$E$202,E219,$G$99:$G$202)/2</f>
        <v>0.74143676681869131</v>
      </c>
      <c r="H219" s="1">
        <v>217</v>
      </c>
      <c r="I219" s="3" t="s">
        <v>10</v>
      </c>
      <c r="J219" s="3" t="s">
        <v>10</v>
      </c>
      <c r="K219" s="3" t="s">
        <v>10</v>
      </c>
      <c r="L219" s="10">
        <f t="shared" si="36"/>
        <v>5640.1499636783828</v>
      </c>
      <c r="M219" s="38">
        <f t="shared" si="37"/>
        <v>4181.8145534422592</v>
      </c>
      <c r="N219" s="10" t="s">
        <v>10</v>
      </c>
      <c r="O219" s="3" t="s">
        <v>10</v>
      </c>
      <c r="P219" s="3">
        <f t="shared" si="38"/>
        <v>2882428.8073979048</v>
      </c>
      <c r="Q219" s="3" t="s">
        <v>10</v>
      </c>
    </row>
    <row r="220" spans="2:17" ht="15.75" x14ac:dyDescent="0.25">
      <c r="B220" s="2">
        <v>201610</v>
      </c>
      <c r="C220" s="3" t="s">
        <v>10</v>
      </c>
      <c r="D220" s="2" t="str">
        <f t="shared" si="40"/>
        <v>2016</v>
      </c>
      <c r="E220" s="2" t="str">
        <f t="shared" si="33"/>
        <v>10</v>
      </c>
      <c r="F220" s="3" t="s">
        <v>10</v>
      </c>
      <c r="G220" s="11">
        <f>SUMIF($E$99:$E$202,E220,$G$99:$G$202)/2</f>
        <v>1.8506300027303682</v>
      </c>
      <c r="H220" s="1">
        <v>218</v>
      </c>
      <c r="I220" s="3" t="s">
        <v>10</v>
      </c>
      <c r="J220" s="3" t="s">
        <v>10</v>
      </c>
      <c r="K220" s="3" t="s">
        <v>10</v>
      </c>
      <c r="L220" s="10">
        <f t="shared" si="36"/>
        <v>5645.094276517968</v>
      </c>
      <c r="M220" s="38">
        <f t="shared" si="37"/>
        <v>10446.980836365632</v>
      </c>
      <c r="N220" s="10" t="s">
        <v>10</v>
      </c>
      <c r="O220" s="3" t="s">
        <v>10</v>
      </c>
      <c r="P220" s="3">
        <f t="shared" si="38"/>
        <v>20861093.10911639</v>
      </c>
      <c r="Q220" s="3" t="s">
        <v>10</v>
      </c>
    </row>
    <row r="221" spans="2:17" ht="15.75" x14ac:dyDescent="0.25">
      <c r="B221" s="2">
        <v>201611</v>
      </c>
      <c r="C221" s="3" t="s">
        <v>10</v>
      </c>
      <c r="D221" s="2" t="str">
        <f t="shared" si="40"/>
        <v>2016</v>
      </c>
      <c r="E221" s="2" t="str">
        <f t="shared" si="33"/>
        <v>11</v>
      </c>
      <c r="F221" s="3" t="s">
        <v>10</v>
      </c>
      <c r="G221" s="11">
        <f>SUMIF($E$99:$E$202,E221,$G$99:$G$202)/2</f>
        <v>0.54285729718009113</v>
      </c>
      <c r="H221" s="1">
        <v>219</v>
      </c>
      <c r="I221" s="3" t="s">
        <v>10</v>
      </c>
      <c r="J221" s="3" t="s">
        <v>10</v>
      </c>
      <c r="K221" s="3" t="s">
        <v>10</v>
      </c>
      <c r="L221" s="10">
        <f t="shared" si="36"/>
        <v>5650.0385893575531</v>
      </c>
      <c r="M221" s="38">
        <f t="shared" si="37"/>
        <v>3067.1646775818558</v>
      </c>
      <c r="N221" s="10" t="s">
        <v>10</v>
      </c>
      <c r="O221" s="3" t="s">
        <v>10</v>
      </c>
      <c r="P221" s="3">
        <f t="shared" si="38"/>
        <v>7909715.2231979845</v>
      </c>
      <c r="Q221" s="3" t="s">
        <v>10</v>
      </c>
    </row>
    <row r="222" spans="2:17" ht="15.75" x14ac:dyDescent="0.25">
      <c r="B222" s="2">
        <v>201612</v>
      </c>
      <c r="C222" s="3" t="s">
        <v>10</v>
      </c>
      <c r="D222" s="2" t="str">
        <f t="shared" si="40"/>
        <v>2016</v>
      </c>
      <c r="E222" s="2" t="str">
        <f t="shared" si="33"/>
        <v>12</v>
      </c>
      <c r="F222" s="3" t="s">
        <v>10</v>
      </c>
      <c r="G222" s="11">
        <f>SUMIF($E$99:$E$202,E222,$G$99:$G$202)/2</f>
        <v>0.6056496579636228</v>
      </c>
      <c r="H222" s="1">
        <v>220</v>
      </c>
      <c r="I222" s="3" t="s">
        <v>10</v>
      </c>
      <c r="J222" s="3" t="s">
        <v>10</v>
      </c>
      <c r="K222" s="3" t="s">
        <v>10</v>
      </c>
      <c r="L222" s="10">
        <f t="shared" si="36"/>
        <v>5654.9829021971373</v>
      </c>
      <c r="M222" s="38">
        <f t="shared" si="37"/>
        <v>3424.9384605058312</v>
      </c>
      <c r="N222" s="10" t="s">
        <v>10</v>
      </c>
      <c r="O222" s="3" t="s">
        <v>10</v>
      </c>
      <c r="P222" s="3">
        <f t="shared" si="38"/>
        <v>6025295.8771189712</v>
      </c>
      <c r="Q222" s="3" t="s">
        <v>10</v>
      </c>
    </row>
    <row r="223" spans="2:17" ht="15.75" x14ac:dyDescent="0.25">
      <c r="B223" s="2">
        <v>201613</v>
      </c>
      <c r="C223" s="3" t="s">
        <v>10</v>
      </c>
      <c r="D223" s="2" t="str">
        <f t="shared" si="40"/>
        <v>2016</v>
      </c>
      <c r="E223" s="2" t="str">
        <f t="shared" si="33"/>
        <v>13</v>
      </c>
      <c r="F223" s="3" t="s">
        <v>10</v>
      </c>
      <c r="G223" s="11">
        <f>SUMIF($E$99:$E$202,E223,$G$99:$G$202)/2</f>
        <v>0.62824259491951251</v>
      </c>
      <c r="H223" s="1">
        <v>221</v>
      </c>
      <c r="I223" s="3" t="s">
        <v>10</v>
      </c>
      <c r="J223" s="3" t="s">
        <v>10</v>
      </c>
      <c r="K223" s="3" t="s">
        <v>10</v>
      </c>
      <c r="L223" s="10">
        <f t="shared" si="36"/>
        <v>5659.9272150367224</v>
      </c>
      <c r="M223" s="38">
        <f t="shared" si="37"/>
        <v>3555.8073606302401</v>
      </c>
      <c r="N223" s="10" t="s">
        <v>10</v>
      </c>
      <c r="O223" s="3" t="s">
        <v>10</v>
      </c>
      <c r="P223" s="3">
        <f t="shared" si="38"/>
        <v>5399948.4276448814</v>
      </c>
      <c r="Q223" s="3" t="s">
        <v>10</v>
      </c>
    </row>
    <row r="224" spans="2:17" ht="15.75" x14ac:dyDescent="0.25">
      <c r="B224" s="2">
        <v>201614</v>
      </c>
      <c r="C224" s="3" t="s">
        <v>10</v>
      </c>
      <c r="D224" s="2" t="str">
        <f t="shared" si="40"/>
        <v>2016</v>
      </c>
      <c r="E224" s="2" t="str">
        <f t="shared" si="33"/>
        <v>14</v>
      </c>
      <c r="F224" s="3" t="s">
        <v>10</v>
      </c>
      <c r="G224" s="11">
        <f>SUMIF($E$99:$E$202,E224,$G$99:$G$202)/2</f>
        <v>0.71388183163492136</v>
      </c>
      <c r="H224" s="1">
        <v>222</v>
      </c>
      <c r="I224" s="3" t="s">
        <v>10</v>
      </c>
      <c r="J224" s="3" t="s">
        <v>10</v>
      </c>
      <c r="K224" s="3" t="s">
        <v>10</v>
      </c>
      <c r="L224" s="10">
        <f t="shared" si="36"/>
        <v>5664.8715278763066</v>
      </c>
      <c r="M224" s="38">
        <f t="shared" si="37"/>
        <v>4044.0488622968533</v>
      </c>
      <c r="N224" s="10" t="s">
        <v>10</v>
      </c>
      <c r="O224" s="3" t="s">
        <v>10</v>
      </c>
      <c r="P224" s="3">
        <f t="shared" si="38"/>
        <v>3369197.5814071377</v>
      </c>
      <c r="Q224" s="3" t="s">
        <v>10</v>
      </c>
    </row>
    <row r="225" spans="2:17" ht="15.75" x14ac:dyDescent="0.25">
      <c r="B225" s="2">
        <v>201615</v>
      </c>
      <c r="C225" s="3" t="s">
        <v>10</v>
      </c>
      <c r="D225" s="2" t="str">
        <f t="shared" si="40"/>
        <v>2016</v>
      </c>
      <c r="E225" s="2" t="str">
        <f t="shared" si="33"/>
        <v>15</v>
      </c>
      <c r="F225" s="3" t="s">
        <v>10</v>
      </c>
      <c r="G225" s="11">
        <f>SUMIF($E$99:$E$202,E225,$G$99:$G$202)/2</f>
        <v>0.81972600348801627</v>
      </c>
      <c r="H225" s="1">
        <v>223</v>
      </c>
      <c r="I225" s="3" t="s">
        <v>10</v>
      </c>
      <c r="J225" s="3" t="s">
        <v>10</v>
      </c>
      <c r="K225" s="3" t="s">
        <v>10</v>
      </c>
      <c r="L225" s="10">
        <f t="shared" si="36"/>
        <v>5669.8158407158917</v>
      </c>
      <c r="M225" s="38">
        <f t="shared" si="37"/>
        <v>4647.6954796230848</v>
      </c>
      <c r="N225" s="10" t="s">
        <v>10</v>
      </c>
      <c r="O225" s="3" t="s">
        <v>10</v>
      </c>
      <c r="P225" s="3">
        <f t="shared" si="38"/>
        <v>1517554.9236634341</v>
      </c>
      <c r="Q225" s="3" t="s">
        <v>10</v>
      </c>
    </row>
    <row r="226" spans="2:17" ht="15.75" x14ac:dyDescent="0.25">
      <c r="B226" s="2">
        <v>201616</v>
      </c>
      <c r="C226" s="3" t="s">
        <v>10</v>
      </c>
      <c r="D226" s="2" t="str">
        <f t="shared" si="40"/>
        <v>2016</v>
      </c>
      <c r="E226" s="2" t="str">
        <f t="shared" si="33"/>
        <v>16</v>
      </c>
      <c r="F226" s="3" t="s">
        <v>10</v>
      </c>
      <c r="G226" s="11">
        <f>SUMIF($E$99:$E$202,E226,$G$99:$G$202)/2</f>
        <v>0.77235297844501516</v>
      </c>
      <c r="H226" s="1">
        <v>224</v>
      </c>
      <c r="I226" s="3" t="s">
        <v>10</v>
      </c>
      <c r="J226" s="3" t="s">
        <v>10</v>
      </c>
      <c r="K226" s="3" t="s">
        <v>10</v>
      </c>
      <c r="L226" s="10">
        <f>$M$1+$K$1*H226</f>
        <v>5674.7601535554768</v>
      </c>
      <c r="M226" s="38">
        <f>L226*G226</f>
        <v>4382.9179065596645</v>
      </c>
      <c r="N226" s="10" t="s">
        <v>10</v>
      </c>
      <c r="O226" s="3" t="s">
        <v>10</v>
      </c>
      <c r="P226" s="3">
        <f t="shared" si="38"/>
        <v>2240016.1952841873</v>
      </c>
      <c r="Q226" s="3" t="s">
        <v>10</v>
      </c>
    </row>
    <row r="227" spans="2:17" ht="15.75" x14ac:dyDescent="0.25">
      <c r="B227" s="2">
        <v>201617</v>
      </c>
      <c r="C227" s="3" t="s">
        <v>10</v>
      </c>
      <c r="D227" s="2" t="str">
        <f t="shared" si="40"/>
        <v>2016</v>
      </c>
      <c r="E227" s="2" t="str">
        <f t="shared" si="33"/>
        <v>17</v>
      </c>
      <c r="F227" s="3" t="s">
        <v>10</v>
      </c>
      <c r="G227" s="11">
        <f>SUMIF($E$99:$E$202,E227,$G$99:$G$202)/2</f>
        <v>0.79936569367821408</v>
      </c>
      <c r="H227" s="1">
        <v>225</v>
      </c>
      <c r="I227" s="3" t="s">
        <v>10</v>
      </c>
      <c r="J227" s="3" t="s">
        <v>10</v>
      </c>
      <c r="K227" s="3" t="s">
        <v>10</v>
      </c>
      <c r="L227" s="10">
        <f t="shared" si="36"/>
        <v>5679.7044663950619</v>
      </c>
      <c r="M227" s="38">
        <f>L227*G227</f>
        <v>4540.1609006671397</v>
      </c>
      <c r="N227" s="10" t="s">
        <v>10</v>
      </c>
      <c r="O227" s="3" t="s">
        <v>10</v>
      </c>
      <c r="P227" s="3">
        <f t="shared" si="38"/>
        <v>1794060.3246312579</v>
      </c>
      <c r="Q227" s="3" t="s">
        <v>10</v>
      </c>
    </row>
    <row r="228" spans="2:17" ht="15.75" x14ac:dyDescent="0.25">
      <c r="B228" s="2">
        <v>201618</v>
      </c>
      <c r="C228" s="3" t="s">
        <v>10</v>
      </c>
      <c r="D228" s="2" t="str">
        <f t="shared" si="40"/>
        <v>2016</v>
      </c>
      <c r="E228" s="2" t="str">
        <f t="shared" si="33"/>
        <v>18</v>
      </c>
      <c r="F228" s="3" t="s">
        <v>10</v>
      </c>
      <c r="G228" s="11">
        <f>SUMIF($E$99:$E$202,E228,$G$99:$G$202)/2</f>
        <v>0.80584443540843598</v>
      </c>
      <c r="H228" s="1">
        <v>226</v>
      </c>
      <c r="I228" s="3" t="s">
        <v>10</v>
      </c>
      <c r="J228" s="3" t="s">
        <v>10</v>
      </c>
      <c r="K228" s="3" t="s">
        <v>10</v>
      </c>
      <c r="L228" s="10">
        <f>$M$1+$K$1*H228</f>
        <v>5684.6487792346461</v>
      </c>
      <c r="M228" s="38">
        <f>L228*G228</f>
        <v>4580.9425859975981</v>
      </c>
      <c r="N228" s="10" t="s">
        <v>10</v>
      </c>
      <c r="O228" s="3" t="s">
        <v>10</v>
      </c>
      <c r="P228" s="3">
        <f t="shared" si="38"/>
        <v>1686475.42247749</v>
      </c>
      <c r="Q228" s="3" t="s">
        <v>10</v>
      </c>
    </row>
    <row r="229" spans="2:17" ht="15.75" x14ac:dyDescent="0.25">
      <c r="B229" s="2">
        <v>201619</v>
      </c>
      <c r="C229" s="3" t="s">
        <v>10</v>
      </c>
      <c r="D229" s="2" t="str">
        <f t="shared" si="40"/>
        <v>2016</v>
      </c>
      <c r="E229" s="2" t="str">
        <f t="shared" si="33"/>
        <v>19</v>
      </c>
      <c r="F229" s="3" t="s">
        <v>10</v>
      </c>
      <c r="G229" s="11">
        <f>SUMIF($E$99:$E$202,E229,$G$99:$G$202)/2</f>
        <v>0.74332069574884241</v>
      </c>
      <c r="H229" s="1">
        <v>227</v>
      </c>
      <c r="I229" s="3" t="s">
        <v>10</v>
      </c>
      <c r="J229" s="3" t="s">
        <v>10</v>
      </c>
      <c r="K229" s="3" t="s">
        <v>10</v>
      </c>
      <c r="L229" s="10">
        <f t="shared" si="36"/>
        <v>5689.5930920742312</v>
      </c>
      <c r="M229" s="38">
        <f t="shared" si="37"/>
        <v>4229.1922957284251</v>
      </c>
      <c r="N229" s="10" t="s">
        <v>10</v>
      </c>
      <c r="O229" s="3" t="s">
        <v>10</v>
      </c>
      <c r="P229" s="3">
        <f t="shared" si="38"/>
        <v>2723800.2760030371</v>
      </c>
      <c r="Q229" s="3" t="s">
        <v>10</v>
      </c>
    </row>
    <row r="230" spans="2:17" ht="15.75" x14ac:dyDescent="0.25">
      <c r="B230" s="2">
        <v>201620</v>
      </c>
      <c r="C230" s="3" t="s">
        <v>10</v>
      </c>
      <c r="D230" s="2" t="str">
        <f t="shared" si="40"/>
        <v>2016</v>
      </c>
      <c r="E230" s="2" t="str">
        <f t="shared" si="33"/>
        <v>20</v>
      </c>
      <c r="F230" s="3" t="s">
        <v>10</v>
      </c>
      <c r="G230" s="11">
        <f>SUMIF($E$99:$E$202,E230,$G$99:$G$202)/2</f>
        <v>0.8518475754617626</v>
      </c>
      <c r="H230" s="1">
        <v>228</v>
      </c>
      <c r="I230" s="3" t="s">
        <v>10</v>
      </c>
      <c r="J230" s="3" t="s">
        <v>10</v>
      </c>
      <c r="K230" s="3" t="s">
        <v>10</v>
      </c>
      <c r="L230" s="10">
        <f t="shared" si="36"/>
        <v>5694.5374049138154</v>
      </c>
      <c r="M230" s="38">
        <f t="shared" si="37"/>
        <v>4850.8778817521516</v>
      </c>
      <c r="N230" s="10" t="s">
        <v>10</v>
      </c>
      <c r="O230" s="3" t="s">
        <v>10</v>
      </c>
      <c r="P230" s="3">
        <f t="shared" si="38"/>
        <v>1058240.9515988182</v>
      </c>
      <c r="Q230" s="3" t="s">
        <v>10</v>
      </c>
    </row>
    <row r="231" spans="2:17" ht="15.75" x14ac:dyDescent="0.25">
      <c r="B231" s="2">
        <v>201621</v>
      </c>
      <c r="C231" s="3" t="s">
        <v>10</v>
      </c>
      <c r="D231" s="2" t="str">
        <f t="shared" si="40"/>
        <v>2016</v>
      </c>
      <c r="E231" s="2" t="str">
        <f t="shared" si="33"/>
        <v>21</v>
      </c>
      <c r="F231" s="3" t="s">
        <v>10</v>
      </c>
      <c r="G231" s="11">
        <f>SUMIF($E$99:$E$202,E231,$G$99:$G$202)/2</f>
        <v>1.0420472045501239</v>
      </c>
      <c r="H231" s="1">
        <v>229</v>
      </c>
      <c r="I231" s="3" t="s">
        <v>10</v>
      </c>
      <c r="J231" s="3" t="s">
        <v>10</v>
      </c>
      <c r="K231" s="3" t="s">
        <v>10</v>
      </c>
      <c r="L231" s="10">
        <f t="shared" si="36"/>
        <v>5699.4817177534005</v>
      </c>
      <c r="M231" s="38">
        <f t="shared" si="37"/>
        <v>5939.1289913694691</v>
      </c>
      <c r="N231" s="10" t="s">
        <v>10</v>
      </c>
      <c r="O231" s="3" t="s">
        <v>10</v>
      </c>
      <c r="P231" s="3">
        <f t="shared" si="38"/>
        <v>3545.3354627589229</v>
      </c>
      <c r="Q231" s="3" t="s">
        <v>10</v>
      </c>
    </row>
    <row r="232" spans="2:17" ht="15.75" x14ac:dyDescent="0.25">
      <c r="B232" s="2">
        <v>201622</v>
      </c>
      <c r="C232" s="3" t="s">
        <v>10</v>
      </c>
      <c r="D232" s="2" t="str">
        <f t="shared" si="40"/>
        <v>2016</v>
      </c>
      <c r="E232" s="2" t="str">
        <f t="shared" si="33"/>
        <v>22</v>
      </c>
      <c r="F232" s="3" t="s">
        <v>10</v>
      </c>
      <c r="G232" s="11">
        <f>SUMIF($E$99:$E$202,E232,$G$99:$G$202)/2</f>
        <v>1.1417997902917412</v>
      </c>
      <c r="H232" s="1">
        <v>230</v>
      </c>
      <c r="I232" s="3" t="s">
        <v>10</v>
      </c>
      <c r="J232" s="3" t="s">
        <v>10</v>
      </c>
      <c r="K232" s="3" t="s">
        <v>10</v>
      </c>
      <c r="L232" s="10">
        <f t="shared" si="36"/>
        <v>5704.4260305929856</v>
      </c>
      <c r="M232" s="38">
        <f t="shared" si="37"/>
        <v>6513.3124454658209</v>
      </c>
      <c r="N232" s="10" t="s">
        <v>10</v>
      </c>
      <c r="O232" s="3" t="s">
        <v>10</v>
      </c>
      <c r="P232" s="3">
        <f t="shared" si="38"/>
        <v>401608.86328523565</v>
      </c>
      <c r="Q232" s="3" t="s">
        <v>10</v>
      </c>
    </row>
    <row r="233" spans="2:17" ht="15.75" x14ac:dyDescent="0.25">
      <c r="B233" s="2">
        <v>201623</v>
      </c>
      <c r="C233" s="3" t="s">
        <v>10</v>
      </c>
      <c r="D233" s="2" t="str">
        <f t="shared" si="40"/>
        <v>2016</v>
      </c>
      <c r="E233" s="2" t="str">
        <f t="shared" si="33"/>
        <v>23</v>
      </c>
      <c r="F233" s="3" t="s">
        <v>10</v>
      </c>
      <c r="G233" s="11">
        <f>SUMIF($E$99:$E$202,E233,$G$99:$G$202)/2</f>
        <v>1.0952711536496234</v>
      </c>
      <c r="H233" s="1">
        <v>231</v>
      </c>
      <c r="I233" s="3" t="s">
        <v>10</v>
      </c>
      <c r="J233" s="3" t="s">
        <v>10</v>
      </c>
      <c r="K233" s="3" t="s">
        <v>10</v>
      </c>
      <c r="L233" s="10">
        <f t="shared" si="36"/>
        <v>5709.3703434325707</v>
      </c>
      <c r="M233" s="38">
        <f t="shared" si="37"/>
        <v>6253.3086426643376</v>
      </c>
      <c r="N233" s="10" t="s">
        <v>10</v>
      </c>
      <c r="O233" s="3" t="s">
        <v>10</v>
      </c>
      <c r="P233" s="3">
        <f t="shared" si="38"/>
        <v>139668.41054114175</v>
      </c>
      <c r="Q233" s="3" t="s">
        <v>10</v>
      </c>
    </row>
    <row r="234" spans="2:17" ht="15.75" x14ac:dyDescent="0.25">
      <c r="B234" s="2">
        <v>201624</v>
      </c>
      <c r="C234" s="3" t="s">
        <v>10</v>
      </c>
      <c r="D234" s="2" t="str">
        <f t="shared" si="40"/>
        <v>2016</v>
      </c>
      <c r="E234" s="2" t="str">
        <f t="shared" si="33"/>
        <v>24</v>
      </c>
      <c r="F234" s="3" t="s">
        <v>10</v>
      </c>
      <c r="G234" s="11">
        <f>SUMIF($E$99:$E$202,E234,$G$99:$G$202)/2</f>
        <v>1.0628235240462454</v>
      </c>
      <c r="H234" s="1">
        <v>232</v>
      </c>
      <c r="I234" s="3" t="s">
        <v>10</v>
      </c>
      <c r="J234" s="3" t="s">
        <v>10</v>
      </c>
      <c r="K234" s="3" t="s">
        <v>10</v>
      </c>
      <c r="L234" s="10">
        <f t="shared" si="36"/>
        <v>5714.3146562721549</v>
      </c>
      <c r="M234" s="38">
        <f t="shared" si="37"/>
        <v>6073.3080404882812</v>
      </c>
      <c r="N234" s="10" t="s">
        <v>10</v>
      </c>
      <c r="O234" s="3" t="s">
        <v>10</v>
      </c>
      <c r="P234" s="3">
        <f t="shared" si="38"/>
        <v>37528.123693096553</v>
      </c>
      <c r="Q234" s="3" t="s">
        <v>10</v>
      </c>
    </row>
    <row r="235" spans="2:17" ht="15.75" x14ac:dyDescent="0.25">
      <c r="B235" s="2">
        <v>201625</v>
      </c>
      <c r="C235" s="3" t="s">
        <v>10</v>
      </c>
      <c r="D235" s="2" t="str">
        <f t="shared" si="40"/>
        <v>2016</v>
      </c>
      <c r="E235" s="2" t="str">
        <f t="shared" si="33"/>
        <v>25</v>
      </c>
      <c r="F235" s="3" t="s">
        <v>10</v>
      </c>
      <c r="G235" s="11">
        <f>SUMIF($E$99:$E$202,E235,$G$99:$G$202)/2</f>
        <v>1.0528611888050381</v>
      </c>
      <c r="H235" s="1">
        <v>233</v>
      </c>
      <c r="I235" s="3" t="s">
        <v>10</v>
      </c>
      <c r="J235" s="3" t="s">
        <v>10</v>
      </c>
      <c r="K235" s="3" t="s">
        <v>10</v>
      </c>
      <c r="L235" s="10">
        <f t="shared" si="36"/>
        <v>5719.25896911174</v>
      </c>
      <c r="M235" s="38">
        <f t="shared" si="37"/>
        <v>6021.5857973028633</v>
      </c>
      <c r="N235" s="10" t="s">
        <v>10</v>
      </c>
      <c r="O235" s="3" t="s">
        <v>10</v>
      </c>
      <c r="P235" s="3">
        <f t="shared" si="38"/>
        <v>20163.865264574535</v>
      </c>
      <c r="Q235" s="3" t="s">
        <v>10</v>
      </c>
    </row>
    <row r="236" spans="2:17" ht="15.75" x14ac:dyDescent="0.25">
      <c r="B236" s="2">
        <v>201626</v>
      </c>
      <c r="C236" s="3" t="s">
        <v>10</v>
      </c>
      <c r="D236" s="2" t="str">
        <f t="shared" si="40"/>
        <v>2016</v>
      </c>
      <c r="E236" s="2" t="str">
        <f t="shared" si="33"/>
        <v>26</v>
      </c>
      <c r="F236" s="3" t="s">
        <v>10</v>
      </c>
      <c r="G236" s="11">
        <f>SUMIF($E$99:$E$202,E236,$G$99:$G$202)/2</f>
        <v>1.0088024681885259</v>
      </c>
      <c r="H236" s="1">
        <v>234</v>
      </c>
      <c r="I236" s="3" t="s">
        <v>10</v>
      </c>
      <c r="J236" s="3" t="s">
        <v>10</v>
      </c>
      <c r="K236" s="3" t="s">
        <v>10</v>
      </c>
      <c r="L236" s="10">
        <f t="shared" si="36"/>
        <v>5724.2032819513242</v>
      </c>
      <c r="M236" s="38">
        <f t="shared" si="37"/>
        <v>5774.5903992453568</v>
      </c>
      <c r="N236" s="10" t="s">
        <v>10</v>
      </c>
      <c r="O236" s="3" t="s">
        <v>10</v>
      </c>
      <c r="P236" s="3">
        <f t="shared" si="38"/>
        <v>11024.133237586779</v>
      </c>
      <c r="Q236" s="3" t="s">
        <v>10</v>
      </c>
    </row>
    <row r="237" spans="2:17" ht="15.75" x14ac:dyDescent="0.25">
      <c r="B237" s="2">
        <v>201627</v>
      </c>
      <c r="C237" s="3" t="s">
        <v>10</v>
      </c>
      <c r="D237" s="2" t="str">
        <f t="shared" si="40"/>
        <v>2016</v>
      </c>
      <c r="E237" s="2" t="str">
        <f t="shared" si="33"/>
        <v>27</v>
      </c>
      <c r="F237" s="3" t="s">
        <v>10</v>
      </c>
      <c r="G237" s="11">
        <f>SUMIF($E$99:$E$202,E237,$G$99:$G$202)/2</f>
        <v>0.98993588081163975</v>
      </c>
      <c r="H237" s="1">
        <v>235</v>
      </c>
      <c r="I237" s="3" t="s">
        <v>10</v>
      </c>
      <c r="J237" s="3" t="s">
        <v>10</v>
      </c>
      <c r="K237" s="3" t="s">
        <v>10</v>
      </c>
      <c r="L237" s="10">
        <f t="shared" si="36"/>
        <v>5729.1475947909094</v>
      </c>
      <c r="M237" s="38">
        <f t="shared" si="37"/>
        <v>5671.4887705492265</v>
      </c>
      <c r="N237" s="10" t="s">
        <v>10</v>
      </c>
      <c r="O237" s="3" t="s">
        <v>10</v>
      </c>
      <c r="P237" s="3">
        <f t="shared" si="38"/>
        <v>43304.56999525478</v>
      </c>
      <c r="Q237" s="3" t="s">
        <v>10</v>
      </c>
    </row>
    <row r="238" spans="2:17" ht="15.75" x14ac:dyDescent="0.25">
      <c r="B238" s="2">
        <v>201628</v>
      </c>
      <c r="C238" s="3" t="s">
        <v>10</v>
      </c>
      <c r="D238" s="2" t="str">
        <f t="shared" si="40"/>
        <v>2016</v>
      </c>
      <c r="E238" s="2" t="str">
        <f t="shared" si="33"/>
        <v>28</v>
      </c>
      <c r="F238" s="3" t="s">
        <v>10</v>
      </c>
      <c r="G238" s="11">
        <f>SUMIF($E$99:$E$202,E238,$G$99:$G$202)/2</f>
        <v>0.92419172455172727</v>
      </c>
      <c r="H238" s="1">
        <v>236</v>
      </c>
      <c r="I238" s="3" t="s">
        <v>10</v>
      </c>
      <c r="J238" s="3" t="s">
        <v>10</v>
      </c>
      <c r="K238" s="3" t="s">
        <v>10</v>
      </c>
      <c r="L238" s="10">
        <f t="shared" si="36"/>
        <v>5734.0919076304945</v>
      </c>
      <c r="M238" s="38">
        <f t="shared" si="37"/>
        <v>5299.4002888511304</v>
      </c>
      <c r="N238" s="10" t="s">
        <v>10</v>
      </c>
      <c r="O238" s="3" t="s">
        <v>10</v>
      </c>
      <c r="P238" s="3">
        <f t="shared" si="38"/>
        <v>336615.77472235262</v>
      </c>
      <c r="Q238" s="3" t="s">
        <v>10</v>
      </c>
    </row>
    <row r="239" spans="2:17" ht="15.75" x14ac:dyDescent="0.25">
      <c r="B239" s="2">
        <v>201629</v>
      </c>
      <c r="C239" s="3" t="s">
        <v>10</v>
      </c>
      <c r="D239" s="2" t="str">
        <f t="shared" si="40"/>
        <v>2016</v>
      </c>
      <c r="E239" s="2" t="str">
        <f t="shared" si="33"/>
        <v>29</v>
      </c>
      <c r="F239" s="3" t="s">
        <v>10</v>
      </c>
      <c r="G239" s="11">
        <f>SUMIF($E$99:$E$202,E239,$G$99:$G$202)/2</f>
        <v>1.1038910318483606</v>
      </c>
      <c r="H239" s="1">
        <v>237</v>
      </c>
      <c r="I239" s="3" t="s">
        <v>10</v>
      </c>
      <c r="J239" s="3" t="s">
        <v>10</v>
      </c>
      <c r="K239" s="3" t="s">
        <v>10</v>
      </c>
      <c r="L239" s="10">
        <f t="shared" si="36"/>
        <v>5739.0362204700787</v>
      </c>
      <c r="M239" s="38">
        <f t="shared" si="37"/>
        <v>6335.2706152298306</v>
      </c>
      <c r="N239" s="10" t="s">
        <v>10</v>
      </c>
      <c r="O239" s="3" t="s">
        <v>10</v>
      </c>
      <c r="P239" s="3">
        <f t="shared" si="38"/>
        <v>207648.22091618669</v>
      </c>
      <c r="Q239" s="3" t="s">
        <v>10</v>
      </c>
    </row>
    <row r="240" spans="2:17" ht="15.75" x14ac:dyDescent="0.25">
      <c r="B240" s="2">
        <v>201630</v>
      </c>
      <c r="C240" s="3" t="s">
        <v>10</v>
      </c>
      <c r="D240" s="2" t="str">
        <f t="shared" si="40"/>
        <v>2016</v>
      </c>
      <c r="E240" s="2" t="str">
        <f t="shared" si="33"/>
        <v>30</v>
      </c>
      <c r="F240" s="3" t="s">
        <v>10</v>
      </c>
      <c r="G240" s="11">
        <f>SUMIF($E$99:$E$202,E240,$G$99:$G$202)/2</f>
        <v>1.0020006805520667</v>
      </c>
      <c r="H240" s="1">
        <v>238</v>
      </c>
      <c r="I240" s="3" t="s">
        <v>10</v>
      </c>
      <c r="J240" s="3" t="s">
        <v>10</v>
      </c>
      <c r="K240" s="3" t="s">
        <v>10</v>
      </c>
      <c r="L240" s="10">
        <f t="shared" si="36"/>
        <v>5743.9805333096638</v>
      </c>
      <c r="M240" s="38">
        <f t="shared" si="37"/>
        <v>5755.4724034541059</v>
      </c>
      <c r="N240" s="10" t="s">
        <v>10</v>
      </c>
      <c r="O240" s="3" t="s">
        <v>10</v>
      </c>
      <c r="P240" s="3">
        <f t="shared" si="38"/>
        <v>15404.252296958324</v>
      </c>
      <c r="Q240" s="3" t="s">
        <v>10</v>
      </c>
    </row>
    <row r="241" spans="2:39" ht="15.75" x14ac:dyDescent="0.25">
      <c r="B241" s="2">
        <v>201631</v>
      </c>
      <c r="C241" s="3" t="s">
        <v>10</v>
      </c>
      <c r="D241" s="2" t="str">
        <f t="shared" si="40"/>
        <v>2016</v>
      </c>
      <c r="E241" s="2" t="str">
        <f t="shared" si="33"/>
        <v>31</v>
      </c>
      <c r="F241" s="3" t="s">
        <v>10</v>
      </c>
      <c r="G241" s="11">
        <f>SUMIF($E$99:$E$202,E241,$G$99:$G$202)/2</f>
        <v>1.1211902122395205</v>
      </c>
      <c r="H241" s="1">
        <v>239</v>
      </c>
      <c r="I241" s="3" t="s">
        <v>10</v>
      </c>
      <c r="J241" s="3" t="s">
        <v>10</v>
      </c>
      <c r="K241" s="3" t="s">
        <v>10</v>
      </c>
      <c r="L241" s="10">
        <f t="shared" si="36"/>
        <v>5748.9248461492489</v>
      </c>
      <c r="M241" s="38">
        <f t="shared" si="37"/>
        <v>6445.6382684031296</v>
      </c>
      <c r="N241" s="10" t="s">
        <v>10</v>
      </c>
      <c r="O241" s="3" t="s">
        <v>10</v>
      </c>
      <c r="P241" s="3">
        <f t="shared" si="38"/>
        <v>320414.86294423911</v>
      </c>
      <c r="Q241" s="3" t="s">
        <v>10</v>
      </c>
    </row>
    <row r="242" spans="2:39" ht="15.75" x14ac:dyDescent="0.25">
      <c r="B242" s="2">
        <v>201632</v>
      </c>
      <c r="C242" s="3" t="s">
        <v>10</v>
      </c>
      <c r="D242" s="2" t="str">
        <f t="shared" si="40"/>
        <v>2016</v>
      </c>
      <c r="E242" s="2" t="str">
        <f t="shared" si="33"/>
        <v>32</v>
      </c>
      <c r="F242" s="3" t="s">
        <v>10</v>
      </c>
      <c r="G242" s="11">
        <f>SUMIF($E$99:$E$202,E242,$G$99:$G$202)/2</f>
        <v>1.0519495092163313</v>
      </c>
      <c r="H242" s="1">
        <v>240</v>
      </c>
      <c r="I242" s="3" t="s">
        <v>10</v>
      </c>
      <c r="J242" s="3" t="s">
        <v>10</v>
      </c>
      <c r="K242" s="3" t="s">
        <v>10</v>
      </c>
      <c r="L242" s="10">
        <f t="shared" si="36"/>
        <v>5753.8691589888331</v>
      </c>
      <c r="M242" s="38">
        <f t="shared" si="37"/>
        <v>6052.7798378932885</v>
      </c>
      <c r="N242" s="10" t="s">
        <v>10</v>
      </c>
      <c r="O242" s="3" t="s">
        <v>10</v>
      </c>
      <c r="P242" s="3">
        <f t="shared" si="38"/>
        <v>29996.011362377507</v>
      </c>
      <c r="Q242" s="3" t="s">
        <v>10</v>
      </c>
    </row>
    <row r="243" spans="2:39" ht="15.75" x14ac:dyDescent="0.25">
      <c r="B243" s="2">
        <v>201633</v>
      </c>
      <c r="C243" s="3" t="s">
        <v>10</v>
      </c>
      <c r="D243" s="2" t="str">
        <f t="shared" si="40"/>
        <v>2016</v>
      </c>
      <c r="E243" s="2" t="str">
        <f t="shared" si="33"/>
        <v>33</v>
      </c>
      <c r="F243" s="3" t="s">
        <v>10</v>
      </c>
      <c r="G243" s="11">
        <f>SUMIF($E$99:$E$202,E243,$G$99:$G$202)/2</f>
        <v>1.0259771418212968</v>
      </c>
      <c r="H243" s="1">
        <v>241</v>
      </c>
      <c r="I243" s="3" t="s">
        <v>10</v>
      </c>
      <c r="J243" s="3" t="s">
        <v>10</v>
      </c>
      <c r="K243" s="3" t="s">
        <v>10</v>
      </c>
      <c r="L243" s="10">
        <f t="shared" si="36"/>
        <v>5758.8134718284182</v>
      </c>
      <c r="M243" s="38">
        <f t="shared" si="37"/>
        <v>5908.4109861084999</v>
      </c>
      <c r="N243" s="10" t="s">
        <v>10</v>
      </c>
      <c r="O243" s="3" t="s">
        <v>10</v>
      </c>
      <c r="P243" s="3">
        <f t="shared" si="38"/>
        <v>830.86415933830779</v>
      </c>
      <c r="Q243" s="3" t="s">
        <v>10</v>
      </c>
    </row>
    <row r="244" spans="2:39" ht="15.75" x14ac:dyDescent="0.25">
      <c r="B244" s="2">
        <v>201634</v>
      </c>
      <c r="C244" s="3" t="s">
        <v>10</v>
      </c>
      <c r="D244" s="2" t="str">
        <f t="shared" si="40"/>
        <v>2016</v>
      </c>
      <c r="E244" s="2" t="str">
        <f t="shared" si="33"/>
        <v>34</v>
      </c>
      <c r="F244" s="3" t="s">
        <v>10</v>
      </c>
      <c r="G244" s="11">
        <f>SUMIF($E$99:$E$202,E244,$G$99:$G$202)/2</f>
        <v>0.89479320179391209</v>
      </c>
      <c r="H244" s="1">
        <v>242</v>
      </c>
      <c r="I244" s="3" t="s">
        <v>10</v>
      </c>
      <c r="J244" s="3" t="s">
        <v>10</v>
      </c>
      <c r="K244" s="3" t="s">
        <v>10</v>
      </c>
      <c r="L244" s="10">
        <f t="shared" si="36"/>
        <v>5763.7577846680033</v>
      </c>
      <c r="M244" s="38">
        <f t="shared" si="37"/>
        <v>5157.3712825076682</v>
      </c>
      <c r="N244" s="10" t="s">
        <v>10</v>
      </c>
      <c r="O244" s="3" t="s">
        <v>10</v>
      </c>
      <c r="P244" s="3">
        <f t="shared" si="38"/>
        <v>521594.49064898893</v>
      </c>
      <c r="Q244" s="3" t="s">
        <v>10</v>
      </c>
    </row>
    <row r="245" spans="2:39" ht="15.75" x14ac:dyDescent="0.25">
      <c r="B245" s="2">
        <v>201635</v>
      </c>
      <c r="C245" s="3" t="s">
        <v>10</v>
      </c>
      <c r="D245" s="2" t="str">
        <f t="shared" si="40"/>
        <v>2016</v>
      </c>
      <c r="E245" s="2" t="str">
        <f t="shared" si="33"/>
        <v>35</v>
      </c>
      <c r="F245" s="3" t="s">
        <v>10</v>
      </c>
      <c r="G245" s="11">
        <f>SUMIF($E$99:$E$202,E245,$G$99:$G$202)/2</f>
        <v>0.84729338010246746</v>
      </c>
      <c r="H245" s="1">
        <v>243</v>
      </c>
      <c r="I245" s="3" t="s">
        <v>10</v>
      </c>
      <c r="J245" s="3" t="s">
        <v>10</v>
      </c>
      <c r="K245" s="3" t="s">
        <v>10</v>
      </c>
      <c r="L245" s="10">
        <f t="shared" si="36"/>
        <v>5768.7020975075875</v>
      </c>
      <c r="M245" s="38">
        <f t="shared" si="37"/>
        <v>4887.7830990013972</v>
      </c>
      <c r="N245" s="10" t="s">
        <v>10</v>
      </c>
      <c r="O245" s="3" t="s">
        <v>10</v>
      </c>
      <c r="P245" s="3">
        <f t="shared" si="38"/>
        <v>983673.53342295426</v>
      </c>
      <c r="Q245" s="3" t="s">
        <v>10</v>
      </c>
    </row>
    <row r="246" spans="2:39" ht="15.75" x14ac:dyDescent="0.25">
      <c r="B246" s="2">
        <v>201636</v>
      </c>
      <c r="C246" s="3" t="s">
        <v>10</v>
      </c>
      <c r="D246" s="2" t="str">
        <f t="shared" si="40"/>
        <v>2016</v>
      </c>
      <c r="E246" s="2" t="str">
        <f t="shared" si="33"/>
        <v>36</v>
      </c>
      <c r="F246" s="3" t="s">
        <v>10</v>
      </c>
      <c r="G246" s="11">
        <f>SUMIF($E$99:$E$202,E246,$G$99:$G$202)/2</f>
        <v>0.81671795757094257</v>
      </c>
      <c r="H246" s="1">
        <v>244</v>
      </c>
      <c r="I246" s="3" t="s">
        <v>10</v>
      </c>
      <c r="J246" s="3" t="s">
        <v>10</v>
      </c>
      <c r="K246" s="3" t="s">
        <v>10</v>
      </c>
      <c r="L246" s="10">
        <f t="shared" si="36"/>
        <v>5773.6464103471726</v>
      </c>
      <c r="M246" s="38">
        <f t="shared" si="37"/>
        <v>4715.4407039955468</v>
      </c>
      <c r="N246" s="10" t="s">
        <v>10</v>
      </c>
      <c r="O246" s="3" t="s">
        <v>10</v>
      </c>
      <c r="P246" s="3">
        <f t="shared" si="38"/>
        <v>1355234.9028621938</v>
      </c>
      <c r="Q246" s="3" t="s">
        <v>10</v>
      </c>
    </row>
    <row r="247" spans="2:39" ht="15.75" x14ac:dyDescent="0.25">
      <c r="B247" s="2">
        <v>201637</v>
      </c>
      <c r="C247" s="3" t="s">
        <v>10</v>
      </c>
      <c r="D247" s="2" t="str">
        <f t="shared" si="40"/>
        <v>2016</v>
      </c>
      <c r="E247" s="2" t="str">
        <f t="shared" si="33"/>
        <v>37</v>
      </c>
      <c r="F247" s="3" t="s">
        <v>10</v>
      </c>
      <c r="G247" s="11">
        <f>SUMIF($E$99:$E$202,E247,$G$99:$G$202)/2</f>
        <v>0.82775232841102941</v>
      </c>
      <c r="H247" s="1">
        <v>245</v>
      </c>
      <c r="I247" s="3" t="s">
        <v>10</v>
      </c>
      <c r="J247" s="3" t="s">
        <v>10</v>
      </c>
      <c r="K247" s="3" t="s">
        <v>10</v>
      </c>
      <c r="L247" s="10">
        <f t="shared" si="36"/>
        <v>5778.5907231867568</v>
      </c>
      <c r="M247" s="38">
        <f t="shared" si="37"/>
        <v>4783.241926052212</v>
      </c>
      <c r="N247" s="10" t="s">
        <v>10</v>
      </c>
      <c r="O247" s="3" t="s">
        <v>10</v>
      </c>
      <c r="P247" s="3">
        <f t="shared" si="38"/>
        <v>1201970.9242868694</v>
      </c>
      <c r="Q247" s="3" t="s">
        <v>10</v>
      </c>
    </row>
    <row r="248" spans="2:39" ht="15.75" x14ac:dyDescent="0.25">
      <c r="B248" s="2">
        <v>201638</v>
      </c>
      <c r="C248" s="3" t="s">
        <v>10</v>
      </c>
      <c r="D248" s="2" t="str">
        <f t="shared" si="40"/>
        <v>2016</v>
      </c>
      <c r="E248" s="2" t="str">
        <f t="shared" si="33"/>
        <v>38</v>
      </c>
      <c r="F248" s="3" t="s">
        <v>10</v>
      </c>
      <c r="G248" s="11">
        <f>SUMIF($E$99:$E$202,E248,$G$99:$G$202)/2</f>
        <v>0.7832611394334088</v>
      </c>
      <c r="H248" s="1">
        <v>246</v>
      </c>
      <c r="I248" s="3" t="s">
        <v>10</v>
      </c>
      <c r="J248" s="3" t="s">
        <v>10</v>
      </c>
      <c r="K248" s="3" t="s">
        <v>10</v>
      </c>
      <c r="L248" s="10">
        <f t="shared" si="36"/>
        <v>5783.5350360263419</v>
      </c>
      <c r="M248" s="38">
        <f t="shared" si="37"/>
        <v>4530.0182422710332</v>
      </c>
      <c r="N248" s="10" t="s">
        <v>10</v>
      </c>
      <c r="O248" s="3" t="s">
        <v>10</v>
      </c>
      <c r="P248" s="3">
        <f t="shared" si="38"/>
        <v>1821333.8661220174</v>
      </c>
      <c r="Q248" s="3" t="s">
        <v>10</v>
      </c>
    </row>
    <row r="249" spans="2:39" ht="15.75" x14ac:dyDescent="0.25">
      <c r="B249" s="2">
        <v>201639</v>
      </c>
      <c r="C249" s="3" t="s">
        <v>10</v>
      </c>
      <c r="D249" s="2" t="str">
        <f t="shared" si="40"/>
        <v>2016</v>
      </c>
      <c r="E249" s="2" t="str">
        <f t="shared" si="33"/>
        <v>39</v>
      </c>
      <c r="F249" s="3" t="s">
        <v>10</v>
      </c>
      <c r="G249" s="11">
        <f>SUMIF($E$99:$E$202,E249,$G$99:$G$202)/2</f>
        <v>0.67456288776085727</v>
      </c>
      <c r="H249" s="1">
        <v>247</v>
      </c>
      <c r="I249" s="3" t="s">
        <v>10</v>
      </c>
      <c r="J249" s="3" t="s">
        <v>10</v>
      </c>
      <c r="K249" s="3" t="s">
        <v>10</v>
      </c>
      <c r="L249" s="10">
        <f t="shared" si="36"/>
        <v>5788.479348865927</v>
      </c>
      <c r="M249" s="38">
        <f t="shared" si="37"/>
        <v>3904.6933453150864</v>
      </c>
      <c r="N249" s="10" t="s">
        <v>10</v>
      </c>
      <c r="O249" s="3" t="s">
        <v>10</v>
      </c>
      <c r="P249" s="3">
        <f t="shared" si="38"/>
        <v>3900202.070780626</v>
      </c>
      <c r="Q249" s="3" t="s">
        <v>10</v>
      </c>
    </row>
    <row r="250" spans="2:39" ht="15.75" x14ac:dyDescent="0.25">
      <c r="B250" s="2">
        <v>201640</v>
      </c>
      <c r="C250" s="3" t="s">
        <v>10</v>
      </c>
      <c r="D250" s="2" t="str">
        <f t="shared" si="40"/>
        <v>2016</v>
      </c>
      <c r="E250" s="2" t="str">
        <f t="shared" si="33"/>
        <v>40</v>
      </c>
      <c r="F250" s="3" t="s">
        <v>10</v>
      </c>
      <c r="G250" s="11">
        <f>SUMIF($E$99:$E$202,E250,$G$99:$G$202)/2</f>
        <v>0.79711509750327303</v>
      </c>
      <c r="H250" s="1">
        <v>248</v>
      </c>
      <c r="I250" s="3" t="s">
        <v>10</v>
      </c>
      <c r="J250" s="3" t="s">
        <v>10</v>
      </c>
      <c r="K250" s="3" t="s">
        <v>10</v>
      </c>
      <c r="L250" s="10">
        <f t="shared" si="36"/>
        <v>5793.4236617055121</v>
      </c>
      <c r="M250" s="38">
        <f t="shared" si="37"/>
        <v>4618.025466978158</v>
      </c>
      <c r="N250" s="10" t="s">
        <v>10</v>
      </c>
      <c r="O250" s="3" t="s">
        <v>10</v>
      </c>
      <c r="P250" s="3">
        <f t="shared" si="38"/>
        <v>1591535.6640714004</v>
      </c>
      <c r="Q250" s="3" t="s">
        <v>10</v>
      </c>
    </row>
    <row r="251" spans="2:39" ht="15.75" x14ac:dyDescent="0.25">
      <c r="B251" s="2">
        <v>201641</v>
      </c>
      <c r="C251" s="3" t="s">
        <v>10</v>
      </c>
      <c r="D251" s="2" t="str">
        <f t="shared" si="40"/>
        <v>2016</v>
      </c>
      <c r="E251" s="2" t="str">
        <f t="shared" si="33"/>
        <v>41</v>
      </c>
      <c r="F251" s="3" t="s">
        <v>10</v>
      </c>
      <c r="G251" s="11">
        <f>SUMIF($E$99:$E$202,E251,$G$99:$G$202)/2</f>
        <v>0.75330396475770922</v>
      </c>
      <c r="H251" s="1">
        <v>249</v>
      </c>
      <c r="I251" s="3" t="s">
        <v>10</v>
      </c>
      <c r="J251" s="3" t="s">
        <v>10</v>
      </c>
      <c r="K251" s="3" t="s">
        <v>10</v>
      </c>
      <c r="L251" s="10">
        <f>$M$1+$K$1*H251</f>
        <v>5798.3679745450963</v>
      </c>
      <c r="M251" s="38">
        <f>L251*G251</f>
        <v>4367.9335843489489</v>
      </c>
      <c r="N251" s="10" t="s">
        <v>10</v>
      </c>
      <c r="O251" s="3" t="s">
        <v>10</v>
      </c>
      <c r="P251" s="3">
        <f>(M251-$T$1)^2</f>
        <v>2285093.8472487219</v>
      </c>
      <c r="Q251" s="3" t="s">
        <v>10</v>
      </c>
    </row>
    <row r="252" spans="2:39" ht="15.75" x14ac:dyDescent="0.25">
      <c r="B252" s="2">
        <v>201642</v>
      </c>
      <c r="C252" s="3" t="s">
        <v>10</v>
      </c>
      <c r="D252" s="2" t="str">
        <f t="shared" si="40"/>
        <v>2016</v>
      </c>
      <c r="E252" s="2" t="str">
        <f t="shared" si="33"/>
        <v>42</v>
      </c>
      <c r="F252" s="3" t="s">
        <v>10</v>
      </c>
      <c r="G252" s="11">
        <f>SUMIF($E$99:$E$202,E252,$G$99:$G$202)/2</f>
        <v>0.74266778072026396</v>
      </c>
      <c r="H252" s="1">
        <v>250</v>
      </c>
      <c r="I252" s="3" t="s">
        <v>10</v>
      </c>
      <c r="J252" s="3" t="s">
        <v>10</v>
      </c>
      <c r="K252" s="3" t="s">
        <v>10</v>
      </c>
      <c r="L252" s="10">
        <f t="shared" si="36"/>
        <v>5803.3122873846814</v>
      </c>
      <c r="M252" s="38">
        <f t="shared" si="37"/>
        <v>4309.93305729862</v>
      </c>
      <c r="N252" s="10" t="s">
        <v>10</v>
      </c>
      <c r="O252" s="3" t="s">
        <v>10</v>
      </c>
      <c r="P252" s="3">
        <f>(M252-$T$1)^2</f>
        <v>2463811.2135564554</v>
      </c>
      <c r="Q252" s="3" t="s">
        <v>10</v>
      </c>
    </row>
    <row r="253" spans="2:39" ht="15.75" x14ac:dyDescent="0.25">
      <c r="B253" s="2">
        <v>201643</v>
      </c>
      <c r="C253" s="3" t="s">
        <v>10</v>
      </c>
      <c r="D253" s="2" t="str">
        <f t="shared" si="40"/>
        <v>2016</v>
      </c>
      <c r="E253" s="2" t="str">
        <f t="shared" si="33"/>
        <v>43</v>
      </c>
      <c r="F253" s="3" t="s">
        <v>10</v>
      </c>
      <c r="G253" s="11">
        <f>SUMIF($E$99:$E$202,E253,$G$99:$G$202)/2</f>
        <v>0.67063482922075024</v>
      </c>
      <c r="H253" s="1">
        <v>251</v>
      </c>
      <c r="I253" s="3" t="s">
        <v>10</v>
      </c>
      <c r="J253" s="3" t="s">
        <v>10</v>
      </c>
      <c r="K253" s="3" t="s">
        <v>10</v>
      </c>
      <c r="L253" s="10">
        <f t="shared" si="36"/>
        <v>5808.2566002242656</v>
      </c>
      <c r="M253" s="38">
        <f t="shared" si="37"/>
        <v>3895.2191731616958</v>
      </c>
      <c r="N253" s="10" t="s">
        <v>10</v>
      </c>
      <c r="O253" s="3" t="s">
        <v>10</v>
      </c>
      <c r="P253" s="3">
        <f t="shared" si="38"/>
        <v>3937712.7818572442</v>
      </c>
      <c r="Q253" s="3" t="s">
        <v>10</v>
      </c>
    </row>
    <row r="254" spans="2:39" s="15" customFormat="1" ht="15.75" x14ac:dyDescent="0.25">
      <c r="B254" s="24">
        <v>201644</v>
      </c>
      <c r="C254" s="25" t="s">
        <v>10</v>
      </c>
      <c r="D254" s="24" t="str">
        <f t="shared" si="40"/>
        <v>2016</v>
      </c>
      <c r="E254" s="24" t="str">
        <f t="shared" si="33"/>
        <v>44</v>
      </c>
      <c r="F254" s="25" t="s">
        <v>10</v>
      </c>
      <c r="G254" s="37">
        <f>SUMIF($E$99:$E$202,E254,$G$99:$G$202)/2</f>
        <v>0.70427647989131015</v>
      </c>
      <c r="H254" s="27">
        <v>252</v>
      </c>
      <c r="I254" s="25" t="s">
        <v>10</v>
      </c>
      <c r="J254" s="25" t="s">
        <v>10</v>
      </c>
      <c r="K254" s="25" t="s">
        <v>10</v>
      </c>
      <c r="L254" s="26">
        <f>$M$1+$K$1*H254</f>
        <v>5813.2009130638507</v>
      </c>
      <c r="M254" s="38">
        <f t="shared" si="37"/>
        <v>4094.1006759535589</v>
      </c>
      <c r="N254" s="26" t="s">
        <v>10</v>
      </c>
      <c r="O254" s="25" t="s">
        <v>10</v>
      </c>
      <c r="P254" s="25">
        <f>(M254-$T$1)^2</f>
        <v>3187958.8127043266</v>
      </c>
      <c r="Q254" s="25" t="s">
        <v>10</v>
      </c>
      <c r="AG254" s="22"/>
      <c r="AH254" s="22"/>
      <c r="AI254" s="22"/>
      <c r="AJ254" s="22"/>
      <c r="AK254" s="22"/>
      <c r="AL254" s="22"/>
      <c r="AM254" s="22"/>
    </row>
  </sheetData>
  <autoFilter ref="B2:M254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implemented in the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2018-07-13T18:13:04Z</dcterms:created>
  <dcterms:modified xsi:type="dcterms:W3CDTF">2018-08-05T12:12:30Z</dcterms:modified>
</cp:coreProperties>
</file>