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xsape\Downloads\bs-thesis-master\pcb\Project Outputs for eps_alpha-test_boost-mppt\"/>
    </mc:Choice>
  </mc:AlternateContent>
  <xr:revisionPtr revIDLastSave="0" documentId="8_{D9C36C83-F996-4537-B4AD-3C29FC589CDE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BOM" sheetId="1" r:id="rId1"/>
    <sheet name="Do NOT Modify" sheetId="2" state="hidden" r:id="rId2"/>
  </sheets>
  <definedNames>
    <definedName name="_xlnm._FilterDatabase" localSheetId="0" hidden="1">BOM!$A$2:$AK$46</definedName>
    <definedName name="KursyC" localSheetId="1">'Do NOT Modify'!$D$1:$G$15</definedName>
    <definedName name="_xlnm.Print_Area" localSheetId="0">BOM!$A$2:$L$46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46" i="1" l="1"/>
  <c r="AF46" i="1"/>
  <c r="AE46" i="1"/>
  <c r="AB46" i="1"/>
  <c r="AA46" i="1"/>
  <c r="X46" i="1"/>
  <c r="W46" i="1"/>
  <c r="T46" i="1"/>
  <c r="S46" i="1"/>
  <c r="P46" i="1"/>
  <c r="O46" i="1"/>
  <c r="A46" i="1"/>
  <c r="AK45" i="1"/>
  <c r="AF45" i="1"/>
  <c r="AE45" i="1"/>
  <c r="AB45" i="1"/>
  <c r="AA45" i="1"/>
  <c r="X45" i="1"/>
  <c r="W45" i="1"/>
  <c r="T45" i="1"/>
  <c r="S45" i="1"/>
  <c r="P45" i="1"/>
  <c r="O45" i="1"/>
  <c r="A45" i="1"/>
  <c r="AK44" i="1"/>
  <c r="AF44" i="1"/>
  <c r="AE44" i="1"/>
  <c r="AB44" i="1"/>
  <c r="AA44" i="1"/>
  <c r="X44" i="1"/>
  <c r="W44" i="1"/>
  <c r="T44" i="1"/>
  <c r="S44" i="1"/>
  <c r="P44" i="1"/>
  <c r="O44" i="1"/>
  <c r="A44" i="1"/>
  <c r="AK43" i="1"/>
  <c r="AF43" i="1"/>
  <c r="AE43" i="1"/>
  <c r="AB43" i="1"/>
  <c r="AA43" i="1"/>
  <c r="X43" i="1"/>
  <c r="W43" i="1"/>
  <c r="T43" i="1"/>
  <c r="S43" i="1"/>
  <c r="P43" i="1"/>
  <c r="O43" i="1"/>
  <c r="A43" i="1"/>
  <c r="AK42" i="1"/>
  <c r="AF42" i="1"/>
  <c r="AE42" i="1"/>
  <c r="AB42" i="1"/>
  <c r="AA42" i="1"/>
  <c r="X42" i="1"/>
  <c r="W42" i="1"/>
  <c r="T42" i="1"/>
  <c r="S42" i="1"/>
  <c r="P42" i="1"/>
  <c r="O42" i="1"/>
  <c r="A42" i="1"/>
  <c r="AK41" i="1"/>
  <c r="AF41" i="1"/>
  <c r="AE41" i="1"/>
  <c r="AB41" i="1"/>
  <c r="AA41" i="1"/>
  <c r="X41" i="1"/>
  <c r="W41" i="1"/>
  <c r="T41" i="1"/>
  <c r="S41" i="1"/>
  <c r="P41" i="1"/>
  <c r="O41" i="1"/>
  <c r="A41" i="1"/>
  <c r="AK40" i="1"/>
  <c r="AF40" i="1"/>
  <c r="AE40" i="1"/>
  <c r="AB40" i="1"/>
  <c r="AA40" i="1"/>
  <c r="X40" i="1"/>
  <c r="W40" i="1"/>
  <c r="T40" i="1"/>
  <c r="S40" i="1"/>
  <c r="P40" i="1"/>
  <c r="O40" i="1"/>
  <c r="A40" i="1"/>
  <c r="AK39" i="1"/>
  <c r="AF39" i="1"/>
  <c r="AE39" i="1"/>
  <c r="AB39" i="1"/>
  <c r="AA39" i="1"/>
  <c r="X39" i="1"/>
  <c r="W39" i="1"/>
  <c r="T39" i="1"/>
  <c r="S39" i="1"/>
  <c r="P39" i="1"/>
  <c r="O39" i="1"/>
  <c r="A39" i="1"/>
  <c r="AK38" i="1"/>
  <c r="AF38" i="1"/>
  <c r="AE38" i="1"/>
  <c r="AB38" i="1"/>
  <c r="AA38" i="1"/>
  <c r="X38" i="1"/>
  <c r="W38" i="1"/>
  <c r="T38" i="1"/>
  <c r="S38" i="1"/>
  <c r="P38" i="1"/>
  <c r="O38" i="1"/>
  <c r="A38" i="1"/>
  <c r="AK37" i="1"/>
  <c r="AF37" i="1"/>
  <c r="AE37" i="1"/>
  <c r="AB37" i="1"/>
  <c r="AA37" i="1"/>
  <c r="X37" i="1"/>
  <c r="W37" i="1"/>
  <c r="T37" i="1"/>
  <c r="S37" i="1"/>
  <c r="P37" i="1"/>
  <c r="O37" i="1"/>
  <c r="A37" i="1"/>
  <c r="AK36" i="1"/>
  <c r="AF36" i="1"/>
  <c r="AE36" i="1"/>
  <c r="AB36" i="1"/>
  <c r="AA36" i="1"/>
  <c r="X36" i="1"/>
  <c r="W36" i="1"/>
  <c r="T36" i="1"/>
  <c r="S36" i="1"/>
  <c r="P36" i="1"/>
  <c r="O36" i="1"/>
  <c r="A36" i="1"/>
  <c r="AK35" i="1"/>
  <c r="AF35" i="1"/>
  <c r="AE35" i="1"/>
  <c r="AB35" i="1"/>
  <c r="AA35" i="1"/>
  <c r="X35" i="1"/>
  <c r="W35" i="1"/>
  <c r="T35" i="1"/>
  <c r="S35" i="1"/>
  <c r="P35" i="1"/>
  <c r="O35" i="1"/>
  <c r="A35" i="1"/>
  <c r="AK34" i="1"/>
  <c r="AF34" i="1"/>
  <c r="AE34" i="1"/>
  <c r="AB34" i="1"/>
  <c r="AA34" i="1"/>
  <c r="X34" i="1"/>
  <c r="W34" i="1"/>
  <c r="T34" i="1"/>
  <c r="S34" i="1"/>
  <c r="P34" i="1"/>
  <c r="O34" i="1"/>
  <c r="A34" i="1"/>
  <c r="AK33" i="1"/>
  <c r="AF33" i="1"/>
  <c r="AE33" i="1"/>
  <c r="AB33" i="1"/>
  <c r="AA33" i="1"/>
  <c r="X33" i="1"/>
  <c r="W33" i="1"/>
  <c r="T33" i="1"/>
  <c r="S33" i="1"/>
  <c r="P33" i="1"/>
  <c r="O33" i="1"/>
  <c r="A33" i="1"/>
  <c r="AK32" i="1"/>
  <c r="AF32" i="1"/>
  <c r="AE32" i="1"/>
  <c r="AB32" i="1"/>
  <c r="AA32" i="1"/>
  <c r="X32" i="1"/>
  <c r="W32" i="1"/>
  <c r="T32" i="1"/>
  <c r="S32" i="1"/>
  <c r="P32" i="1"/>
  <c r="O32" i="1"/>
  <c r="A32" i="1"/>
  <c r="AK31" i="1"/>
  <c r="AF31" i="1"/>
  <c r="AE31" i="1"/>
  <c r="AB31" i="1"/>
  <c r="AA31" i="1"/>
  <c r="X31" i="1"/>
  <c r="W31" i="1"/>
  <c r="T31" i="1"/>
  <c r="S31" i="1"/>
  <c r="P31" i="1"/>
  <c r="O31" i="1"/>
  <c r="A31" i="1"/>
  <c r="AK30" i="1"/>
  <c r="AF30" i="1"/>
  <c r="AE30" i="1"/>
  <c r="AB30" i="1"/>
  <c r="AA30" i="1"/>
  <c r="X30" i="1"/>
  <c r="W30" i="1"/>
  <c r="T30" i="1"/>
  <c r="S30" i="1"/>
  <c r="P30" i="1"/>
  <c r="O30" i="1"/>
  <c r="A30" i="1"/>
  <c r="AK29" i="1"/>
  <c r="AF29" i="1"/>
  <c r="AE29" i="1"/>
  <c r="AB29" i="1"/>
  <c r="AA29" i="1"/>
  <c r="X29" i="1"/>
  <c r="W29" i="1"/>
  <c r="T29" i="1"/>
  <c r="S29" i="1"/>
  <c r="P29" i="1"/>
  <c r="O29" i="1"/>
  <c r="A29" i="1"/>
  <c r="AK28" i="1"/>
  <c r="AF28" i="1"/>
  <c r="AE28" i="1"/>
  <c r="AB28" i="1"/>
  <c r="AA28" i="1"/>
  <c r="X28" i="1"/>
  <c r="W28" i="1"/>
  <c r="T28" i="1"/>
  <c r="S28" i="1"/>
  <c r="P28" i="1"/>
  <c r="O28" i="1"/>
  <c r="A28" i="1"/>
  <c r="AK27" i="1"/>
  <c r="AF27" i="1"/>
  <c r="AE27" i="1"/>
  <c r="AB27" i="1"/>
  <c r="AA27" i="1"/>
  <c r="X27" i="1"/>
  <c r="W27" i="1"/>
  <c r="T27" i="1"/>
  <c r="S27" i="1"/>
  <c r="P27" i="1"/>
  <c r="O27" i="1"/>
  <c r="A27" i="1"/>
  <c r="AK26" i="1"/>
  <c r="AF26" i="1"/>
  <c r="AE26" i="1"/>
  <c r="AB26" i="1"/>
  <c r="AA26" i="1"/>
  <c r="X26" i="1"/>
  <c r="W26" i="1"/>
  <c r="T26" i="1"/>
  <c r="S26" i="1"/>
  <c r="P26" i="1"/>
  <c r="O26" i="1"/>
  <c r="A26" i="1"/>
  <c r="AK25" i="1"/>
  <c r="AF25" i="1"/>
  <c r="AE25" i="1"/>
  <c r="AB25" i="1"/>
  <c r="AA25" i="1"/>
  <c r="X25" i="1"/>
  <c r="W25" i="1"/>
  <c r="T25" i="1"/>
  <c r="S25" i="1"/>
  <c r="P25" i="1"/>
  <c r="O25" i="1"/>
  <c r="A25" i="1"/>
  <c r="AK24" i="1"/>
  <c r="AF24" i="1"/>
  <c r="AE24" i="1"/>
  <c r="AB24" i="1"/>
  <c r="AA24" i="1"/>
  <c r="X24" i="1"/>
  <c r="W24" i="1"/>
  <c r="T24" i="1"/>
  <c r="S24" i="1"/>
  <c r="P24" i="1"/>
  <c r="O24" i="1"/>
  <c r="A24" i="1"/>
  <c r="AK23" i="1"/>
  <c r="AF23" i="1"/>
  <c r="AE23" i="1"/>
  <c r="AB23" i="1"/>
  <c r="AA23" i="1"/>
  <c r="X23" i="1"/>
  <c r="W23" i="1"/>
  <c r="T23" i="1"/>
  <c r="S23" i="1"/>
  <c r="P23" i="1"/>
  <c r="O23" i="1"/>
  <c r="A23" i="1"/>
  <c r="AK22" i="1"/>
  <c r="AF22" i="1"/>
  <c r="AE22" i="1"/>
  <c r="AB22" i="1"/>
  <c r="AA22" i="1"/>
  <c r="X22" i="1"/>
  <c r="W22" i="1"/>
  <c r="T22" i="1"/>
  <c r="S22" i="1"/>
  <c r="P22" i="1"/>
  <c r="O22" i="1"/>
  <c r="A22" i="1"/>
  <c r="AK21" i="1"/>
  <c r="AF21" i="1"/>
  <c r="AE21" i="1"/>
  <c r="AB21" i="1"/>
  <c r="AA21" i="1"/>
  <c r="X21" i="1"/>
  <c r="W21" i="1"/>
  <c r="T21" i="1"/>
  <c r="S21" i="1"/>
  <c r="P21" i="1"/>
  <c r="O21" i="1"/>
  <c r="A21" i="1"/>
  <c r="AK20" i="1"/>
  <c r="AF20" i="1"/>
  <c r="AE20" i="1"/>
  <c r="AB20" i="1"/>
  <c r="AA20" i="1"/>
  <c r="X20" i="1"/>
  <c r="W20" i="1"/>
  <c r="T20" i="1"/>
  <c r="S20" i="1"/>
  <c r="P20" i="1"/>
  <c r="O20" i="1"/>
  <c r="A20" i="1"/>
  <c r="AK19" i="1"/>
  <c r="AF19" i="1"/>
  <c r="AE19" i="1"/>
  <c r="AB19" i="1"/>
  <c r="AA19" i="1"/>
  <c r="X19" i="1"/>
  <c r="W19" i="1"/>
  <c r="T19" i="1"/>
  <c r="S19" i="1"/>
  <c r="P19" i="1"/>
  <c r="O19" i="1"/>
  <c r="A19" i="1"/>
  <c r="AK18" i="1"/>
  <c r="AF18" i="1"/>
  <c r="AE18" i="1"/>
  <c r="AB18" i="1"/>
  <c r="AA18" i="1"/>
  <c r="X18" i="1"/>
  <c r="W18" i="1"/>
  <c r="T18" i="1"/>
  <c r="S18" i="1"/>
  <c r="P18" i="1"/>
  <c r="O18" i="1"/>
  <c r="A18" i="1"/>
  <c r="AK17" i="1"/>
  <c r="AF17" i="1"/>
  <c r="AE17" i="1"/>
  <c r="AB17" i="1"/>
  <c r="AA17" i="1"/>
  <c r="X17" i="1"/>
  <c r="W17" i="1"/>
  <c r="T17" i="1"/>
  <c r="S17" i="1"/>
  <c r="P17" i="1"/>
  <c r="O17" i="1"/>
  <c r="A17" i="1"/>
  <c r="AK16" i="1"/>
  <c r="AF16" i="1"/>
  <c r="AE16" i="1"/>
  <c r="AB16" i="1"/>
  <c r="AA16" i="1"/>
  <c r="X16" i="1"/>
  <c r="W16" i="1"/>
  <c r="T16" i="1"/>
  <c r="S16" i="1"/>
  <c r="P16" i="1"/>
  <c r="O16" i="1"/>
  <c r="A16" i="1"/>
  <c r="AK15" i="1"/>
  <c r="AF15" i="1"/>
  <c r="AE15" i="1"/>
  <c r="AB15" i="1"/>
  <c r="AA15" i="1"/>
  <c r="X15" i="1"/>
  <c r="W15" i="1"/>
  <c r="T15" i="1"/>
  <c r="S15" i="1"/>
  <c r="P15" i="1"/>
  <c r="O15" i="1"/>
  <c r="A15" i="1"/>
  <c r="AK14" i="1"/>
  <c r="AF14" i="1"/>
  <c r="AE14" i="1"/>
  <c r="AB14" i="1"/>
  <c r="AA14" i="1"/>
  <c r="X14" i="1"/>
  <c r="W14" i="1"/>
  <c r="T14" i="1"/>
  <c r="S14" i="1"/>
  <c r="P14" i="1"/>
  <c r="O14" i="1"/>
  <c r="A14" i="1"/>
  <c r="AK13" i="1"/>
  <c r="AF13" i="1"/>
  <c r="AE13" i="1"/>
  <c r="AB13" i="1"/>
  <c r="AA13" i="1"/>
  <c r="X13" i="1"/>
  <c r="W13" i="1"/>
  <c r="T13" i="1"/>
  <c r="S13" i="1"/>
  <c r="P13" i="1"/>
  <c r="O13" i="1"/>
  <c r="A13" i="1"/>
  <c r="AK12" i="1"/>
  <c r="AF12" i="1"/>
  <c r="AE12" i="1"/>
  <c r="AB12" i="1"/>
  <c r="AA12" i="1"/>
  <c r="X12" i="1"/>
  <c r="W12" i="1"/>
  <c r="T12" i="1"/>
  <c r="S12" i="1"/>
  <c r="P12" i="1"/>
  <c r="O12" i="1"/>
  <c r="A12" i="1"/>
  <c r="AK11" i="1"/>
  <c r="AF11" i="1"/>
  <c r="AE11" i="1"/>
  <c r="AB11" i="1"/>
  <c r="AA11" i="1"/>
  <c r="X11" i="1"/>
  <c r="W11" i="1"/>
  <c r="T11" i="1"/>
  <c r="S11" i="1"/>
  <c r="P11" i="1"/>
  <c r="O11" i="1"/>
  <c r="A11" i="1"/>
  <c r="AK10" i="1"/>
  <c r="AF10" i="1"/>
  <c r="AE10" i="1"/>
  <c r="AB10" i="1"/>
  <c r="AA10" i="1"/>
  <c r="X10" i="1"/>
  <c r="W10" i="1"/>
  <c r="T10" i="1"/>
  <c r="S10" i="1"/>
  <c r="P10" i="1"/>
  <c r="O10" i="1"/>
  <c r="A10" i="1"/>
  <c r="AK9" i="1"/>
  <c r="AF9" i="1"/>
  <c r="AE9" i="1"/>
  <c r="AB9" i="1"/>
  <c r="AA9" i="1"/>
  <c r="X9" i="1"/>
  <c r="W9" i="1"/>
  <c r="T9" i="1"/>
  <c r="S9" i="1"/>
  <c r="P9" i="1"/>
  <c r="O9" i="1"/>
  <c r="A9" i="1"/>
  <c r="AK8" i="1"/>
  <c r="AF8" i="1"/>
  <c r="AE8" i="1"/>
  <c r="AB8" i="1"/>
  <c r="AA8" i="1"/>
  <c r="X8" i="1"/>
  <c r="W8" i="1"/>
  <c r="T8" i="1"/>
  <c r="S8" i="1"/>
  <c r="P8" i="1"/>
  <c r="O8" i="1"/>
  <c r="A8" i="1"/>
  <c r="AK7" i="1"/>
  <c r="AF7" i="1"/>
  <c r="AE7" i="1"/>
  <c r="AB7" i="1"/>
  <c r="AA7" i="1"/>
  <c r="X7" i="1"/>
  <c r="W7" i="1"/>
  <c r="T7" i="1"/>
  <c r="S7" i="1"/>
  <c r="P7" i="1"/>
  <c r="O7" i="1"/>
  <c r="A7" i="1"/>
  <c r="AK6" i="1"/>
  <c r="AF6" i="1"/>
  <c r="AE6" i="1"/>
  <c r="AB6" i="1"/>
  <c r="AA6" i="1"/>
  <c r="X6" i="1"/>
  <c r="W6" i="1"/>
  <c r="T6" i="1"/>
  <c r="S6" i="1"/>
  <c r="P6" i="1"/>
  <c r="O6" i="1"/>
  <c r="A6" i="1"/>
  <c r="AK5" i="1"/>
  <c r="AF5" i="1"/>
  <c r="AE5" i="1"/>
  <c r="AB5" i="1"/>
  <c r="AA5" i="1"/>
  <c r="X5" i="1"/>
  <c r="W5" i="1"/>
  <c r="T5" i="1"/>
  <c r="S5" i="1"/>
  <c r="P5" i="1"/>
  <c r="O5" i="1"/>
  <c r="A5" i="1"/>
  <c r="AK4" i="1"/>
  <c r="AK3" i="1"/>
  <c r="AE4" i="1" l="1"/>
  <c r="AE3" i="1"/>
  <c r="AA4" i="1"/>
  <c r="AA3" i="1"/>
  <c r="W4" i="1"/>
  <c r="W3" i="1"/>
  <c r="S4" i="1"/>
  <c r="S3" i="1"/>
  <c r="O4" i="1"/>
  <c r="O3" i="1"/>
  <c r="I4" i="2" l="1"/>
  <c r="I5" i="2"/>
  <c r="I6" i="2"/>
  <c r="I7" i="2"/>
  <c r="I8" i="2"/>
  <c r="I9" i="2"/>
  <c r="I10" i="2"/>
  <c r="I11" i="2"/>
  <c r="I12" i="2"/>
  <c r="I13" i="2"/>
  <c r="I14" i="2"/>
  <c r="I15" i="2"/>
  <c r="I3" i="2"/>
  <c r="H4" i="2"/>
  <c r="H5" i="2"/>
  <c r="H6" i="2"/>
  <c r="H7" i="2"/>
  <c r="H8" i="2"/>
  <c r="H9" i="2"/>
  <c r="H10" i="2"/>
  <c r="J10" i="2" s="1"/>
  <c r="K10" i="2" s="1"/>
  <c r="H11" i="2"/>
  <c r="H12" i="2"/>
  <c r="J12" i="2" s="1"/>
  <c r="K12" i="2" s="1"/>
  <c r="H13" i="2"/>
  <c r="H14" i="2"/>
  <c r="J14" i="2" s="1"/>
  <c r="K14" i="2" s="1"/>
  <c r="H15" i="2"/>
  <c r="H3" i="2"/>
  <c r="J3" i="2" s="1"/>
  <c r="K3" i="2" s="1"/>
  <c r="J13" i="2" l="1"/>
  <c r="K13" i="2" s="1"/>
  <c r="J9" i="2"/>
  <c r="K9" i="2" s="1"/>
  <c r="J5" i="2"/>
  <c r="K5" i="2" s="1"/>
  <c r="J8" i="2"/>
  <c r="K8" i="2" s="1"/>
  <c r="J4" i="2"/>
  <c r="K4" i="2" s="1"/>
  <c r="J6" i="2"/>
  <c r="K6" i="2" s="1"/>
  <c r="J15" i="2"/>
  <c r="K15" i="2" s="1"/>
  <c r="J11" i="2"/>
  <c r="K11" i="2" s="1"/>
  <c r="J7" i="2"/>
  <c r="K7" i="2" s="1"/>
  <c r="AF4" i="1" l="1"/>
  <c r="AF3" i="1"/>
  <c r="AB4" i="1"/>
  <c r="AB3" i="1"/>
  <c r="X4" i="1"/>
  <c r="X3" i="1"/>
  <c r="T4" i="1"/>
  <c r="T3" i="1"/>
  <c r="P4" i="1"/>
  <c r="P3" i="1"/>
  <c r="A3" i="1" l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refreshOnLoad="1" saveData="1">
    <webPr sourceData="1" parsePre="1" consecutive="1" xl2000="1" url="http://www.nbp.pl/Kursy/KursyC.html" htmlTables="1">
      <tables count="1">
        <x v="4"/>
      </tables>
    </webPr>
  </connection>
</connections>
</file>

<file path=xl/sharedStrings.xml><?xml version="1.0" encoding="utf-8"?>
<sst xmlns="http://schemas.openxmlformats.org/spreadsheetml/2006/main" count="309" uniqueCount="171">
  <si>
    <t>#</t>
  </si>
  <si>
    <t>BOM</t>
  </si>
  <si>
    <t>Supplier Part Number / URL 1</t>
  </si>
  <si>
    <t>Supplier Part Number / URL 2</t>
  </si>
  <si>
    <t>Supplier Part Number / URL 3</t>
  </si>
  <si>
    <t>Supplier Part Number / URL 4</t>
  </si>
  <si>
    <t>Supplier Part Number / URL 5</t>
  </si>
  <si>
    <t>Supplier Part Number / URL 6</t>
  </si>
  <si>
    <t>TME</t>
  </si>
  <si>
    <t>Supplier 1</t>
  </si>
  <si>
    <t>Supplier 2</t>
  </si>
  <si>
    <t>Supplier 3</t>
  </si>
  <si>
    <t>Supplier 4</t>
  </si>
  <si>
    <t>Supplier 5</t>
  </si>
  <si>
    <t>Supplier 6</t>
  </si>
  <si>
    <t>Other</t>
  </si>
  <si>
    <t>RS Components</t>
  </si>
  <si>
    <t>Farnell</t>
  </si>
  <si>
    <t>Mouser</t>
  </si>
  <si>
    <t>DigiKey</t>
  </si>
  <si>
    <t>PLN</t>
  </si>
  <si>
    <t>USD</t>
  </si>
  <si>
    <t>EUR</t>
  </si>
  <si>
    <t>GBP</t>
  </si>
  <si>
    <t>kupna - num</t>
  </si>
  <si>
    <t>sprzedaży - num</t>
  </si>
  <si>
    <t>średni - num</t>
  </si>
  <si>
    <t>IS AVERAGE NUMBER?</t>
  </si>
  <si>
    <t>DO NOT Order</t>
  </si>
  <si>
    <t>Project:</t>
  </si>
  <si>
    <t>Equipment:</t>
  </si>
  <si>
    <t>BatchNumber:</t>
  </si>
  <si>
    <t>GitHash:</t>
  </si>
  <si>
    <t>GerberVersion:</t>
  </si>
  <si>
    <t>Variant:</t>
  </si>
  <si>
    <t>&lt;Parameter ProjectFullName not found&gt;</t>
  </si>
  <si>
    <t>&lt;Parameter Equipment not found&gt;</t>
  </si>
  <si>
    <t>&lt;Parameter BatchNumber not found&gt;</t>
  </si>
  <si>
    <t>None</t>
  </si>
  <si>
    <t>&lt;Parameter VersionControl_ProjFolderRevNumber not found&gt;</t>
  </si>
  <si>
    <t>&lt;Parameter GerberVersion not found&gt;</t>
  </si>
  <si>
    <t>#Column Name Error:' Part Number</t>
  </si>
  <si>
    <t>Value</t>
  </si>
  <si>
    <t>100n/50V</t>
  </si>
  <si>
    <t>10u/25V</t>
  </si>
  <si>
    <t>1n/25V</t>
  </si>
  <si>
    <t>47p/50V</t>
  </si>
  <si>
    <t>1u/25V</t>
  </si>
  <si>
    <t>10u/16V</t>
  </si>
  <si>
    <t>2.2u/50V</t>
  </si>
  <si>
    <t>STPS340UY</t>
  </si>
  <si>
    <t>120R/100MHz</t>
  </si>
  <si>
    <t>TB-2.5-PD-xx</t>
  </si>
  <si>
    <t>4.7uH/2.3A</t>
  </si>
  <si>
    <t>0.56uH/5.5A</t>
  </si>
  <si>
    <t>1uH/5A</t>
  </si>
  <si>
    <t>6.8k/1%</t>
  </si>
  <si>
    <t>10R</t>
  </si>
  <si>
    <t>10k/1%</t>
  </si>
  <si>
    <t>1M/1%</t>
  </si>
  <si>
    <t>68k/1%</t>
  </si>
  <si>
    <t>NC</t>
  </si>
  <si>
    <t>100k/1%</t>
  </si>
  <si>
    <t>75k/1%</t>
  </si>
  <si>
    <t>27k/1%</t>
  </si>
  <si>
    <t>0.22R/1%</t>
  </si>
  <si>
    <t>0.33R/1%</t>
  </si>
  <si>
    <t>0.47R/1%</t>
  </si>
  <si>
    <t>2x10mR/5A</t>
  </si>
  <si>
    <t>Footprint</t>
  </si>
  <si>
    <t>SMD_Capacitor_0603</t>
  </si>
  <si>
    <t>SMD_Capacitor_1210</t>
  </si>
  <si>
    <t>SMD_Capacitor_1206</t>
  </si>
  <si>
    <t>DO-214AA</t>
  </si>
  <si>
    <t>SMD_FerriteBead_1206</t>
  </si>
  <si>
    <t>TerminalBlock_Spring_2.54_2-R</t>
  </si>
  <si>
    <t>Coilcraft_MSS6132</t>
  </si>
  <si>
    <t>Vishay_IHLP1212</t>
  </si>
  <si>
    <t>SMD_Resistor_0603</t>
  </si>
  <si>
    <t>SMD_Resistor_1206</t>
  </si>
  <si>
    <t>TDK_ACM7060</t>
  </si>
  <si>
    <t>Testpoint-1pin</t>
  </si>
  <si>
    <t>LT-MS8E-8-1880X1680TP_N</t>
  </si>
  <si>
    <t>Quantity</t>
  </si>
  <si>
    <t>Description</t>
  </si>
  <si>
    <t>Ceramic Cap Kemet COTS 100n/50V X7R 0603</t>
  </si>
  <si>
    <t>Ceramic Cap Murata Automotive 10u/25V X7R 1210</t>
  </si>
  <si>
    <t>Cap</t>
  </si>
  <si>
    <t>Ceramic Cap Kemet COTS 1u/25V X7R 1206</t>
  </si>
  <si>
    <t>Ceramic Cap Kemet COTS 10u/16V X7R 1206</t>
  </si>
  <si>
    <t>Ceramic Cap Murata Automotive 2.2u/50V X7R 1206</t>
  </si>
  <si>
    <t>3A/40V Power Schottky Rectifier.</t>
  </si>
  <si>
    <t>Ferrite bead, 1206, 0.02HM, 3.5A.</t>
  </si>
  <si>
    <t>Terminal block with spring, 2-pin, 2.54mm pitch, right angle.</t>
  </si>
  <si>
    <t>Coilcraft MSS6132 Inductor, L=4.7uH, Irise20deg=2.3A, ESR=43mR, SRF=65MHz.</t>
  </si>
  <si>
    <t>Vishay IHLP1212 Inductor, L=0.56uH, Irise40deg=5.5A, ESR=16mR, SRF=1MHz.</t>
  </si>
  <si>
    <t>Vishay IHLP1212 Inductor, L=1uH, Irise40deg=5A, ESR=20mR, SRF=1MHz.</t>
  </si>
  <si>
    <t>Panasonic Resistor 0.22R 1% 1206 330mW</t>
  </si>
  <si>
    <t>Panasonic Resistor 0.33R 1% 1206 330mW</t>
  </si>
  <si>
    <t>Panasonic Resistor 0.47R 1% 1206 330mW</t>
  </si>
  <si>
    <t>TDK ACM7060-301 Common Mode Choke</t>
  </si>
  <si>
    <t>Testpoint</t>
  </si>
  <si>
    <t>Boost Conv 2A, Soft-Start, Synchro</t>
  </si>
  <si>
    <t>#Column Name Error:' voltage</t>
  </si>
  <si>
    <t>#Column Name Error:' dielectric</t>
  </si>
  <si>
    <t>#Column Name Error:' Manufacturer Part Number</t>
  </si>
  <si>
    <t>Comment</t>
  </si>
  <si>
    <t>STPS2L40U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</si>
  <si>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</si>
  <si>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</si>
  <si>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</si>
  <si>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</si>
  <si>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</si>
  <si>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</si>
  <si>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</si>
  <si>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</si>
  <si>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</si>
  <si>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</si>
  <si>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</si>
  <si>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</si>
  <si>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</si>
  <si>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</si>
  <si>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</si>
  <si>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D1</t>
  </si>
  <si>
    <t>D2</t>
  </si>
  <si>
    <t>FB1</t>
  </si>
  <si>
    <t>IN_K1</t>
  </si>
  <si>
    <t>L1</t>
  </si>
  <si>
    <t>L2</t>
  </si>
  <si>
    <t>L3</t>
  </si>
  <si>
    <t>OUT_K1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</si>
  <si>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</si>
  <si>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</si>
  <si>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</si>
  <si>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</si>
  <si>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</si>
  <si>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</si>
  <si>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</si>
  <si>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</si>
  <si>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</si>
  <si>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</si>
  <si>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</si>
  <si>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</si>
  <si>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T1</t>
  </si>
  <si>
    <t>T2</t>
  </si>
  <si>
    <t>TP1</t>
  </si>
  <si>
    <t>TP2</t>
  </si>
  <si>
    <t>TP3</t>
  </si>
  <si>
    <t>TP4</t>
  </si>
  <si>
    <t>TP5</t>
  </si>
  <si>
    <t>TP6</t>
  </si>
  <si>
    <t>TP9</t>
  </si>
  <si>
    <t>U1</t>
  </si>
  <si>
    <t>#Column Name Error:' Supplier 1</t>
  </si>
  <si>
    <t>#Column Name Error:' Supplier Part Number 1</t>
  </si>
  <si>
    <t>#Column Name Error:' Supplier URL 1</t>
  </si>
  <si>
    <t>#Column Name Error:' Supplier 2</t>
  </si>
  <si>
    <t>#Column Name Error:' Supplier Part Number 2</t>
  </si>
  <si>
    <t>#Column Name Error:' Supplier URL 2</t>
  </si>
  <si>
    <t>#Column Name Error:' Supplier 3</t>
  </si>
  <si>
    <t>#Column Name Error:' Supplier Part Number 3</t>
  </si>
  <si>
    <t>#Column Name Error:' Supplier URL 3</t>
  </si>
  <si>
    <t>#Column Name Error:' Supplier 4</t>
  </si>
  <si>
    <t>#Column Name Error:' Supplier Part Number 4</t>
  </si>
  <si>
    <t>#Column Name Error:' Supplier URL 4</t>
  </si>
  <si>
    <t>#Column Name Error:' Supplier 5</t>
  </si>
  <si>
    <t>#Column Name Error:' Supplier Part Number 5</t>
  </si>
  <si>
    <t>#Column Name Error:' Supplier URL 5</t>
  </si>
  <si>
    <t>#Column Name Error:' Supplier 6</t>
  </si>
  <si>
    <t>#Column Name Error:' Supplier Part Number 6</t>
  </si>
  <si>
    <t>#Column Name Error:' Supplier URL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</si>
</sst>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charset val="204"/>
    </font>
    <font>
      <b/>
      <sz val="10"/>
      <name val="Arial"/>
      <family val="2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16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B050"/>
      <name val="Arial"/>
      <family val="2"/>
      <charset val="238"/>
    </font>
    <font>
      <sz val="10"/>
      <color rgb="FF00B05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3" fillId="3" borderId="3" xfId="0" applyFont="1" applyFill="1" applyBorder="1" applyAlignment="1">
      <alignment horizontal="left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1" fillId="2" borderId="4" xfId="0" applyFont="1" applyFill="1" applyBorder="1" applyAlignment="1">
      <alignment horizontal="center" wrapText="1"/>
    </xf>
    <xf numFmtId="0" fontId="1" fillId="2" borderId="4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/>
    <xf numFmtId="0" fontId="0" fillId="0" borderId="12" xfId="0" applyBorder="1"/>
    <xf numFmtId="0" fontId="0" fillId="0" borderId="13" xfId="0" applyBorder="1" applyAlignment="1">
      <alignment horizontal="left" vertical="center" wrapText="1"/>
    </xf>
    <xf numFmtId="0" fontId="5" fillId="0" borderId="13" xfId="1" applyBorder="1" applyAlignment="1">
      <alignment horizontal="left" vertic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6" xfId="0" quotePrefix="1" applyFont="1" applyFill="1" applyBorder="1" applyAlignment="1">
      <alignment horizontal="center" wrapText="1"/>
    </xf>
    <xf numFmtId="0" fontId="3" fillId="3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left" wrapText="1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/>
    <xf numFmtId="0" fontId="6" fillId="0" borderId="21" xfId="0" applyFont="1" applyBorder="1"/>
    <xf numFmtId="0" fontId="0" fillId="0" borderId="22" xfId="0" applyBorder="1"/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7" fillId="0" borderId="3" xfId="0" applyFont="1" applyBorder="1" applyAlignment="1">
      <alignment wrapText="1"/>
    </xf>
    <xf numFmtId="0" fontId="3" fillId="0" borderId="3" xfId="0" applyFont="1" applyBorder="1"/>
    <xf numFmtId="0" fontId="0" fillId="2" borderId="3" xfId="0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17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0" fillId="0" borderId="27" xfId="0" applyBorder="1" applyAlignment="1">
      <alignment horizontal="center" vertical="center" wrapText="1"/>
    </xf>
    <xf numFmtId="0" fontId="5" fillId="0" borderId="11" xfId="1" applyBorder="1" applyAlignment="1">
      <alignment horizontal="left" vertical="center" wrapText="1"/>
    </xf>
    <xf numFmtId="0" fontId="0" fillId="0" borderId="29" xfId="0" applyBorder="1"/>
    <xf numFmtId="0" fontId="0" fillId="0" borderId="11" xfId="0" applyBorder="1" applyAlignment="1">
      <alignment horizontal="center" vertical="center" wrapText="1"/>
    </xf>
    <xf numFmtId="0" fontId="5" fillId="0" borderId="30" xfId="1" applyBorder="1" applyAlignment="1">
      <alignment horizontal="left" vertical="center" wrapText="1"/>
    </xf>
    <xf numFmtId="0" fontId="5" fillId="0" borderId="14" xfId="1" applyBorder="1" applyAlignment="1">
      <alignment horizontal="left" vertical="center" wrapText="1"/>
    </xf>
    <xf numFmtId="0" fontId="1" fillId="2" borderId="28" xfId="0" applyFont="1" applyFill="1" applyBorder="1" applyAlignment="1">
      <alignment horizontal="center" wrapText="1"/>
    </xf>
    <xf numFmtId="0" fontId="6" fillId="3" borderId="31" xfId="0" applyFont="1" applyFill="1" applyBorder="1" applyAlignment="1">
      <alignment vertical="center"/>
    </xf>
    <xf numFmtId="0" fontId="3" fillId="3" borderId="32" xfId="0" applyFont="1" applyFill="1" applyBorder="1" applyAlignment="1">
      <alignment vertical="center"/>
    </xf>
    <xf numFmtId="0" fontId="4" fillId="3" borderId="34" xfId="0" applyFont="1" applyFill="1" applyBorder="1" applyAlignment="1">
      <alignment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3" borderId="31" xfId="0" quotePrefix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C" refreshOnLoad="1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8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8" sqref="E8"/>
    </sheetView>
  </sheetViews>
  <sheetFormatPr defaultRowHeight="13.2" x14ac:dyDescent="0.25"/>
  <cols>
    <col min="1" max="1" width="10.77734375" customWidth="1"/>
    <col min="2" max="4" width="20.77734375" customWidth="1"/>
    <col min="5" max="5" width="10.77734375" customWidth="1"/>
    <col min="6" max="7" width="20.77734375" customWidth="1"/>
    <col min="8" max="8" width="10.77734375" customWidth="1"/>
    <col min="9" max="13" width="20.77734375" customWidth="1"/>
    <col min="14" max="15" width="9.109375" hidden="1" customWidth="1"/>
    <col min="16" max="16" width="20.77734375" customWidth="1"/>
    <col min="17" max="17" width="15.33203125" customWidth="1"/>
    <col min="18" max="18" width="9.109375" hidden="1" customWidth="1"/>
    <col min="19" max="19" width="4.6640625" hidden="1" customWidth="1"/>
    <col min="20" max="20" width="20.109375" customWidth="1"/>
    <col min="21" max="21" width="15.33203125" customWidth="1"/>
    <col min="22" max="23" width="9.109375" hidden="1" customWidth="1"/>
    <col min="24" max="24" width="20.109375" customWidth="1"/>
    <col min="25" max="25" width="15.33203125" customWidth="1"/>
    <col min="26" max="27" width="9.109375" hidden="1" customWidth="1"/>
    <col min="28" max="28" width="20.109375" customWidth="1"/>
    <col min="29" max="29" width="15.33203125" customWidth="1"/>
    <col min="30" max="31" width="9.109375" hidden="1" customWidth="1"/>
    <col min="32" max="32" width="20.109375" customWidth="1"/>
    <col min="33" max="33" width="15.33203125" customWidth="1"/>
    <col min="34" max="36" width="9.109375" hidden="1" customWidth="1"/>
    <col min="37" max="37" width="20.109375" customWidth="1"/>
  </cols>
  <sheetData>
    <row r="1" spans="1:37" ht="23.25" customHeight="1" thickBot="1" x14ac:dyDescent="0.3">
      <c r="A1" s="58" t="s">
        <v>1</v>
      </c>
      <c r="B1" s="59" t="s">
        <v>29</v>
      </c>
      <c r="C1" s="56" t="s">
        <v>35</v>
      </c>
      <c r="D1" s="57" t="s">
        <v>30</v>
      </c>
      <c r="E1" s="56" t="s">
        <v>36</v>
      </c>
      <c r="F1" s="57" t="s">
        <v>31</v>
      </c>
      <c r="G1" s="56" t="s">
        <v>37</v>
      </c>
      <c r="H1" s="57" t="s">
        <v>34</v>
      </c>
      <c r="I1" s="62" t="s">
        <v>38</v>
      </c>
      <c r="J1" s="57" t="s">
        <v>32</v>
      </c>
      <c r="K1" s="56" t="s">
        <v>39</v>
      </c>
      <c r="L1" s="57" t="s">
        <v>33</v>
      </c>
      <c r="M1" s="56" t="s">
        <v>40</v>
      </c>
      <c r="N1" s="60"/>
      <c r="O1" s="1"/>
      <c r="P1" s="27"/>
      <c r="Q1" s="26"/>
      <c r="R1" s="61"/>
      <c r="S1" s="61"/>
      <c r="T1" s="61"/>
    </row>
    <row r="2" spans="1:37" s="10" customFormat="1" ht="73.5" customHeight="1" thickTop="1" thickBot="1" x14ac:dyDescent="0.3">
      <c r="A2" s="29" t="s">
        <v>0</v>
      </c>
      <c r="B2" s="29" t="s">
        <v>41</v>
      </c>
      <c r="C2" s="24" t="s">
        <v>42</v>
      </c>
      <c r="D2" s="28" t="s">
        <v>69</v>
      </c>
      <c r="E2" s="28" t="s">
        <v>83</v>
      </c>
      <c r="F2" s="28" t="s">
        <v>84</v>
      </c>
      <c r="G2" s="28" t="s">
        <v>103</v>
      </c>
      <c r="H2" s="28" t="s">
        <v>104</v>
      </c>
      <c r="I2" s="28" t="s">
        <v>105</v>
      </c>
      <c r="J2" s="28" t="s">
        <v>84</v>
      </c>
      <c r="K2" s="28" t="s">
        <v>106</v>
      </c>
      <c r="L2" s="24" t="s">
        <v>108</v>
      </c>
      <c r="M2" s="24" t="s">
        <v>153</v>
      </c>
      <c r="N2" s="8" t="s">
        <v>154</v>
      </c>
      <c r="O2" s="8" t="s">
        <v>155</v>
      </c>
      <c r="P2" s="25" t="s">
        <v>2</v>
      </c>
      <c r="Q2" s="24" t="s">
        <v>156</v>
      </c>
      <c r="R2" s="8" t="s">
        <v>157</v>
      </c>
      <c r="S2" s="8" t="s">
        <v>158</v>
      </c>
      <c r="T2" s="25" t="s">
        <v>3</v>
      </c>
      <c r="U2" s="24" t="s">
        <v>159</v>
      </c>
      <c r="V2" s="8" t="s">
        <v>160</v>
      </c>
      <c r="W2" s="8" t="s">
        <v>161</v>
      </c>
      <c r="X2" s="25" t="s">
        <v>4</v>
      </c>
      <c r="Y2" s="24" t="s">
        <v>162</v>
      </c>
      <c r="Z2" s="8" t="s">
        <v>163</v>
      </c>
      <c r="AA2" s="8" t="s">
        <v>164</v>
      </c>
      <c r="AB2" s="25" t="s">
        <v>5</v>
      </c>
      <c r="AC2" s="24" t="s">
        <v>165</v>
      </c>
      <c r="AD2" s="9" t="s">
        <v>166</v>
      </c>
      <c r="AE2" s="9" t="s">
        <v>167</v>
      </c>
      <c r="AF2" s="24" t="s">
        <v>6</v>
      </c>
      <c r="AG2" s="25" t="s">
        <v>168</v>
      </c>
      <c r="AH2" s="8" t="s">
        <v>169</v>
      </c>
      <c r="AI2" s="9" t="s">
        <v>170</v>
      </c>
      <c r="AJ2" s="9" t="s">
        <v>170</v>
      </c>
      <c r="AK2" s="55" t="s">
        <v>7</v>
      </c>
    </row>
    <row r="3" spans="1:37" ht="40.200000000000003" thickTop="1" x14ac:dyDescent="0.25">
      <c r="A3" s="30">
        <f>ROW(A3) - ROW($A$2)</f>
        <v>1</v>
      </c>
      <c r="B3" s="30"/>
      <c r="C3" s="14" t="s">
        <v>43</v>
      </c>
      <c r="D3" s="12" t="s">
        <v>70</v>
      </c>
      <c r="E3" s="18">
        <v>1</v>
      </c>
      <c r="F3" s="18" t="s">
        <v>85</v>
      </c>
      <c r="G3" s="18"/>
      <c r="H3" s="18"/>
      <c r="I3" s="18"/>
      <c r="J3" s="12" t="s">
        <v>85</v>
      </c>
      <c r="K3" s="17" t="s">
        <v>43</v>
      </c>
      <c r="L3" s="12" t="s">
        <v>109</v>
      </c>
      <c r="M3" s="12"/>
      <c r="N3" s="11"/>
      <c r="O3" s="11" t="str">
        <f>CONCATENATE("https://octopart-clicks.com/click/altium?seller=TME&amp;sku=",N3,"&amp;country=PL&amp;ref=supplier&amp;")</f>
        <v>https://octopart-clicks.com/click/altium?seller=TME&amp;sku=&amp;country=PL&amp;ref=supplier&amp;</v>
      </c>
      <c r="P3" s="13" t="str">
        <f>IF(M3 = "", "", HYPERLINK(O3, N3))</f>
        <v/>
      </c>
      <c r="Q3" s="12"/>
      <c r="R3" s="11"/>
      <c r="S3" s="11" t="str">
        <f>CONCATENATE("https://octopart-clicks.com/click/altium?seller=RS&amp;sku=",R3,"&amp;country=PL&amp;ref=supplier&amp;")</f>
        <v>https://octopart-clicks.com/click/altium?seller=RS&amp;sku=&amp;country=PL&amp;ref=supplier&amp;</v>
      </c>
      <c r="T3" s="13" t="str">
        <f>IF(Q3 = "", "", HYPERLINK(S3,R3))</f>
        <v/>
      </c>
      <c r="U3" s="12"/>
      <c r="V3" s="11"/>
      <c r="W3" s="11" t="str">
        <f>CONCATENATE("http://pl.farnell.com/",V3)</f>
        <v>http://pl.farnell.com/</v>
      </c>
      <c r="X3" s="13" t="str">
        <f>IF(U3= "", "", HYPERLINK(W3, V3))</f>
        <v/>
      </c>
      <c r="Y3" s="12"/>
      <c r="Z3" s="11"/>
      <c r="AA3" s="11" t="str">
        <f>CONCATENATE("http://pl.mouser.com/ProductDetail/",Z3)</f>
        <v>http://pl.mouser.com/ProductDetail/</v>
      </c>
      <c r="AB3" s="13" t="str">
        <f>IF(Y3= "", "", HYPERLINK(AA3,Z3))</f>
        <v/>
      </c>
      <c r="AC3" s="12"/>
      <c r="AD3" s="11"/>
      <c r="AE3" s="11" t="str">
        <f>CONCATENATE("https://octopart-clicks.com/click/altium?seller=DigiKey&amp;sku=",AD3,"&amp;country=US&amp;ref=supplier&amp;")</f>
        <v>https://octopart-clicks.com/click/altium?seller=DigiKey&amp;sku=&amp;country=US&amp;ref=supplier&amp;</v>
      </c>
      <c r="AF3" s="13" t="str">
        <f>IF(AC3= "", "", HYPERLINK(AE3,AD3))</f>
        <v/>
      </c>
      <c r="AG3" s="12"/>
      <c r="AH3" s="11"/>
      <c r="AI3" s="11"/>
      <c r="AJ3" s="11"/>
      <c r="AK3" s="53" t="str">
        <f>IF(AG3 = "", "", HYPERLINK(AI3,AH3))</f>
        <v/>
      </c>
    </row>
    <row r="4" spans="1:37" ht="40.200000000000003" thickBot="1" x14ac:dyDescent="0.3">
      <c r="A4" s="30">
        <f>ROW(A4) - ROW($A$2)</f>
        <v>2</v>
      </c>
      <c r="B4" s="30"/>
      <c r="C4" s="14" t="s">
        <v>43</v>
      </c>
      <c r="D4" s="12" t="s">
        <v>70</v>
      </c>
      <c r="E4" s="19">
        <v>1</v>
      </c>
      <c r="F4" s="18" t="s">
        <v>85</v>
      </c>
      <c r="G4" s="18"/>
      <c r="H4" s="18"/>
      <c r="I4" s="18"/>
      <c r="J4" s="12" t="s">
        <v>85</v>
      </c>
      <c r="K4" s="12" t="s">
        <v>43</v>
      </c>
      <c r="L4" s="16" t="s">
        <v>110</v>
      </c>
      <c r="M4" s="16"/>
      <c r="N4" s="15"/>
      <c r="O4" s="11" t="str">
        <f t="shared" ref="O4:O46" si="0">CONCATENATE("https://octopart-clicks.com/click/altium?seller=TME&amp;sku=",N4,"&amp;country=PL&amp;ref=supplier&amp;")</f>
        <v>https://octopart-clicks.com/click/altium?seller=TME&amp;sku=&amp;country=PL&amp;ref=supplier&amp;</v>
      </c>
      <c r="P4" s="13" t="str">
        <f t="shared" ref="P4:P46" si="1">IF(M4 = "", "", HYPERLINK(O4, N4))</f>
        <v/>
      </c>
      <c r="Q4" s="16"/>
      <c r="R4" s="15"/>
      <c r="S4" s="11" t="str">
        <f t="shared" ref="S4:S46" si="2">CONCATENATE("https://octopart-clicks.com/click/altium?seller=RS&amp;sku=",R4,"&amp;country=PL&amp;ref=supplier&amp;")</f>
        <v>https://octopart-clicks.com/click/altium?seller=RS&amp;sku=&amp;country=PL&amp;ref=supplier&amp;</v>
      </c>
      <c r="T4" s="13" t="str">
        <f t="shared" ref="T4:T46" si="3">IF(Q4 = "", "", HYPERLINK(S4,R4))</f>
        <v/>
      </c>
      <c r="U4" s="16"/>
      <c r="V4" s="15"/>
      <c r="W4" s="11" t="str">
        <f t="shared" ref="W4:W46" si="4">CONCATENATE("http://pl.farnell.com/",V4)</f>
        <v>http://pl.farnell.com/</v>
      </c>
      <c r="X4" s="13" t="str">
        <f t="shared" ref="X4:X46" si="5">IF(U4= "", "", HYPERLINK(W4, V4))</f>
        <v/>
      </c>
      <c r="Y4" s="16"/>
      <c r="Z4" s="15"/>
      <c r="AA4" s="11" t="str">
        <f t="shared" ref="AA4:AA46" si="6">CONCATENATE("http://pl.mouser.com/ProductDetail/",Z4)</f>
        <v>http://pl.mouser.com/ProductDetail/</v>
      </c>
      <c r="AB4" s="13" t="str">
        <f t="shared" ref="AB4:AB46" si="7">IF(Y4= "", "", HYPERLINK(AA4,Z4))</f>
        <v/>
      </c>
      <c r="AC4" s="16"/>
      <c r="AD4" s="15"/>
      <c r="AE4" s="11" t="str">
        <f t="shared" ref="AE4:AE46" si="8">CONCATENATE("https://octopart-clicks.com/click/altium?seller=DigiKey&amp;sku=",AD4,"&amp;country=US&amp;ref=supplier&amp;")</f>
        <v>https://octopart-clicks.com/click/altium?seller=DigiKey&amp;sku=&amp;country=US&amp;ref=supplier&amp;</v>
      </c>
      <c r="AF4" s="13" t="str">
        <f t="shared" ref="AF4:AF46" si="9">IF(AC4= "", "", HYPERLINK(AE4,AD4))</f>
        <v/>
      </c>
      <c r="AG4" s="16"/>
      <c r="AH4" s="15"/>
      <c r="AI4" s="15"/>
      <c r="AJ4" s="11"/>
      <c r="AK4" s="54" t="str">
        <f t="shared" ref="AK4:AK46" si="10">IF(AG4 = "", "", HYPERLINK(AI4,AH4))</f>
        <v/>
      </c>
    </row>
    <row r="5" spans="1:37" ht="40.200000000000003" thickTop="1" x14ac:dyDescent="0.25">
      <c r="A5" s="30">
        <f>ROW(A5) - ROW($A$2)</f>
        <v>3</v>
      </c>
      <c r="B5" s="30"/>
      <c r="C5" s="14" t="s">
        <v>44</v>
      </c>
      <c r="D5" s="12" t="s">
        <v>71</v>
      </c>
      <c r="E5" s="18">
        <v>1</v>
      </c>
      <c r="F5" s="18" t="s">
        <v>86</v>
      </c>
      <c r="G5" s="18"/>
      <c r="H5" s="18"/>
      <c r="I5" s="18"/>
      <c r="J5" s="12" t="s">
        <v>86</v>
      </c>
      <c r="K5" s="17" t="s">
        <v>44</v>
      </c>
      <c r="L5" s="12" t="s">
        <v>111</v>
      </c>
      <c r="M5" s="12"/>
      <c r="N5" s="11"/>
      <c r="O5" s="11" t="str">
        <f>CONCATENATE("https://octopart-clicks.com/click/altium?seller=TME&amp;sku=",N5,"&amp;country=PL&amp;ref=supplier&amp;")</f>
        <v>https://octopart-clicks.com/click/altium?seller=TME&amp;sku=&amp;country=PL&amp;ref=supplier&amp;</v>
      </c>
      <c r="P5" s="13" t="str">
        <f>IF(M5 = "", "", HYPERLINK(O5, N5))</f>
        <v/>
      </c>
      <c r="Q5" s="12"/>
      <c r="R5" s="11"/>
      <c r="S5" s="11" t="str">
        <f>CONCATENATE("https://octopart-clicks.com/click/altium?seller=RS&amp;sku=",R5,"&amp;country=PL&amp;ref=supplier&amp;")</f>
        <v>https://octopart-clicks.com/click/altium?seller=RS&amp;sku=&amp;country=PL&amp;ref=supplier&amp;</v>
      </c>
      <c r="T5" s="13" t="str">
        <f>IF(Q5 = "", "", HYPERLINK(S5,R5))</f>
        <v/>
      </c>
      <c r="U5" s="12"/>
      <c r="V5" s="11"/>
      <c r="W5" s="11" t="str">
        <f>CONCATENATE("http://pl.farnell.com/",V5)</f>
        <v>http://pl.farnell.com/</v>
      </c>
      <c r="X5" s="13" t="str">
        <f>IF(U5= "", "", HYPERLINK(W5, V5))</f>
        <v/>
      </c>
      <c r="Y5" s="12"/>
      <c r="Z5" s="11"/>
      <c r="AA5" s="11" t="str">
        <f>CONCATENATE("http://pl.mouser.com/ProductDetail/",Z5)</f>
        <v>http://pl.mouser.com/ProductDetail/</v>
      </c>
      <c r="AB5" s="13" t="str">
        <f>IF(Y5= "", "", HYPERLINK(AA5,Z5))</f>
        <v/>
      </c>
      <c r="AC5" s="12"/>
      <c r="AD5" s="11"/>
      <c r="AE5" s="11" t="str">
        <f>CONCATENATE("https://octopart-clicks.com/click/altium?seller=DigiKey&amp;sku=",AD5,"&amp;country=US&amp;ref=supplier&amp;")</f>
        <v>https://octopart-clicks.com/click/altium?seller=DigiKey&amp;sku=&amp;country=US&amp;ref=supplier&amp;</v>
      </c>
      <c r="AF5" s="13" t="str">
        <f>IF(AC5= "", "", HYPERLINK(AE5,AD5))</f>
        <v/>
      </c>
      <c r="AG5" s="12"/>
      <c r="AH5" s="11"/>
      <c r="AI5" s="11"/>
      <c r="AJ5" s="11"/>
      <c r="AK5" s="53" t="str">
        <f>IF(AG5 = "", "", HYPERLINK(AI5,AH5))</f>
        <v/>
      </c>
    </row>
    <row r="6" spans="1:37" ht="40.200000000000003" thickBot="1" x14ac:dyDescent="0.3">
      <c r="A6" s="30">
        <f>ROW(A6) - ROW($A$2)</f>
        <v>4</v>
      </c>
      <c r="B6" s="30"/>
      <c r="C6" s="14" t="s">
        <v>44</v>
      </c>
      <c r="D6" s="12" t="s">
        <v>71</v>
      </c>
      <c r="E6" s="19">
        <v>1</v>
      </c>
      <c r="F6" s="18" t="s">
        <v>86</v>
      </c>
      <c r="G6" s="18"/>
      <c r="H6" s="18"/>
      <c r="I6" s="18"/>
      <c r="J6" s="12" t="s">
        <v>86</v>
      </c>
      <c r="K6" s="12" t="s">
        <v>44</v>
      </c>
      <c r="L6" s="16" t="s">
        <v>112</v>
      </c>
      <c r="M6" s="16"/>
      <c r="N6" s="15"/>
      <c r="O6" s="11" t="str">
        <f t="shared" ref="O6" si="11">CONCATENATE("https://octopart-clicks.com/click/altium?seller=TME&amp;sku=",N6,"&amp;country=PL&amp;ref=supplier&amp;")</f>
        <v>https://octopart-clicks.com/click/altium?seller=TME&amp;sku=&amp;country=PL&amp;ref=supplier&amp;</v>
      </c>
      <c r="P6" s="13" t="str">
        <f t="shared" ref="P6" si="12">IF(M6 = "", "", HYPERLINK(O6, N6))</f>
        <v/>
      </c>
      <c r="Q6" s="16"/>
      <c r="R6" s="15"/>
      <c r="S6" s="11" t="str">
        <f t="shared" ref="S6" si="13">CONCATENATE("https://octopart-clicks.com/click/altium?seller=RS&amp;sku=",R6,"&amp;country=PL&amp;ref=supplier&amp;")</f>
        <v>https://octopart-clicks.com/click/altium?seller=RS&amp;sku=&amp;country=PL&amp;ref=supplier&amp;</v>
      </c>
      <c r="T6" s="13" t="str">
        <f t="shared" ref="T6" si="14">IF(Q6 = "", "", HYPERLINK(S6,R6))</f>
        <v/>
      </c>
      <c r="U6" s="16"/>
      <c r="V6" s="15"/>
      <c r="W6" s="11" t="str">
        <f t="shared" ref="W6" si="15">CONCATENATE("http://pl.farnell.com/",V6)</f>
        <v>http://pl.farnell.com/</v>
      </c>
      <c r="X6" s="13" t="str">
        <f t="shared" ref="X6" si="16">IF(U6= "", "", HYPERLINK(W6, V6))</f>
        <v/>
      </c>
      <c r="Y6" s="16"/>
      <c r="Z6" s="15"/>
      <c r="AA6" s="11" t="str">
        <f t="shared" ref="AA6" si="17">CONCATENATE("http://pl.mouser.com/ProductDetail/",Z6)</f>
        <v>http://pl.mouser.com/ProductDetail/</v>
      </c>
      <c r="AB6" s="13" t="str">
        <f t="shared" ref="AB6" si="18">IF(Y6= "", "", HYPERLINK(AA6,Z6))</f>
        <v/>
      </c>
      <c r="AC6" s="16"/>
      <c r="AD6" s="15"/>
      <c r="AE6" s="11" t="str">
        <f t="shared" ref="AE6" si="19">CONCATENATE("https://octopart-clicks.com/click/altium?seller=DigiKey&amp;sku=",AD6,"&amp;country=US&amp;ref=supplier&amp;")</f>
        <v>https://octopart-clicks.com/click/altium?seller=DigiKey&amp;sku=&amp;country=US&amp;ref=supplier&amp;</v>
      </c>
      <c r="AF6" s="13" t="str">
        <f t="shared" ref="AF6" si="20">IF(AC6= "", "", HYPERLINK(AE6,AD6))</f>
        <v/>
      </c>
      <c r="AG6" s="16"/>
      <c r="AH6" s="15"/>
      <c r="AI6" s="15"/>
      <c r="AJ6" s="11"/>
      <c r="AK6" s="54" t="str">
        <f t="shared" ref="AK6" si="21">IF(AG6 = "", "", HYPERLINK(AI6,AH6))</f>
        <v/>
      </c>
    </row>
    <row r="7" spans="1:37" ht="40.200000000000003" thickTop="1" x14ac:dyDescent="0.25">
      <c r="A7" s="30">
        <f>ROW(A7) - ROW($A$2)</f>
        <v>5</v>
      </c>
      <c r="B7" s="30"/>
      <c r="C7" s="14" t="s">
        <v>44</v>
      </c>
      <c r="D7" s="12" t="s">
        <v>71</v>
      </c>
      <c r="E7" s="18">
        <v>1</v>
      </c>
      <c r="F7" s="18" t="s">
        <v>86</v>
      </c>
      <c r="G7" s="18"/>
      <c r="H7" s="18"/>
      <c r="I7" s="18"/>
      <c r="J7" s="12" t="s">
        <v>86</v>
      </c>
      <c r="K7" s="17" t="s">
        <v>44</v>
      </c>
      <c r="L7" s="12" t="s">
        <v>113</v>
      </c>
      <c r="M7" s="12"/>
      <c r="N7" s="11"/>
      <c r="O7" s="11" t="str">
        <f>CONCATENATE("https://octopart-clicks.com/click/altium?seller=TME&amp;sku=",N7,"&amp;country=PL&amp;ref=supplier&amp;")</f>
        <v>https://octopart-clicks.com/click/altium?seller=TME&amp;sku=&amp;country=PL&amp;ref=supplier&amp;</v>
      </c>
      <c r="P7" s="13" t="str">
        <f>IF(M7 = "", "", HYPERLINK(O7, N7))</f>
        <v/>
      </c>
      <c r="Q7" s="12"/>
      <c r="R7" s="11"/>
      <c r="S7" s="11" t="str">
        <f>CONCATENATE("https://octopart-clicks.com/click/altium?seller=RS&amp;sku=",R7,"&amp;country=PL&amp;ref=supplier&amp;")</f>
        <v>https://octopart-clicks.com/click/altium?seller=RS&amp;sku=&amp;country=PL&amp;ref=supplier&amp;</v>
      </c>
      <c r="T7" s="13" t="str">
        <f>IF(Q7 = "", "", HYPERLINK(S7,R7))</f>
        <v/>
      </c>
      <c r="U7" s="12"/>
      <c r="V7" s="11"/>
      <c r="W7" s="11" t="str">
        <f>CONCATENATE("http://pl.farnell.com/",V7)</f>
        <v>http://pl.farnell.com/</v>
      </c>
      <c r="X7" s="13" t="str">
        <f>IF(U7= "", "", HYPERLINK(W7, V7))</f>
        <v/>
      </c>
      <c r="Y7" s="12"/>
      <c r="Z7" s="11"/>
      <c r="AA7" s="11" t="str">
        <f>CONCATENATE("http://pl.mouser.com/ProductDetail/",Z7)</f>
        <v>http://pl.mouser.com/ProductDetail/</v>
      </c>
      <c r="AB7" s="13" t="str">
        <f>IF(Y7= "", "", HYPERLINK(AA7,Z7))</f>
        <v/>
      </c>
      <c r="AC7" s="12"/>
      <c r="AD7" s="11"/>
      <c r="AE7" s="11" t="str">
        <f>CONCATENATE("https://octopart-clicks.com/click/altium?seller=DigiKey&amp;sku=",AD7,"&amp;country=US&amp;ref=supplier&amp;")</f>
        <v>https://octopart-clicks.com/click/altium?seller=DigiKey&amp;sku=&amp;country=US&amp;ref=supplier&amp;</v>
      </c>
      <c r="AF7" s="13" t="str">
        <f>IF(AC7= "", "", HYPERLINK(AE7,AD7))</f>
        <v/>
      </c>
      <c r="AG7" s="12"/>
      <c r="AH7" s="11"/>
      <c r="AI7" s="11"/>
      <c r="AJ7" s="11"/>
      <c r="AK7" s="53" t="str">
        <f>IF(AG7 = "", "", HYPERLINK(AI7,AH7))</f>
        <v/>
      </c>
    </row>
    <row r="8" spans="1:37" ht="40.200000000000003" thickBot="1" x14ac:dyDescent="0.3">
      <c r="A8" s="30">
        <f>ROW(A8) - ROW($A$2)</f>
        <v>6</v>
      </c>
      <c r="B8" s="30"/>
      <c r="C8" s="14" t="s">
        <v>44</v>
      </c>
      <c r="D8" s="12" t="s">
        <v>71</v>
      </c>
      <c r="E8" s="19">
        <v>1</v>
      </c>
      <c r="F8" s="18" t="s">
        <v>86</v>
      </c>
      <c r="G8" s="18"/>
      <c r="H8" s="18"/>
      <c r="I8" s="18"/>
      <c r="J8" s="12" t="s">
        <v>86</v>
      </c>
      <c r="K8" s="12" t="s">
        <v>44</v>
      </c>
      <c r="L8" s="16" t="s">
        <v>114</v>
      </c>
      <c r="M8" s="16"/>
      <c r="N8" s="15"/>
      <c r="O8" s="11" t="str">
        <f t="shared" ref="O8:O10" si="22">CONCATENATE("https://octopart-clicks.com/click/altium?seller=TME&amp;sku=",N8,"&amp;country=PL&amp;ref=supplier&amp;")</f>
        <v>https://octopart-clicks.com/click/altium?seller=TME&amp;sku=&amp;country=PL&amp;ref=supplier&amp;</v>
      </c>
      <c r="P8" s="13" t="str">
        <f t="shared" ref="P8:P10" si="23">IF(M8 = "", "", HYPERLINK(O8, N8))</f>
        <v/>
      </c>
      <c r="Q8" s="16"/>
      <c r="R8" s="15"/>
      <c r="S8" s="11" t="str">
        <f t="shared" ref="S8:S10" si="24">CONCATENATE("https://octopart-clicks.com/click/altium?seller=RS&amp;sku=",R8,"&amp;country=PL&amp;ref=supplier&amp;")</f>
        <v>https://octopart-clicks.com/click/altium?seller=RS&amp;sku=&amp;country=PL&amp;ref=supplier&amp;</v>
      </c>
      <c r="T8" s="13" t="str">
        <f t="shared" ref="T8:T10" si="25">IF(Q8 = "", "", HYPERLINK(S8,R8))</f>
        <v/>
      </c>
      <c r="U8" s="16"/>
      <c r="V8" s="15"/>
      <c r="W8" s="11" t="str">
        <f t="shared" ref="W8:W10" si="26">CONCATENATE("http://pl.farnell.com/",V8)</f>
        <v>http://pl.farnell.com/</v>
      </c>
      <c r="X8" s="13" t="str">
        <f t="shared" ref="X8:X10" si="27">IF(U8= "", "", HYPERLINK(W8, V8))</f>
        <v/>
      </c>
      <c r="Y8" s="16"/>
      <c r="Z8" s="15"/>
      <c r="AA8" s="11" t="str">
        <f t="shared" ref="AA8:AA10" si="28">CONCATENATE("http://pl.mouser.com/ProductDetail/",Z8)</f>
        <v>http://pl.mouser.com/ProductDetail/</v>
      </c>
      <c r="AB8" s="13" t="str">
        <f t="shared" ref="AB8:AB10" si="29">IF(Y8= "", "", HYPERLINK(AA8,Z8))</f>
        <v/>
      </c>
      <c r="AC8" s="16"/>
      <c r="AD8" s="15"/>
      <c r="AE8" s="11" t="str">
        <f t="shared" ref="AE8:AE10" si="30">CONCATENATE("https://octopart-clicks.com/click/altium?seller=DigiKey&amp;sku=",AD8,"&amp;country=US&amp;ref=supplier&amp;")</f>
        <v>https://octopart-clicks.com/click/altium?seller=DigiKey&amp;sku=&amp;country=US&amp;ref=supplier&amp;</v>
      </c>
      <c r="AF8" s="13" t="str">
        <f t="shared" ref="AF8:AF10" si="31">IF(AC8= "", "", HYPERLINK(AE8,AD8))</f>
        <v/>
      </c>
      <c r="AG8" s="16"/>
      <c r="AH8" s="15"/>
      <c r="AI8" s="15"/>
      <c r="AJ8" s="11"/>
      <c r="AK8" s="54" t="str">
        <f t="shared" ref="AK8:AK10" si="32">IF(AG8 = "", "", HYPERLINK(AI8,AH8))</f>
        <v/>
      </c>
    </row>
    <row r="9" spans="1:37" ht="13.8" thickTop="1" x14ac:dyDescent="0.25">
      <c r="A9" s="30">
        <f>ROW(A9) - ROW($A$2)</f>
        <v>7</v>
      </c>
      <c r="B9" s="30"/>
      <c r="C9" s="14" t="s">
        <v>45</v>
      </c>
      <c r="D9" s="12" t="s">
        <v>70</v>
      </c>
      <c r="E9" s="18">
        <v>1</v>
      </c>
      <c r="F9" s="18" t="s">
        <v>87</v>
      </c>
      <c r="G9" s="18"/>
      <c r="H9" s="18"/>
      <c r="I9" s="18"/>
      <c r="J9" s="12" t="s">
        <v>87</v>
      </c>
      <c r="K9" s="17" t="s">
        <v>87</v>
      </c>
      <c r="L9" s="12" t="s">
        <v>115</v>
      </c>
      <c r="M9" s="12"/>
      <c r="N9" s="11"/>
      <c r="O9" s="11" t="str">
        <f>CONCATENATE("https://octopart-clicks.com/click/altium?seller=TME&amp;sku=",N9,"&amp;country=PL&amp;ref=supplier&amp;")</f>
        <v>https://octopart-clicks.com/click/altium?seller=TME&amp;sku=&amp;country=PL&amp;ref=supplier&amp;</v>
      </c>
      <c r="P9" s="13" t="str">
        <f>IF(M9 = "", "", HYPERLINK(O9, N9))</f>
        <v/>
      </c>
      <c r="Q9" s="12"/>
      <c r="R9" s="11"/>
      <c r="S9" s="11" t="str">
        <f>CONCATENATE("https://octopart-clicks.com/click/altium?seller=RS&amp;sku=",R9,"&amp;country=PL&amp;ref=supplier&amp;")</f>
        <v>https://octopart-clicks.com/click/altium?seller=RS&amp;sku=&amp;country=PL&amp;ref=supplier&amp;</v>
      </c>
      <c r="T9" s="13" t="str">
        <f>IF(Q9 = "", "", HYPERLINK(S9,R9))</f>
        <v/>
      </c>
      <c r="U9" s="12"/>
      <c r="V9" s="11"/>
      <c r="W9" s="11" t="str">
        <f>CONCATENATE("http://pl.farnell.com/",V9)</f>
        <v>http://pl.farnell.com/</v>
      </c>
      <c r="X9" s="13" t="str">
        <f>IF(U9= "", "", HYPERLINK(W9, V9))</f>
        <v/>
      </c>
      <c r="Y9" s="12"/>
      <c r="Z9" s="11"/>
      <c r="AA9" s="11" t="str">
        <f>CONCATENATE("http://pl.mouser.com/ProductDetail/",Z9)</f>
        <v>http://pl.mouser.com/ProductDetail/</v>
      </c>
      <c r="AB9" s="13" t="str">
        <f>IF(Y9= "", "", HYPERLINK(AA9,Z9))</f>
        <v/>
      </c>
      <c r="AC9" s="12"/>
      <c r="AD9" s="11"/>
      <c r="AE9" s="11" t="str">
        <f>CONCATENATE("https://octopart-clicks.com/click/altium?seller=DigiKey&amp;sku=",AD9,"&amp;country=US&amp;ref=supplier&amp;")</f>
        <v>https://octopart-clicks.com/click/altium?seller=DigiKey&amp;sku=&amp;country=US&amp;ref=supplier&amp;</v>
      </c>
      <c r="AF9" s="13" t="str">
        <f>IF(AC9= "", "", HYPERLINK(AE9,AD9))</f>
        <v/>
      </c>
      <c r="AG9" s="12"/>
      <c r="AH9" s="11"/>
      <c r="AI9" s="11"/>
      <c r="AJ9" s="11"/>
      <c r="AK9" s="53" t="str">
        <f>IF(AG9 = "", "", HYPERLINK(AI9,AH9))</f>
        <v/>
      </c>
    </row>
    <row r="10" spans="1:37" ht="13.8" thickBot="1" x14ac:dyDescent="0.3">
      <c r="A10" s="30">
        <f>ROW(A10) - ROW($A$2)</f>
        <v>8</v>
      </c>
      <c r="B10" s="30"/>
      <c r="C10" s="14" t="s">
        <v>46</v>
      </c>
      <c r="D10" s="12" t="s">
        <v>70</v>
      </c>
      <c r="E10" s="19">
        <v>1</v>
      </c>
      <c r="F10" s="18" t="s">
        <v>87</v>
      </c>
      <c r="G10" s="18"/>
      <c r="H10" s="18"/>
      <c r="I10" s="18"/>
      <c r="J10" s="12" t="s">
        <v>87</v>
      </c>
      <c r="K10" s="12" t="s">
        <v>87</v>
      </c>
      <c r="L10" s="16" t="s">
        <v>116</v>
      </c>
      <c r="M10" s="16"/>
      <c r="N10" s="15"/>
      <c r="O10" s="11" t="str">
        <f t="shared" ref="O10" si="33">CONCATENATE("https://octopart-clicks.com/click/altium?seller=TME&amp;sku=",N10,"&amp;country=PL&amp;ref=supplier&amp;")</f>
        <v>https://octopart-clicks.com/click/altium?seller=TME&amp;sku=&amp;country=PL&amp;ref=supplier&amp;</v>
      </c>
      <c r="P10" s="13" t="str">
        <f t="shared" ref="P10" si="34">IF(M10 = "", "", HYPERLINK(O10, N10))</f>
        <v/>
      </c>
      <c r="Q10" s="16"/>
      <c r="R10" s="15"/>
      <c r="S10" s="11" t="str">
        <f t="shared" ref="S10" si="35">CONCATENATE("https://octopart-clicks.com/click/altium?seller=RS&amp;sku=",R10,"&amp;country=PL&amp;ref=supplier&amp;")</f>
        <v>https://octopart-clicks.com/click/altium?seller=RS&amp;sku=&amp;country=PL&amp;ref=supplier&amp;</v>
      </c>
      <c r="T10" s="13" t="str">
        <f t="shared" ref="T10" si="36">IF(Q10 = "", "", HYPERLINK(S10,R10))</f>
        <v/>
      </c>
      <c r="U10" s="16"/>
      <c r="V10" s="15"/>
      <c r="W10" s="11" t="str">
        <f t="shared" ref="W10" si="37">CONCATENATE("http://pl.farnell.com/",V10)</f>
        <v>http://pl.farnell.com/</v>
      </c>
      <c r="X10" s="13" t="str">
        <f t="shared" ref="X10" si="38">IF(U10= "", "", HYPERLINK(W10, V10))</f>
        <v/>
      </c>
      <c r="Y10" s="16"/>
      <c r="Z10" s="15"/>
      <c r="AA10" s="11" t="str">
        <f t="shared" ref="AA10" si="39">CONCATENATE("http://pl.mouser.com/ProductDetail/",Z10)</f>
        <v>http://pl.mouser.com/ProductDetail/</v>
      </c>
      <c r="AB10" s="13" t="str">
        <f t="shared" ref="AB10" si="40">IF(Y10= "", "", HYPERLINK(AA10,Z10))</f>
        <v/>
      </c>
      <c r="AC10" s="16"/>
      <c r="AD10" s="15"/>
      <c r="AE10" s="11" t="str">
        <f t="shared" ref="AE10" si="41">CONCATENATE("https://octopart-clicks.com/click/altium?seller=DigiKey&amp;sku=",AD10,"&amp;country=US&amp;ref=supplier&amp;")</f>
        <v>https://octopart-clicks.com/click/altium?seller=DigiKey&amp;sku=&amp;country=US&amp;ref=supplier&amp;</v>
      </c>
      <c r="AF10" s="13" t="str">
        <f t="shared" ref="AF10" si="42">IF(AC10= "", "", HYPERLINK(AE10,AD10))</f>
        <v/>
      </c>
      <c r="AG10" s="16"/>
      <c r="AH10" s="15"/>
      <c r="AI10" s="15"/>
      <c r="AJ10" s="11"/>
      <c r="AK10" s="54" t="str">
        <f t="shared" ref="AK10" si="43">IF(AG10 = "", "", HYPERLINK(AI10,AH10))</f>
        <v/>
      </c>
    </row>
    <row r="11" spans="1:37" ht="40.200000000000003" thickTop="1" x14ac:dyDescent="0.25">
      <c r="A11" s="30">
        <f>ROW(A11) - ROW($A$2)</f>
        <v>9</v>
      </c>
      <c r="B11" s="30"/>
      <c r="C11" s="14" t="s">
        <v>47</v>
      </c>
      <c r="D11" s="12" t="s">
        <v>72</v>
      </c>
      <c r="E11" s="18">
        <v>1</v>
      </c>
      <c r="F11" s="18" t="s">
        <v>88</v>
      </c>
      <c r="G11" s="18"/>
      <c r="H11" s="18"/>
      <c r="I11" s="18"/>
      <c r="J11" s="12" t="s">
        <v>88</v>
      </c>
      <c r="K11" s="17" t="s">
        <v>47</v>
      </c>
      <c r="L11" s="12" t="s">
        <v>117</v>
      </c>
      <c r="M11" s="12"/>
      <c r="N11" s="11"/>
      <c r="O11" s="11" t="str">
        <f>CONCATENATE("https://octopart-clicks.com/click/altium?seller=TME&amp;sku=",N11,"&amp;country=PL&amp;ref=supplier&amp;")</f>
        <v>https://octopart-clicks.com/click/altium?seller=TME&amp;sku=&amp;country=PL&amp;ref=supplier&amp;</v>
      </c>
      <c r="P11" s="13" t="str">
        <f>IF(M11 = "", "", HYPERLINK(O11, N11))</f>
        <v/>
      </c>
      <c r="Q11" s="12"/>
      <c r="R11" s="11"/>
      <c r="S11" s="11" t="str">
        <f>CONCATENATE("https://octopart-clicks.com/click/altium?seller=RS&amp;sku=",R11,"&amp;country=PL&amp;ref=supplier&amp;")</f>
        <v>https://octopart-clicks.com/click/altium?seller=RS&amp;sku=&amp;country=PL&amp;ref=supplier&amp;</v>
      </c>
      <c r="T11" s="13" t="str">
        <f>IF(Q11 = "", "", HYPERLINK(S11,R11))</f>
        <v/>
      </c>
      <c r="U11" s="12"/>
      <c r="V11" s="11"/>
      <c r="W11" s="11" t="str">
        <f>CONCATENATE("http://pl.farnell.com/",V11)</f>
        <v>http://pl.farnell.com/</v>
      </c>
      <c r="X11" s="13" t="str">
        <f>IF(U11= "", "", HYPERLINK(W11, V11))</f>
        <v/>
      </c>
      <c r="Y11" s="12"/>
      <c r="Z11" s="11"/>
      <c r="AA11" s="11" t="str">
        <f>CONCATENATE("http://pl.mouser.com/ProductDetail/",Z11)</f>
        <v>http://pl.mouser.com/ProductDetail/</v>
      </c>
      <c r="AB11" s="13" t="str">
        <f>IF(Y11= "", "", HYPERLINK(AA11,Z11))</f>
        <v/>
      </c>
      <c r="AC11" s="12"/>
      <c r="AD11" s="11"/>
      <c r="AE11" s="11" t="str">
        <f>CONCATENATE("https://octopart-clicks.com/click/altium?seller=DigiKey&amp;sku=",AD11,"&amp;country=US&amp;ref=supplier&amp;")</f>
        <v>https://octopart-clicks.com/click/altium?seller=DigiKey&amp;sku=&amp;country=US&amp;ref=supplier&amp;</v>
      </c>
      <c r="AF11" s="13" t="str">
        <f>IF(AC11= "", "", HYPERLINK(AE11,AD11))</f>
        <v/>
      </c>
      <c r="AG11" s="12"/>
      <c r="AH11" s="11"/>
      <c r="AI11" s="11"/>
      <c r="AJ11" s="11"/>
      <c r="AK11" s="53" t="str">
        <f>IF(AG11 = "", "", HYPERLINK(AI11,AH11))</f>
        <v/>
      </c>
    </row>
    <row r="12" spans="1:37" ht="40.200000000000003" thickBot="1" x14ac:dyDescent="0.3">
      <c r="A12" s="30">
        <f>ROW(A12) - ROW($A$2)</f>
        <v>10</v>
      </c>
      <c r="B12" s="30"/>
      <c r="C12" s="14" t="s">
        <v>44</v>
      </c>
      <c r="D12" s="12" t="s">
        <v>71</v>
      </c>
      <c r="E12" s="19">
        <v>1</v>
      </c>
      <c r="F12" s="18" t="s">
        <v>86</v>
      </c>
      <c r="G12" s="18"/>
      <c r="H12" s="18"/>
      <c r="I12" s="18"/>
      <c r="J12" s="12" t="s">
        <v>86</v>
      </c>
      <c r="K12" s="12" t="s">
        <v>44</v>
      </c>
      <c r="L12" s="16" t="s">
        <v>118</v>
      </c>
      <c r="M12" s="16"/>
      <c r="N12" s="15"/>
      <c r="O12" s="11" t="str">
        <f t="shared" ref="O12:O18" si="44">CONCATENATE("https://octopart-clicks.com/click/altium?seller=TME&amp;sku=",N12,"&amp;country=PL&amp;ref=supplier&amp;")</f>
        <v>https://octopart-clicks.com/click/altium?seller=TME&amp;sku=&amp;country=PL&amp;ref=supplier&amp;</v>
      </c>
      <c r="P12" s="13" t="str">
        <f t="shared" ref="P12:P18" si="45">IF(M12 = "", "", HYPERLINK(O12, N12))</f>
        <v/>
      </c>
      <c r="Q12" s="16"/>
      <c r="R12" s="15"/>
      <c r="S12" s="11" t="str">
        <f t="shared" ref="S12:S18" si="46">CONCATENATE("https://octopart-clicks.com/click/altium?seller=RS&amp;sku=",R12,"&amp;country=PL&amp;ref=supplier&amp;")</f>
        <v>https://octopart-clicks.com/click/altium?seller=RS&amp;sku=&amp;country=PL&amp;ref=supplier&amp;</v>
      </c>
      <c r="T12" s="13" t="str">
        <f t="shared" ref="T12:T18" si="47">IF(Q12 = "", "", HYPERLINK(S12,R12))</f>
        <v/>
      </c>
      <c r="U12" s="16"/>
      <c r="V12" s="15"/>
      <c r="W12" s="11" t="str">
        <f t="shared" ref="W12:W18" si="48">CONCATENATE("http://pl.farnell.com/",V12)</f>
        <v>http://pl.farnell.com/</v>
      </c>
      <c r="X12" s="13" t="str">
        <f t="shared" ref="X12:X18" si="49">IF(U12= "", "", HYPERLINK(W12, V12))</f>
        <v/>
      </c>
      <c r="Y12" s="16"/>
      <c r="Z12" s="15"/>
      <c r="AA12" s="11" t="str">
        <f t="shared" ref="AA12:AA18" si="50">CONCATENATE("http://pl.mouser.com/ProductDetail/",Z12)</f>
        <v>http://pl.mouser.com/ProductDetail/</v>
      </c>
      <c r="AB12" s="13" t="str">
        <f t="shared" ref="AB12:AB18" si="51">IF(Y12= "", "", HYPERLINK(AA12,Z12))</f>
        <v/>
      </c>
      <c r="AC12" s="16"/>
      <c r="AD12" s="15"/>
      <c r="AE12" s="11" t="str">
        <f t="shared" ref="AE12:AE18" si="52">CONCATENATE("https://octopart-clicks.com/click/altium?seller=DigiKey&amp;sku=",AD12,"&amp;country=US&amp;ref=supplier&amp;")</f>
        <v>https://octopart-clicks.com/click/altium?seller=DigiKey&amp;sku=&amp;country=US&amp;ref=supplier&amp;</v>
      </c>
      <c r="AF12" s="13" t="str">
        <f t="shared" ref="AF12:AF18" si="53">IF(AC12= "", "", HYPERLINK(AE12,AD12))</f>
        <v/>
      </c>
      <c r="AG12" s="16"/>
      <c r="AH12" s="15"/>
      <c r="AI12" s="15"/>
      <c r="AJ12" s="11"/>
      <c r="AK12" s="54" t="str">
        <f t="shared" ref="AK12:AK18" si="54">IF(AG12 = "", "", HYPERLINK(AI12,AH12))</f>
        <v/>
      </c>
    </row>
    <row r="13" spans="1:37" ht="40.200000000000003" thickTop="1" x14ac:dyDescent="0.25">
      <c r="A13" s="30">
        <f>ROW(A13) - ROW($A$2)</f>
        <v>11</v>
      </c>
      <c r="B13" s="30"/>
      <c r="C13" s="14" t="s">
        <v>48</v>
      </c>
      <c r="D13" s="12" t="s">
        <v>72</v>
      </c>
      <c r="E13" s="18">
        <v>1</v>
      </c>
      <c r="F13" s="18" t="s">
        <v>89</v>
      </c>
      <c r="G13" s="18"/>
      <c r="H13" s="18"/>
      <c r="I13" s="18"/>
      <c r="J13" s="12" t="s">
        <v>89</v>
      </c>
      <c r="K13" s="17" t="s">
        <v>48</v>
      </c>
      <c r="L13" s="12" t="s">
        <v>119</v>
      </c>
      <c r="M13" s="12"/>
      <c r="N13" s="11"/>
      <c r="O13" s="11" t="str">
        <f>CONCATENATE("https://octopart-clicks.com/click/altium?seller=TME&amp;sku=",N13,"&amp;country=PL&amp;ref=supplier&amp;")</f>
        <v>https://octopart-clicks.com/click/altium?seller=TME&amp;sku=&amp;country=PL&amp;ref=supplier&amp;</v>
      </c>
      <c r="P13" s="13" t="str">
        <f>IF(M13 = "", "", HYPERLINK(O13, N13))</f>
        <v/>
      </c>
      <c r="Q13" s="12"/>
      <c r="R13" s="11"/>
      <c r="S13" s="11" t="str">
        <f>CONCATENATE("https://octopart-clicks.com/click/altium?seller=RS&amp;sku=",R13,"&amp;country=PL&amp;ref=supplier&amp;")</f>
        <v>https://octopart-clicks.com/click/altium?seller=RS&amp;sku=&amp;country=PL&amp;ref=supplier&amp;</v>
      </c>
      <c r="T13" s="13" t="str">
        <f>IF(Q13 = "", "", HYPERLINK(S13,R13))</f>
        <v/>
      </c>
      <c r="U13" s="12"/>
      <c r="V13" s="11"/>
      <c r="W13" s="11" t="str">
        <f>CONCATENATE("http://pl.farnell.com/",V13)</f>
        <v>http://pl.farnell.com/</v>
      </c>
      <c r="X13" s="13" t="str">
        <f>IF(U13= "", "", HYPERLINK(W13, V13))</f>
        <v/>
      </c>
      <c r="Y13" s="12"/>
      <c r="Z13" s="11"/>
      <c r="AA13" s="11" t="str">
        <f>CONCATENATE("http://pl.mouser.com/ProductDetail/",Z13)</f>
        <v>http://pl.mouser.com/ProductDetail/</v>
      </c>
      <c r="AB13" s="13" t="str">
        <f>IF(Y13= "", "", HYPERLINK(AA13,Z13))</f>
        <v/>
      </c>
      <c r="AC13" s="12"/>
      <c r="AD13" s="11"/>
      <c r="AE13" s="11" t="str">
        <f>CONCATENATE("https://octopart-clicks.com/click/altium?seller=DigiKey&amp;sku=",AD13,"&amp;country=US&amp;ref=supplier&amp;")</f>
        <v>https://octopart-clicks.com/click/altium?seller=DigiKey&amp;sku=&amp;country=US&amp;ref=supplier&amp;</v>
      </c>
      <c r="AF13" s="13" t="str">
        <f>IF(AC13= "", "", HYPERLINK(AE13,AD13))</f>
        <v/>
      </c>
      <c r="AG13" s="12"/>
      <c r="AH13" s="11"/>
      <c r="AI13" s="11"/>
      <c r="AJ13" s="11"/>
      <c r="AK13" s="53" t="str">
        <f>IF(AG13 = "", "", HYPERLINK(AI13,AH13))</f>
        <v/>
      </c>
    </row>
    <row r="14" spans="1:37" ht="40.200000000000003" thickBot="1" x14ac:dyDescent="0.3">
      <c r="A14" s="30">
        <f>ROW(A14) - ROW($A$2)</f>
        <v>12</v>
      </c>
      <c r="B14" s="30"/>
      <c r="C14" s="14" t="s">
        <v>43</v>
      </c>
      <c r="D14" s="12" t="s">
        <v>70</v>
      </c>
      <c r="E14" s="19">
        <v>1</v>
      </c>
      <c r="F14" s="18" t="s">
        <v>85</v>
      </c>
      <c r="G14" s="18"/>
      <c r="H14" s="18"/>
      <c r="I14" s="18"/>
      <c r="J14" s="12" t="s">
        <v>85</v>
      </c>
      <c r="K14" s="12" t="s">
        <v>43</v>
      </c>
      <c r="L14" s="16" t="s">
        <v>120</v>
      </c>
      <c r="M14" s="16"/>
      <c r="N14" s="15"/>
      <c r="O14" s="11" t="str">
        <f t="shared" ref="O14" si="55">CONCATENATE("https://octopart-clicks.com/click/altium?seller=TME&amp;sku=",N14,"&amp;country=PL&amp;ref=supplier&amp;")</f>
        <v>https://octopart-clicks.com/click/altium?seller=TME&amp;sku=&amp;country=PL&amp;ref=supplier&amp;</v>
      </c>
      <c r="P14" s="13" t="str">
        <f t="shared" ref="P14" si="56">IF(M14 = "", "", HYPERLINK(O14, N14))</f>
        <v/>
      </c>
      <c r="Q14" s="16"/>
      <c r="R14" s="15"/>
      <c r="S14" s="11" t="str">
        <f t="shared" ref="S14" si="57">CONCATENATE("https://octopart-clicks.com/click/altium?seller=RS&amp;sku=",R14,"&amp;country=PL&amp;ref=supplier&amp;")</f>
        <v>https://octopart-clicks.com/click/altium?seller=RS&amp;sku=&amp;country=PL&amp;ref=supplier&amp;</v>
      </c>
      <c r="T14" s="13" t="str">
        <f t="shared" ref="T14" si="58">IF(Q14 = "", "", HYPERLINK(S14,R14))</f>
        <v/>
      </c>
      <c r="U14" s="16"/>
      <c r="V14" s="15"/>
      <c r="W14" s="11" t="str">
        <f t="shared" ref="W14" si="59">CONCATENATE("http://pl.farnell.com/",V14)</f>
        <v>http://pl.farnell.com/</v>
      </c>
      <c r="X14" s="13" t="str">
        <f t="shared" ref="X14" si="60">IF(U14= "", "", HYPERLINK(W14, V14))</f>
        <v/>
      </c>
      <c r="Y14" s="16"/>
      <c r="Z14" s="15"/>
      <c r="AA14" s="11" t="str">
        <f t="shared" ref="AA14" si="61">CONCATENATE("http://pl.mouser.com/ProductDetail/",Z14)</f>
        <v>http://pl.mouser.com/ProductDetail/</v>
      </c>
      <c r="AB14" s="13" t="str">
        <f t="shared" ref="AB14" si="62">IF(Y14= "", "", HYPERLINK(AA14,Z14))</f>
        <v/>
      </c>
      <c r="AC14" s="16"/>
      <c r="AD14" s="15"/>
      <c r="AE14" s="11" t="str">
        <f t="shared" ref="AE14" si="63">CONCATENATE("https://octopart-clicks.com/click/altium?seller=DigiKey&amp;sku=",AD14,"&amp;country=US&amp;ref=supplier&amp;")</f>
        <v>https://octopart-clicks.com/click/altium?seller=DigiKey&amp;sku=&amp;country=US&amp;ref=supplier&amp;</v>
      </c>
      <c r="AF14" s="13" t="str">
        <f t="shared" ref="AF14" si="64">IF(AC14= "", "", HYPERLINK(AE14,AD14))</f>
        <v/>
      </c>
      <c r="AG14" s="16"/>
      <c r="AH14" s="15"/>
      <c r="AI14" s="15"/>
      <c r="AJ14" s="11"/>
      <c r="AK14" s="54" t="str">
        <f t="shared" ref="AK14" si="65">IF(AG14 = "", "", HYPERLINK(AI14,AH14))</f>
        <v/>
      </c>
    </row>
    <row r="15" spans="1:37" ht="40.200000000000003" thickTop="1" x14ac:dyDescent="0.25">
      <c r="A15" s="30">
        <f>ROW(A15) - ROW($A$2)</f>
        <v>13</v>
      </c>
      <c r="B15" s="30"/>
      <c r="C15" s="14" t="s">
        <v>49</v>
      </c>
      <c r="D15" s="12" t="s">
        <v>72</v>
      </c>
      <c r="E15" s="18">
        <v>1</v>
      </c>
      <c r="F15" s="18" t="s">
        <v>90</v>
      </c>
      <c r="G15" s="18"/>
      <c r="H15" s="18"/>
      <c r="I15" s="18"/>
      <c r="J15" s="12" t="s">
        <v>90</v>
      </c>
      <c r="K15" s="17" t="s">
        <v>49</v>
      </c>
      <c r="L15" s="12" t="s">
        <v>121</v>
      </c>
      <c r="M15" s="12"/>
      <c r="N15" s="11"/>
      <c r="O15" s="11" t="str">
        <f>CONCATENATE("https://octopart-clicks.com/click/altium?seller=TME&amp;sku=",N15,"&amp;country=PL&amp;ref=supplier&amp;")</f>
        <v>https://octopart-clicks.com/click/altium?seller=TME&amp;sku=&amp;country=PL&amp;ref=supplier&amp;</v>
      </c>
      <c r="P15" s="13" t="str">
        <f>IF(M15 = "", "", HYPERLINK(O15, N15))</f>
        <v/>
      </c>
      <c r="Q15" s="12"/>
      <c r="R15" s="11"/>
      <c r="S15" s="11" t="str">
        <f>CONCATENATE("https://octopart-clicks.com/click/altium?seller=RS&amp;sku=",R15,"&amp;country=PL&amp;ref=supplier&amp;")</f>
        <v>https://octopart-clicks.com/click/altium?seller=RS&amp;sku=&amp;country=PL&amp;ref=supplier&amp;</v>
      </c>
      <c r="T15" s="13" t="str">
        <f>IF(Q15 = "", "", HYPERLINK(S15,R15))</f>
        <v/>
      </c>
      <c r="U15" s="12"/>
      <c r="V15" s="11"/>
      <c r="W15" s="11" t="str">
        <f>CONCATENATE("http://pl.farnell.com/",V15)</f>
        <v>http://pl.farnell.com/</v>
      </c>
      <c r="X15" s="13" t="str">
        <f>IF(U15= "", "", HYPERLINK(W15, V15))</f>
        <v/>
      </c>
      <c r="Y15" s="12"/>
      <c r="Z15" s="11"/>
      <c r="AA15" s="11" t="str">
        <f>CONCATENATE("http://pl.mouser.com/ProductDetail/",Z15)</f>
        <v>http://pl.mouser.com/ProductDetail/</v>
      </c>
      <c r="AB15" s="13" t="str">
        <f>IF(Y15= "", "", HYPERLINK(AA15,Z15))</f>
        <v/>
      </c>
      <c r="AC15" s="12"/>
      <c r="AD15" s="11"/>
      <c r="AE15" s="11" t="str">
        <f>CONCATENATE("https://octopart-clicks.com/click/altium?seller=DigiKey&amp;sku=",AD15,"&amp;country=US&amp;ref=supplier&amp;")</f>
        <v>https://octopart-clicks.com/click/altium?seller=DigiKey&amp;sku=&amp;country=US&amp;ref=supplier&amp;</v>
      </c>
      <c r="AF15" s="13" t="str">
        <f>IF(AC15= "", "", HYPERLINK(AE15,AD15))</f>
        <v/>
      </c>
      <c r="AG15" s="12"/>
      <c r="AH15" s="11"/>
      <c r="AI15" s="11"/>
      <c r="AJ15" s="11"/>
      <c r="AK15" s="53" t="str">
        <f>IF(AG15 = "", "", HYPERLINK(AI15,AH15))</f>
        <v/>
      </c>
    </row>
    <row r="16" spans="1:37" ht="40.200000000000003" thickBot="1" x14ac:dyDescent="0.3">
      <c r="A16" s="30">
        <f>ROW(A16) - ROW($A$2)</f>
        <v>14</v>
      </c>
      <c r="B16" s="30"/>
      <c r="C16" s="14" t="s">
        <v>44</v>
      </c>
      <c r="D16" s="12" t="s">
        <v>71</v>
      </c>
      <c r="E16" s="19">
        <v>1</v>
      </c>
      <c r="F16" s="18" t="s">
        <v>86</v>
      </c>
      <c r="G16" s="18"/>
      <c r="H16" s="18"/>
      <c r="I16" s="18"/>
      <c r="J16" s="12" t="s">
        <v>86</v>
      </c>
      <c r="K16" s="12" t="s">
        <v>44</v>
      </c>
      <c r="L16" s="16" t="s">
        <v>122</v>
      </c>
      <c r="M16" s="16"/>
      <c r="N16" s="15"/>
      <c r="O16" s="11" t="str">
        <f t="shared" ref="O16:O18" si="66">CONCATENATE("https://octopart-clicks.com/click/altium?seller=TME&amp;sku=",N16,"&amp;country=PL&amp;ref=supplier&amp;")</f>
        <v>https://octopart-clicks.com/click/altium?seller=TME&amp;sku=&amp;country=PL&amp;ref=supplier&amp;</v>
      </c>
      <c r="P16" s="13" t="str">
        <f t="shared" ref="P16:P18" si="67">IF(M16 = "", "", HYPERLINK(O16, N16))</f>
        <v/>
      </c>
      <c r="Q16" s="16"/>
      <c r="R16" s="15"/>
      <c r="S16" s="11" t="str">
        <f t="shared" ref="S16:S18" si="68">CONCATENATE("https://octopart-clicks.com/click/altium?seller=RS&amp;sku=",R16,"&amp;country=PL&amp;ref=supplier&amp;")</f>
        <v>https://octopart-clicks.com/click/altium?seller=RS&amp;sku=&amp;country=PL&amp;ref=supplier&amp;</v>
      </c>
      <c r="T16" s="13" t="str">
        <f t="shared" ref="T16:T18" si="69">IF(Q16 = "", "", HYPERLINK(S16,R16))</f>
        <v/>
      </c>
      <c r="U16" s="16"/>
      <c r="V16" s="15"/>
      <c r="W16" s="11" t="str">
        <f t="shared" ref="W16:W18" si="70">CONCATENATE("http://pl.farnell.com/",V16)</f>
        <v>http://pl.farnell.com/</v>
      </c>
      <c r="X16" s="13" t="str">
        <f t="shared" ref="X16:X18" si="71">IF(U16= "", "", HYPERLINK(W16, V16))</f>
        <v/>
      </c>
      <c r="Y16" s="16"/>
      <c r="Z16" s="15"/>
      <c r="AA16" s="11" t="str">
        <f t="shared" ref="AA16:AA18" si="72">CONCATENATE("http://pl.mouser.com/ProductDetail/",Z16)</f>
        <v>http://pl.mouser.com/ProductDetail/</v>
      </c>
      <c r="AB16" s="13" t="str">
        <f t="shared" ref="AB16:AB18" si="73">IF(Y16= "", "", HYPERLINK(AA16,Z16))</f>
        <v/>
      </c>
      <c r="AC16" s="16"/>
      <c r="AD16" s="15"/>
      <c r="AE16" s="11" t="str">
        <f t="shared" ref="AE16:AE18" si="74">CONCATENATE("https://octopart-clicks.com/click/altium?seller=DigiKey&amp;sku=",AD16,"&amp;country=US&amp;ref=supplier&amp;")</f>
        <v>https://octopart-clicks.com/click/altium?seller=DigiKey&amp;sku=&amp;country=US&amp;ref=supplier&amp;</v>
      </c>
      <c r="AF16" s="13" t="str">
        <f t="shared" ref="AF16:AF18" si="75">IF(AC16= "", "", HYPERLINK(AE16,AD16))</f>
        <v/>
      </c>
      <c r="AG16" s="16"/>
      <c r="AH16" s="15"/>
      <c r="AI16" s="15"/>
      <c r="AJ16" s="11"/>
      <c r="AK16" s="54" t="str">
        <f t="shared" ref="AK16:AK18" si="76">IF(AG16 = "", "", HYPERLINK(AI16,AH16))</f>
        <v/>
      </c>
    </row>
    <row r="17" spans="1:37" ht="27" thickTop="1" x14ac:dyDescent="0.25">
      <c r="A17" s="30">
        <f>ROW(A17) - ROW($A$2)</f>
        <v>15</v>
      </c>
      <c r="B17" s="30"/>
      <c r="C17" s="14" t="s">
        <v>50</v>
      </c>
      <c r="D17" s="12" t="s">
        <v>73</v>
      </c>
      <c r="E17" s="18">
        <v>1</v>
      </c>
      <c r="F17" s="18" t="s">
        <v>91</v>
      </c>
      <c r="G17" s="18"/>
      <c r="H17" s="18"/>
      <c r="I17" s="18"/>
      <c r="J17" s="12" t="s">
        <v>91</v>
      </c>
      <c r="K17" s="17" t="s">
        <v>107</v>
      </c>
      <c r="L17" s="12" t="s">
        <v>123</v>
      </c>
      <c r="M17" s="12"/>
      <c r="N17" s="11"/>
      <c r="O17" s="11" t="str">
        <f>CONCATENATE("https://octopart-clicks.com/click/altium?seller=TME&amp;sku=",N17,"&amp;country=PL&amp;ref=supplier&amp;")</f>
        <v>https://octopart-clicks.com/click/altium?seller=TME&amp;sku=&amp;country=PL&amp;ref=supplier&amp;</v>
      </c>
      <c r="P17" s="13" t="str">
        <f>IF(M17 = "", "", HYPERLINK(O17, N17))</f>
        <v/>
      </c>
      <c r="Q17" s="12"/>
      <c r="R17" s="11"/>
      <c r="S17" s="11" t="str">
        <f>CONCATENATE("https://octopart-clicks.com/click/altium?seller=RS&amp;sku=",R17,"&amp;country=PL&amp;ref=supplier&amp;")</f>
        <v>https://octopart-clicks.com/click/altium?seller=RS&amp;sku=&amp;country=PL&amp;ref=supplier&amp;</v>
      </c>
      <c r="T17" s="13" t="str">
        <f>IF(Q17 = "", "", HYPERLINK(S17,R17))</f>
        <v/>
      </c>
      <c r="U17" s="12"/>
      <c r="V17" s="11"/>
      <c r="W17" s="11" t="str">
        <f>CONCATENATE("http://pl.farnell.com/",V17)</f>
        <v>http://pl.farnell.com/</v>
      </c>
      <c r="X17" s="13" t="str">
        <f>IF(U17= "", "", HYPERLINK(W17, V17))</f>
        <v/>
      </c>
      <c r="Y17" s="12"/>
      <c r="Z17" s="11"/>
      <c r="AA17" s="11" t="str">
        <f>CONCATENATE("http://pl.mouser.com/ProductDetail/",Z17)</f>
        <v>http://pl.mouser.com/ProductDetail/</v>
      </c>
      <c r="AB17" s="13" t="str">
        <f>IF(Y17= "", "", HYPERLINK(AA17,Z17))</f>
        <v/>
      </c>
      <c r="AC17" s="12"/>
      <c r="AD17" s="11"/>
      <c r="AE17" s="11" t="str">
        <f>CONCATENATE("https://octopart-clicks.com/click/altium?seller=DigiKey&amp;sku=",AD17,"&amp;country=US&amp;ref=supplier&amp;")</f>
        <v>https://octopart-clicks.com/click/altium?seller=DigiKey&amp;sku=&amp;country=US&amp;ref=supplier&amp;</v>
      </c>
      <c r="AF17" s="13" t="str">
        <f>IF(AC17= "", "", HYPERLINK(AE17,AD17))</f>
        <v/>
      </c>
      <c r="AG17" s="12"/>
      <c r="AH17" s="11"/>
      <c r="AI17" s="11"/>
      <c r="AJ17" s="11"/>
      <c r="AK17" s="53" t="str">
        <f>IF(AG17 = "", "", HYPERLINK(AI17,AH17))</f>
        <v/>
      </c>
    </row>
    <row r="18" spans="1:37" ht="27" thickBot="1" x14ac:dyDescent="0.3">
      <c r="A18" s="30">
        <f>ROW(A18) - ROW($A$2)</f>
        <v>16</v>
      </c>
      <c r="B18" s="30"/>
      <c r="C18" s="14" t="s">
        <v>50</v>
      </c>
      <c r="D18" s="12" t="s">
        <v>73</v>
      </c>
      <c r="E18" s="19">
        <v>1</v>
      </c>
      <c r="F18" s="18" t="s">
        <v>91</v>
      </c>
      <c r="G18" s="18"/>
      <c r="H18" s="18"/>
      <c r="I18" s="18"/>
      <c r="J18" s="12" t="s">
        <v>91</v>
      </c>
      <c r="K18" s="12" t="s">
        <v>107</v>
      </c>
      <c r="L18" s="16" t="s">
        <v>124</v>
      </c>
      <c r="M18" s="16"/>
      <c r="N18" s="15"/>
      <c r="O18" s="11" t="str">
        <f t="shared" ref="O18" si="77">CONCATENATE("https://octopart-clicks.com/click/altium?seller=TME&amp;sku=",N18,"&amp;country=PL&amp;ref=supplier&amp;")</f>
        <v>https://octopart-clicks.com/click/altium?seller=TME&amp;sku=&amp;country=PL&amp;ref=supplier&amp;</v>
      </c>
      <c r="P18" s="13" t="str">
        <f t="shared" ref="P18" si="78">IF(M18 = "", "", HYPERLINK(O18, N18))</f>
        <v/>
      </c>
      <c r="Q18" s="16"/>
      <c r="R18" s="15"/>
      <c r="S18" s="11" t="str">
        <f t="shared" ref="S18" si="79">CONCATENATE("https://octopart-clicks.com/click/altium?seller=RS&amp;sku=",R18,"&amp;country=PL&amp;ref=supplier&amp;")</f>
        <v>https://octopart-clicks.com/click/altium?seller=RS&amp;sku=&amp;country=PL&amp;ref=supplier&amp;</v>
      </c>
      <c r="T18" s="13" t="str">
        <f t="shared" ref="T18" si="80">IF(Q18 = "", "", HYPERLINK(S18,R18))</f>
        <v/>
      </c>
      <c r="U18" s="16"/>
      <c r="V18" s="15"/>
      <c r="W18" s="11" t="str">
        <f t="shared" ref="W18" si="81">CONCATENATE("http://pl.farnell.com/",V18)</f>
        <v>http://pl.farnell.com/</v>
      </c>
      <c r="X18" s="13" t="str">
        <f t="shared" ref="X18" si="82">IF(U18= "", "", HYPERLINK(W18, V18))</f>
        <v/>
      </c>
      <c r="Y18" s="16"/>
      <c r="Z18" s="15"/>
      <c r="AA18" s="11" t="str">
        <f t="shared" ref="AA18" si="83">CONCATENATE("http://pl.mouser.com/ProductDetail/",Z18)</f>
        <v>http://pl.mouser.com/ProductDetail/</v>
      </c>
      <c r="AB18" s="13" t="str">
        <f t="shared" ref="AB18" si="84">IF(Y18= "", "", HYPERLINK(AA18,Z18))</f>
        <v/>
      </c>
      <c r="AC18" s="16"/>
      <c r="AD18" s="15"/>
      <c r="AE18" s="11" t="str">
        <f t="shared" ref="AE18" si="85">CONCATENATE("https://octopart-clicks.com/click/altium?seller=DigiKey&amp;sku=",AD18,"&amp;country=US&amp;ref=supplier&amp;")</f>
        <v>https://octopart-clicks.com/click/altium?seller=DigiKey&amp;sku=&amp;country=US&amp;ref=supplier&amp;</v>
      </c>
      <c r="AF18" s="13" t="str">
        <f t="shared" ref="AF18" si="86">IF(AC18= "", "", HYPERLINK(AE18,AD18))</f>
        <v/>
      </c>
      <c r="AG18" s="16"/>
      <c r="AH18" s="15"/>
      <c r="AI18" s="15"/>
      <c r="AJ18" s="11"/>
      <c r="AK18" s="54" t="str">
        <f t="shared" ref="AK18" si="87">IF(AG18 = "", "", HYPERLINK(AI18,AH18))</f>
        <v/>
      </c>
    </row>
    <row r="19" spans="1:37" ht="27" thickTop="1" x14ac:dyDescent="0.25">
      <c r="A19" s="30">
        <f>ROW(A19) - ROW($A$2)</f>
        <v>17</v>
      </c>
      <c r="B19" s="30"/>
      <c r="C19" s="14" t="s">
        <v>51</v>
      </c>
      <c r="D19" s="12" t="s">
        <v>74</v>
      </c>
      <c r="E19" s="18">
        <v>1</v>
      </c>
      <c r="F19" s="18" t="s">
        <v>92</v>
      </c>
      <c r="G19" s="18"/>
      <c r="H19" s="18"/>
      <c r="I19" s="18"/>
      <c r="J19" s="12" t="s">
        <v>92</v>
      </c>
      <c r="K19" s="17" t="s">
        <v>51</v>
      </c>
      <c r="L19" s="12" t="s">
        <v>125</v>
      </c>
      <c r="M19" s="12"/>
      <c r="N19" s="11"/>
      <c r="O19" s="11" t="str">
        <f>CONCATENATE("https://octopart-clicks.com/click/altium?seller=TME&amp;sku=",N19,"&amp;country=PL&amp;ref=supplier&amp;")</f>
        <v>https://octopart-clicks.com/click/altium?seller=TME&amp;sku=&amp;country=PL&amp;ref=supplier&amp;</v>
      </c>
      <c r="P19" s="13" t="str">
        <f>IF(M19 = "", "", HYPERLINK(O19, N19))</f>
        <v/>
      </c>
      <c r="Q19" s="12"/>
      <c r="R19" s="11"/>
      <c r="S19" s="11" t="str">
        <f>CONCATENATE("https://octopart-clicks.com/click/altium?seller=RS&amp;sku=",R19,"&amp;country=PL&amp;ref=supplier&amp;")</f>
        <v>https://octopart-clicks.com/click/altium?seller=RS&amp;sku=&amp;country=PL&amp;ref=supplier&amp;</v>
      </c>
      <c r="T19" s="13" t="str">
        <f>IF(Q19 = "", "", HYPERLINK(S19,R19))</f>
        <v/>
      </c>
      <c r="U19" s="12"/>
      <c r="V19" s="11"/>
      <c r="W19" s="11" t="str">
        <f>CONCATENATE("http://pl.farnell.com/",V19)</f>
        <v>http://pl.farnell.com/</v>
      </c>
      <c r="X19" s="13" t="str">
        <f>IF(U19= "", "", HYPERLINK(W19, V19))</f>
        <v/>
      </c>
      <c r="Y19" s="12"/>
      <c r="Z19" s="11"/>
      <c r="AA19" s="11" t="str">
        <f>CONCATENATE("http://pl.mouser.com/ProductDetail/",Z19)</f>
        <v>http://pl.mouser.com/ProductDetail/</v>
      </c>
      <c r="AB19" s="13" t="str">
        <f>IF(Y19= "", "", HYPERLINK(AA19,Z19))</f>
        <v/>
      </c>
      <c r="AC19" s="12"/>
      <c r="AD19" s="11"/>
      <c r="AE19" s="11" t="str">
        <f>CONCATENATE("https://octopart-clicks.com/click/altium?seller=DigiKey&amp;sku=",AD19,"&amp;country=US&amp;ref=supplier&amp;")</f>
        <v>https://octopart-clicks.com/click/altium?seller=DigiKey&amp;sku=&amp;country=US&amp;ref=supplier&amp;</v>
      </c>
      <c r="AF19" s="13" t="str">
        <f>IF(AC19= "", "", HYPERLINK(AE19,AD19))</f>
        <v/>
      </c>
      <c r="AG19" s="12"/>
      <c r="AH19" s="11"/>
      <c r="AI19" s="11"/>
      <c r="AJ19" s="11"/>
      <c r="AK19" s="53" t="str">
        <f>IF(AG19 = "", "", HYPERLINK(AI19,AH19))</f>
        <v/>
      </c>
    </row>
    <row r="20" spans="1:37" ht="40.200000000000003" thickBot="1" x14ac:dyDescent="0.3">
      <c r="A20" s="30">
        <f>ROW(A20) - ROW($A$2)</f>
        <v>18</v>
      </c>
      <c r="B20" s="30"/>
      <c r="C20" s="14" t="s">
        <v>52</v>
      </c>
      <c r="D20" s="12" t="s">
        <v>75</v>
      </c>
      <c r="E20" s="19">
        <v>1</v>
      </c>
      <c r="F20" s="18" t="s">
        <v>93</v>
      </c>
      <c r="G20" s="18"/>
      <c r="H20" s="18"/>
      <c r="I20" s="18"/>
      <c r="J20" s="12" t="s">
        <v>93</v>
      </c>
      <c r="K20" s="12" t="s">
        <v>52</v>
      </c>
      <c r="L20" s="16" t="s">
        <v>126</v>
      </c>
      <c r="M20" s="16"/>
      <c r="N20" s="15"/>
      <c r="O20" s="11" t="str">
        <f t="shared" ref="O20:O34" si="88">CONCATENATE("https://octopart-clicks.com/click/altium?seller=TME&amp;sku=",N20,"&amp;country=PL&amp;ref=supplier&amp;")</f>
        <v>https://octopart-clicks.com/click/altium?seller=TME&amp;sku=&amp;country=PL&amp;ref=supplier&amp;</v>
      </c>
      <c r="P20" s="13" t="str">
        <f t="shared" ref="P20:P34" si="89">IF(M20 = "", "", HYPERLINK(O20, N20))</f>
        <v/>
      </c>
      <c r="Q20" s="16"/>
      <c r="R20" s="15"/>
      <c r="S20" s="11" t="str">
        <f t="shared" ref="S20:S34" si="90">CONCATENATE("https://octopart-clicks.com/click/altium?seller=RS&amp;sku=",R20,"&amp;country=PL&amp;ref=supplier&amp;")</f>
        <v>https://octopart-clicks.com/click/altium?seller=RS&amp;sku=&amp;country=PL&amp;ref=supplier&amp;</v>
      </c>
      <c r="T20" s="13" t="str">
        <f t="shared" ref="T20:T34" si="91">IF(Q20 = "", "", HYPERLINK(S20,R20))</f>
        <v/>
      </c>
      <c r="U20" s="16"/>
      <c r="V20" s="15"/>
      <c r="W20" s="11" t="str">
        <f t="shared" ref="W20:W34" si="92">CONCATENATE("http://pl.farnell.com/",V20)</f>
        <v>http://pl.farnell.com/</v>
      </c>
      <c r="X20" s="13" t="str">
        <f t="shared" ref="X20:X34" si="93">IF(U20= "", "", HYPERLINK(W20, V20))</f>
        <v/>
      </c>
      <c r="Y20" s="16"/>
      <c r="Z20" s="15"/>
      <c r="AA20" s="11" t="str">
        <f t="shared" ref="AA20:AA34" si="94">CONCATENATE("http://pl.mouser.com/ProductDetail/",Z20)</f>
        <v>http://pl.mouser.com/ProductDetail/</v>
      </c>
      <c r="AB20" s="13" t="str">
        <f t="shared" ref="AB20:AB34" si="95">IF(Y20= "", "", HYPERLINK(AA20,Z20))</f>
        <v/>
      </c>
      <c r="AC20" s="16"/>
      <c r="AD20" s="15"/>
      <c r="AE20" s="11" t="str">
        <f t="shared" ref="AE20:AE34" si="96">CONCATENATE("https://octopart-clicks.com/click/altium?seller=DigiKey&amp;sku=",AD20,"&amp;country=US&amp;ref=supplier&amp;")</f>
        <v>https://octopart-clicks.com/click/altium?seller=DigiKey&amp;sku=&amp;country=US&amp;ref=supplier&amp;</v>
      </c>
      <c r="AF20" s="13" t="str">
        <f t="shared" ref="AF20:AF34" si="97">IF(AC20= "", "", HYPERLINK(AE20,AD20))</f>
        <v/>
      </c>
      <c r="AG20" s="16"/>
      <c r="AH20" s="15"/>
      <c r="AI20" s="15"/>
      <c r="AJ20" s="11"/>
      <c r="AK20" s="54" t="str">
        <f t="shared" ref="AK20:AK34" si="98">IF(AG20 = "", "", HYPERLINK(AI20,AH20))</f>
        <v/>
      </c>
    </row>
    <row r="21" spans="1:37" ht="66.599999999999994" thickTop="1" x14ac:dyDescent="0.25">
      <c r="A21" s="30">
        <f>ROW(A21) - ROW($A$2)</f>
        <v>19</v>
      </c>
      <c r="B21" s="30"/>
      <c r="C21" s="14" t="s">
        <v>53</v>
      </c>
      <c r="D21" s="12" t="s">
        <v>76</v>
      </c>
      <c r="E21" s="18">
        <v>1</v>
      </c>
      <c r="F21" s="18" t="s">
        <v>94</v>
      </c>
      <c r="G21" s="18"/>
      <c r="H21" s="18"/>
      <c r="I21" s="18"/>
      <c r="J21" s="12" t="s">
        <v>94</v>
      </c>
      <c r="K21" s="17" t="s">
        <v>53</v>
      </c>
      <c r="L21" s="12" t="s">
        <v>127</v>
      </c>
      <c r="M21" s="12"/>
      <c r="N21" s="11"/>
      <c r="O21" s="11" t="str">
        <f>CONCATENATE("https://octopart-clicks.com/click/altium?seller=TME&amp;sku=",N21,"&amp;country=PL&amp;ref=supplier&amp;")</f>
        <v>https://octopart-clicks.com/click/altium?seller=TME&amp;sku=&amp;country=PL&amp;ref=supplier&amp;</v>
      </c>
      <c r="P21" s="13" t="str">
        <f>IF(M21 = "", "", HYPERLINK(O21, N21))</f>
        <v/>
      </c>
      <c r="Q21" s="12"/>
      <c r="R21" s="11"/>
      <c r="S21" s="11" t="str">
        <f>CONCATENATE("https://octopart-clicks.com/click/altium?seller=RS&amp;sku=",R21,"&amp;country=PL&amp;ref=supplier&amp;")</f>
        <v>https://octopart-clicks.com/click/altium?seller=RS&amp;sku=&amp;country=PL&amp;ref=supplier&amp;</v>
      </c>
      <c r="T21" s="13" t="str">
        <f>IF(Q21 = "", "", HYPERLINK(S21,R21))</f>
        <v/>
      </c>
      <c r="U21" s="12"/>
      <c r="V21" s="11"/>
      <c r="W21" s="11" t="str">
        <f>CONCATENATE("http://pl.farnell.com/",V21)</f>
        <v>http://pl.farnell.com/</v>
      </c>
      <c r="X21" s="13" t="str">
        <f>IF(U21= "", "", HYPERLINK(W21, V21))</f>
        <v/>
      </c>
      <c r="Y21" s="12"/>
      <c r="Z21" s="11"/>
      <c r="AA21" s="11" t="str">
        <f>CONCATENATE("http://pl.mouser.com/ProductDetail/",Z21)</f>
        <v>http://pl.mouser.com/ProductDetail/</v>
      </c>
      <c r="AB21" s="13" t="str">
        <f>IF(Y21= "", "", HYPERLINK(AA21,Z21))</f>
        <v/>
      </c>
      <c r="AC21" s="12"/>
      <c r="AD21" s="11"/>
      <c r="AE21" s="11" t="str">
        <f>CONCATENATE("https://octopart-clicks.com/click/altium?seller=DigiKey&amp;sku=",AD21,"&amp;country=US&amp;ref=supplier&amp;")</f>
        <v>https://octopart-clicks.com/click/altium?seller=DigiKey&amp;sku=&amp;country=US&amp;ref=supplier&amp;</v>
      </c>
      <c r="AF21" s="13" t="str">
        <f>IF(AC21= "", "", HYPERLINK(AE21,AD21))</f>
        <v/>
      </c>
      <c r="AG21" s="12"/>
      <c r="AH21" s="11"/>
      <c r="AI21" s="11"/>
      <c r="AJ21" s="11"/>
      <c r="AK21" s="53" t="str">
        <f>IF(AG21 = "", "", HYPERLINK(AI21,AH21))</f>
        <v/>
      </c>
    </row>
    <row r="22" spans="1:37" ht="66.599999999999994" thickBot="1" x14ac:dyDescent="0.3">
      <c r="A22" s="30">
        <f>ROW(A22) - ROW($A$2)</f>
        <v>20</v>
      </c>
      <c r="B22" s="30"/>
      <c r="C22" s="14" t="s">
        <v>54</v>
      </c>
      <c r="D22" s="12" t="s">
        <v>77</v>
      </c>
      <c r="E22" s="19">
        <v>1</v>
      </c>
      <c r="F22" s="18" t="s">
        <v>95</v>
      </c>
      <c r="G22" s="18"/>
      <c r="H22" s="18"/>
      <c r="I22" s="18"/>
      <c r="J22" s="12" t="s">
        <v>95</v>
      </c>
      <c r="K22" s="12" t="s">
        <v>54</v>
      </c>
      <c r="L22" s="16" t="s">
        <v>128</v>
      </c>
      <c r="M22" s="16"/>
      <c r="N22" s="15"/>
      <c r="O22" s="11" t="str">
        <f t="shared" ref="O22" si="99">CONCATENATE("https://octopart-clicks.com/click/altium?seller=TME&amp;sku=",N22,"&amp;country=PL&amp;ref=supplier&amp;")</f>
        <v>https://octopart-clicks.com/click/altium?seller=TME&amp;sku=&amp;country=PL&amp;ref=supplier&amp;</v>
      </c>
      <c r="P22" s="13" t="str">
        <f t="shared" ref="P22" si="100">IF(M22 = "", "", HYPERLINK(O22, N22))</f>
        <v/>
      </c>
      <c r="Q22" s="16"/>
      <c r="R22" s="15"/>
      <c r="S22" s="11" t="str">
        <f t="shared" ref="S22" si="101">CONCATENATE("https://octopart-clicks.com/click/altium?seller=RS&amp;sku=",R22,"&amp;country=PL&amp;ref=supplier&amp;")</f>
        <v>https://octopart-clicks.com/click/altium?seller=RS&amp;sku=&amp;country=PL&amp;ref=supplier&amp;</v>
      </c>
      <c r="T22" s="13" t="str">
        <f t="shared" ref="T22" si="102">IF(Q22 = "", "", HYPERLINK(S22,R22))</f>
        <v/>
      </c>
      <c r="U22" s="16"/>
      <c r="V22" s="15"/>
      <c r="W22" s="11" t="str">
        <f t="shared" ref="W22" si="103">CONCATENATE("http://pl.farnell.com/",V22)</f>
        <v>http://pl.farnell.com/</v>
      </c>
      <c r="X22" s="13" t="str">
        <f t="shared" ref="X22" si="104">IF(U22= "", "", HYPERLINK(W22, V22))</f>
        <v/>
      </c>
      <c r="Y22" s="16"/>
      <c r="Z22" s="15"/>
      <c r="AA22" s="11" t="str">
        <f t="shared" ref="AA22" si="105">CONCATENATE("http://pl.mouser.com/ProductDetail/",Z22)</f>
        <v>http://pl.mouser.com/ProductDetail/</v>
      </c>
      <c r="AB22" s="13" t="str">
        <f t="shared" ref="AB22" si="106">IF(Y22= "", "", HYPERLINK(AA22,Z22))</f>
        <v/>
      </c>
      <c r="AC22" s="16"/>
      <c r="AD22" s="15"/>
      <c r="AE22" s="11" t="str">
        <f t="shared" ref="AE22" si="107">CONCATENATE("https://octopart-clicks.com/click/altium?seller=DigiKey&amp;sku=",AD22,"&amp;country=US&amp;ref=supplier&amp;")</f>
        <v>https://octopart-clicks.com/click/altium?seller=DigiKey&amp;sku=&amp;country=US&amp;ref=supplier&amp;</v>
      </c>
      <c r="AF22" s="13" t="str">
        <f t="shared" ref="AF22" si="108">IF(AC22= "", "", HYPERLINK(AE22,AD22))</f>
        <v/>
      </c>
      <c r="AG22" s="16"/>
      <c r="AH22" s="15"/>
      <c r="AI22" s="15"/>
      <c r="AJ22" s="11"/>
      <c r="AK22" s="54" t="str">
        <f t="shared" ref="AK22" si="109">IF(AG22 = "", "", HYPERLINK(AI22,AH22))</f>
        <v/>
      </c>
    </row>
    <row r="23" spans="1:37" ht="66.599999999999994" thickTop="1" x14ac:dyDescent="0.25">
      <c r="A23" s="30">
        <f>ROW(A23) - ROW($A$2)</f>
        <v>21</v>
      </c>
      <c r="B23" s="30"/>
      <c r="C23" s="14" t="s">
        <v>55</v>
      </c>
      <c r="D23" s="12" t="s">
        <v>77</v>
      </c>
      <c r="E23" s="18">
        <v>1</v>
      </c>
      <c r="F23" s="18" t="s">
        <v>96</v>
      </c>
      <c r="G23" s="18"/>
      <c r="H23" s="18"/>
      <c r="I23" s="18"/>
      <c r="J23" s="12" t="s">
        <v>96</v>
      </c>
      <c r="K23" s="17" t="s">
        <v>55</v>
      </c>
      <c r="L23" s="12" t="s">
        <v>129</v>
      </c>
      <c r="M23" s="12"/>
      <c r="N23" s="11"/>
      <c r="O23" s="11" t="str">
        <f>CONCATENATE("https://octopart-clicks.com/click/altium?seller=TME&amp;sku=",N23,"&amp;country=PL&amp;ref=supplier&amp;")</f>
        <v>https://octopart-clicks.com/click/altium?seller=TME&amp;sku=&amp;country=PL&amp;ref=supplier&amp;</v>
      </c>
      <c r="P23" s="13" t="str">
        <f>IF(M23 = "", "", HYPERLINK(O23, N23))</f>
        <v/>
      </c>
      <c r="Q23" s="12"/>
      <c r="R23" s="11"/>
      <c r="S23" s="11" t="str">
        <f>CONCATENATE("https://octopart-clicks.com/click/altium?seller=RS&amp;sku=",R23,"&amp;country=PL&amp;ref=supplier&amp;")</f>
        <v>https://octopart-clicks.com/click/altium?seller=RS&amp;sku=&amp;country=PL&amp;ref=supplier&amp;</v>
      </c>
      <c r="T23" s="13" t="str">
        <f>IF(Q23 = "", "", HYPERLINK(S23,R23))</f>
        <v/>
      </c>
      <c r="U23" s="12"/>
      <c r="V23" s="11"/>
      <c r="W23" s="11" t="str">
        <f>CONCATENATE("http://pl.farnell.com/",V23)</f>
        <v>http://pl.farnell.com/</v>
      </c>
      <c r="X23" s="13" t="str">
        <f>IF(U23= "", "", HYPERLINK(W23, V23))</f>
        <v/>
      </c>
      <c r="Y23" s="12"/>
      <c r="Z23" s="11"/>
      <c r="AA23" s="11" t="str">
        <f>CONCATENATE("http://pl.mouser.com/ProductDetail/",Z23)</f>
        <v>http://pl.mouser.com/ProductDetail/</v>
      </c>
      <c r="AB23" s="13" t="str">
        <f>IF(Y23= "", "", HYPERLINK(AA23,Z23))</f>
        <v/>
      </c>
      <c r="AC23" s="12"/>
      <c r="AD23" s="11"/>
      <c r="AE23" s="11" t="str">
        <f>CONCATENATE("https://octopart-clicks.com/click/altium?seller=DigiKey&amp;sku=",AD23,"&amp;country=US&amp;ref=supplier&amp;")</f>
        <v>https://octopart-clicks.com/click/altium?seller=DigiKey&amp;sku=&amp;country=US&amp;ref=supplier&amp;</v>
      </c>
      <c r="AF23" s="13" t="str">
        <f>IF(AC23= "", "", HYPERLINK(AE23,AD23))</f>
        <v/>
      </c>
      <c r="AG23" s="12"/>
      <c r="AH23" s="11"/>
      <c r="AI23" s="11"/>
      <c r="AJ23" s="11"/>
      <c r="AK23" s="53" t="str">
        <f>IF(AG23 = "", "", HYPERLINK(AI23,AH23))</f>
        <v/>
      </c>
    </row>
    <row r="24" spans="1:37" ht="40.200000000000003" thickBot="1" x14ac:dyDescent="0.3">
      <c r="A24" s="30">
        <f>ROW(A24) - ROW($A$2)</f>
        <v>22</v>
      </c>
      <c r="B24" s="30"/>
      <c r="C24" s="14" t="s">
        <v>52</v>
      </c>
      <c r="D24" s="12" t="s">
        <v>75</v>
      </c>
      <c r="E24" s="19">
        <v>1</v>
      </c>
      <c r="F24" s="18" t="s">
        <v>93</v>
      </c>
      <c r="G24" s="18"/>
      <c r="H24" s="18"/>
      <c r="I24" s="18"/>
      <c r="J24" s="12" t="s">
        <v>93</v>
      </c>
      <c r="K24" s="12" t="s">
        <v>52</v>
      </c>
      <c r="L24" s="16" t="s">
        <v>130</v>
      </c>
      <c r="M24" s="16"/>
      <c r="N24" s="15"/>
      <c r="O24" s="11" t="str">
        <f t="shared" ref="O24:O26" si="110">CONCATENATE("https://octopart-clicks.com/click/altium?seller=TME&amp;sku=",N24,"&amp;country=PL&amp;ref=supplier&amp;")</f>
        <v>https://octopart-clicks.com/click/altium?seller=TME&amp;sku=&amp;country=PL&amp;ref=supplier&amp;</v>
      </c>
      <c r="P24" s="13" t="str">
        <f t="shared" ref="P24:P26" si="111">IF(M24 = "", "", HYPERLINK(O24, N24))</f>
        <v/>
      </c>
      <c r="Q24" s="16"/>
      <c r="R24" s="15"/>
      <c r="S24" s="11" t="str">
        <f t="shared" ref="S24:S26" si="112">CONCATENATE("https://octopart-clicks.com/click/altium?seller=RS&amp;sku=",R24,"&amp;country=PL&amp;ref=supplier&amp;")</f>
        <v>https://octopart-clicks.com/click/altium?seller=RS&amp;sku=&amp;country=PL&amp;ref=supplier&amp;</v>
      </c>
      <c r="T24" s="13" t="str">
        <f t="shared" ref="T24:T26" si="113">IF(Q24 = "", "", HYPERLINK(S24,R24))</f>
        <v/>
      </c>
      <c r="U24" s="16"/>
      <c r="V24" s="15"/>
      <c r="W24" s="11" t="str">
        <f t="shared" ref="W24:W26" si="114">CONCATENATE("http://pl.farnell.com/",V24)</f>
        <v>http://pl.farnell.com/</v>
      </c>
      <c r="X24" s="13" t="str">
        <f t="shared" ref="X24:X26" si="115">IF(U24= "", "", HYPERLINK(W24, V24))</f>
        <v/>
      </c>
      <c r="Y24" s="16"/>
      <c r="Z24" s="15"/>
      <c r="AA24" s="11" t="str">
        <f t="shared" ref="AA24:AA26" si="116">CONCATENATE("http://pl.mouser.com/ProductDetail/",Z24)</f>
        <v>http://pl.mouser.com/ProductDetail/</v>
      </c>
      <c r="AB24" s="13" t="str">
        <f t="shared" ref="AB24:AB26" si="117">IF(Y24= "", "", HYPERLINK(AA24,Z24))</f>
        <v/>
      </c>
      <c r="AC24" s="16"/>
      <c r="AD24" s="15"/>
      <c r="AE24" s="11" t="str">
        <f t="shared" ref="AE24:AE26" si="118">CONCATENATE("https://octopart-clicks.com/click/altium?seller=DigiKey&amp;sku=",AD24,"&amp;country=US&amp;ref=supplier&amp;")</f>
        <v>https://octopart-clicks.com/click/altium?seller=DigiKey&amp;sku=&amp;country=US&amp;ref=supplier&amp;</v>
      </c>
      <c r="AF24" s="13" t="str">
        <f t="shared" ref="AF24:AF26" si="119">IF(AC24= "", "", HYPERLINK(AE24,AD24))</f>
        <v/>
      </c>
      <c r="AG24" s="16"/>
      <c r="AH24" s="15"/>
      <c r="AI24" s="15"/>
      <c r="AJ24" s="11"/>
      <c r="AK24" s="54" t="str">
        <f t="shared" ref="AK24:AK26" si="120">IF(AG24 = "", "", HYPERLINK(AI24,AH24))</f>
        <v/>
      </c>
    </row>
    <row r="25" spans="1:37" ht="13.8" thickTop="1" x14ac:dyDescent="0.25">
      <c r="A25" s="30">
        <f>ROW(A25) - ROW($A$2)</f>
        <v>23</v>
      </c>
      <c r="B25" s="30"/>
      <c r="C25" s="14" t="s">
        <v>56</v>
      </c>
      <c r="D25" s="12" t="s">
        <v>78</v>
      </c>
      <c r="E25" s="18">
        <v>1</v>
      </c>
      <c r="F25" s="18"/>
      <c r="G25" s="18"/>
      <c r="H25" s="18"/>
      <c r="I25" s="18"/>
      <c r="J25" s="12"/>
      <c r="K25" s="17" t="s">
        <v>56</v>
      </c>
      <c r="L25" s="12" t="s">
        <v>131</v>
      </c>
      <c r="M25" s="12"/>
      <c r="N25" s="11"/>
      <c r="O25" s="11" t="str">
        <f>CONCATENATE("https://octopart-clicks.com/click/altium?seller=TME&amp;sku=",N25,"&amp;country=PL&amp;ref=supplier&amp;")</f>
        <v>https://octopart-clicks.com/click/altium?seller=TME&amp;sku=&amp;country=PL&amp;ref=supplier&amp;</v>
      </c>
      <c r="P25" s="13" t="str">
        <f>IF(M25 = "", "", HYPERLINK(O25, N25))</f>
        <v/>
      </c>
      <c r="Q25" s="12"/>
      <c r="R25" s="11"/>
      <c r="S25" s="11" t="str">
        <f>CONCATENATE("https://octopart-clicks.com/click/altium?seller=RS&amp;sku=",R25,"&amp;country=PL&amp;ref=supplier&amp;")</f>
        <v>https://octopart-clicks.com/click/altium?seller=RS&amp;sku=&amp;country=PL&amp;ref=supplier&amp;</v>
      </c>
      <c r="T25" s="13" t="str">
        <f>IF(Q25 = "", "", HYPERLINK(S25,R25))</f>
        <v/>
      </c>
      <c r="U25" s="12"/>
      <c r="V25" s="11"/>
      <c r="W25" s="11" t="str">
        <f>CONCATENATE("http://pl.farnell.com/",V25)</f>
        <v>http://pl.farnell.com/</v>
      </c>
      <c r="X25" s="13" t="str">
        <f>IF(U25= "", "", HYPERLINK(W25, V25))</f>
        <v/>
      </c>
      <c r="Y25" s="12"/>
      <c r="Z25" s="11"/>
      <c r="AA25" s="11" t="str">
        <f>CONCATENATE("http://pl.mouser.com/ProductDetail/",Z25)</f>
        <v>http://pl.mouser.com/ProductDetail/</v>
      </c>
      <c r="AB25" s="13" t="str">
        <f>IF(Y25= "", "", HYPERLINK(AA25,Z25))</f>
        <v/>
      </c>
      <c r="AC25" s="12"/>
      <c r="AD25" s="11"/>
      <c r="AE25" s="11" t="str">
        <f>CONCATENATE("https://octopart-clicks.com/click/altium?seller=DigiKey&amp;sku=",AD25,"&amp;country=US&amp;ref=supplier&amp;")</f>
        <v>https://octopart-clicks.com/click/altium?seller=DigiKey&amp;sku=&amp;country=US&amp;ref=supplier&amp;</v>
      </c>
      <c r="AF25" s="13" t="str">
        <f>IF(AC25= "", "", HYPERLINK(AE25,AD25))</f>
        <v/>
      </c>
      <c r="AG25" s="12"/>
      <c r="AH25" s="11"/>
      <c r="AI25" s="11"/>
      <c r="AJ25" s="11"/>
      <c r="AK25" s="53" t="str">
        <f>IF(AG25 = "", "", HYPERLINK(AI25,AH25))</f>
        <v/>
      </c>
    </row>
    <row r="26" spans="1:37" ht="13.8" thickBot="1" x14ac:dyDescent="0.3">
      <c r="A26" s="30">
        <f>ROW(A26) - ROW($A$2)</f>
        <v>24</v>
      </c>
      <c r="B26" s="30"/>
      <c r="C26" s="14" t="s">
        <v>57</v>
      </c>
      <c r="D26" s="12" t="s">
        <v>78</v>
      </c>
      <c r="E26" s="19">
        <v>1</v>
      </c>
      <c r="F26" s="18"/>
      <c r="G26" s="18"/>
      <c r="H26" s="18"/>
      <c r="I26" s="18"/>
      <c r="J26" s="12"/>
      <c r="K26" s="12" t="s">
        <v>57</v>
      </c>
      <c r="L26" s="16" t="s">
        <v>132</v>
      </c>
      <c r="M26" s="16"/>
      <c r="N26" s="15"/>
      <c r="O26" s="11" t="str">
        <f t="shared" ref="O26" si="121">CONCATENATE("https://octopart-clicks.com/click/altium?seller=TME&amp;sku=",N26,"&amp;country=PL&amp;ref=supplier&amp;")</f>
        <v>https://octopart-clicks.com/click/altium?seller=TME&amp;sku=&amp;country=PL&amp;ref=supplier&amp;</v>
      </c>
      <c r="P26" s="13" t="str">
        <f t="shared" ref="P26" si="122">IF(M26 = "", "", HYPERLINK(O26, N26))</f>
        <v/>
      </c>
      <c r="Q26" s="16"/>
      <c r="R26" s="15"/>
      <c r="S26" s="11" t="str">
        <f t="shared" ref="S26" si="123">CONCATENATE("https://octopart-clicks.com/click/altium?seller=RS&amp;sku=",R26,"&amp;country=PL&amp;ref=supplier&amp;")</f>
        <v>https://octopart-clicks.com/click/altium?seller=RS&amp;sku=&amp;country=PL&amp;ref=supplier&amp;</v>
      </c>
      <c r="T26" s="13" t="str">
        <f t="shared" ref="T26" si="124">IF(Q26 = "", "", HYPERLINK(S26,R26))</f>
        <v/>
      </c>
      <c r="U26" s="16"/>
      <c r="V26" s="15"/>
      <c r="W26" s="11" t="str">
        <f t="shared" ref="W26" si="125">CONCATENATE("http://pl.farnell.com/",V26)</f>
        <v>http://pl.farnell.com/</v>
      </c>
      <c r="X26" s="13" t="str">
        <f t="shared" ref="X26" si="126">IF(U26= "", "", HYPERLINK(W26, V26))</f>
        <v/>
      </c>
      <c r="Y26" s="16"/>
      <c r="Z26" s="15"/>
      <c r="AA26" s="11" t="str">
        <f t="shared" ref="AA26" si="127">CONCATENATE("http://pl.mouser.com/ProductDetail/",Z26)</f>
        <v>http://pl.mouser.com/ProductDetail/</v>
      </c>
      <c r="AB26" s="13" t="str">
        <f t="shared" ref="AB26" si="128">IF(Y26= "", "", HYPERLINK(AA26,Z26))</f>
        <v/>
      </c>
      <c r="AC26" s="16"/>
      <c r="AD26" s="15"/>
      <c r="AE26" s="11" t="str">
        <f t="shared" ref="AE26" si="129">CONCATENATE("https://octopart-clicks.com/click/altium?seller=DigiKey&amp;sku=",AD26,"&amp;country=US&amp;ref=supplier&amp;")</f>
        <v>https://octopart-clicks.com/click/altium?seller=DigiKey&amp;sku=&amp;country=US&amp;ref=supplier&amp;</v>
      </c>
      <c r="AF26" s="13" t="str">
        <f t="shared" ref="AF26" si="130">IF(AC26= "", "", HYPERLINK(AE26,AD26))</f>
        <v/>
      </c>
      <c r="AG26" s="16"/>
      <c r="AH26" s="15"/>
      <c r="AI26" s="15"/>
      <c r="AJ26" s="11"/>
      <c r="AK26" s="54" t="str">
        <f t="shared" ref="AK26" si="131">IF(AG26 = "", "", HYPERLINK(AI26,AH26))</f>
        <v/>
      </c>
    </row>
    <row r="27" spans="1:37" ht="13.8" thickTop="1" x14ac:dyDescent="0.25">
      <c r="A27" s="30">
        <f>ROW(A27) - ROW($A$2)</f>
        <v>25</v>
      </c>
      <c r="B27" s="30"/>
      <c r="C27" s="14" t="s">
        <v>58</v>
      </c>
      <c r="D27" s="12" t="s">
        <v>78</v>
      </c>
      <c r="E27" s="18">
        <v>1</v>
      </c>
      <c r="F27" s="18"/>
      <c r="G27" s="18"/>
      <c r="H27" s="18"/>
      <c r="I27" s="18"/>
      <c r="J27" s="12"/>
      <c r="K27" s="17" t="s">
        <v>58</v>
      </c>
      <c r="L27" s="12" t="s">
        <v>133</v>
      </c>
      <c r="M27" s="12"/>
      <c r="N27" s="11"/>
      <c r="O27" s="11" t="str">
        <f>CONCATENATE("https://octopart-clicks.com/click/altium?seller=TME&amp;sku=",N27,"&amp;country=PL&amp;ref=supplier&amp;")</f>
        <v>https://octopart-clicks.com/click/altium?seller=TME&amp;sku=&amp;country=PL&amp;ref=supplier&amp;</v>
      </c>
      <c r="P27" s="13" t="str">
        <f>IF(M27 = "", "", HYPERLINK(O27, N27))</f>
        <v/>
      </c>
      <c r="Q27" s="12"/>
      <c r="R27" s="11"/>
      <c r="S27" s="11" t="str">
        <f>CONCATENATE("https://octopart-clicks.com/click/altium?seller=RS&amp;sku=",R27,"&amp;country=PL&amp;ref=supplier&amp;")</f>
        <v>https://octopart-clicks.com/click/altium?seller=RS&amp;sku=&amp;country=PL&amp;ref=supplier&amp;</v>
      </c>
      <c r="T27" s="13" t="str">
        <f>IF(Q27 = "", "", HYPERLINK(S27,R27))</f>
        <v/>
      </c>
      <c r="U27" s="12"/>
      <c r="V27" s="11"/>
      <c r="W27" s="11" t="str">
        <f>CONCATENATE("http://pl.farnell.com/",V27)</f>
        <v>http://pl.farnell.com/</v>
      </c>
      <c r="X27" s="13" t="str">
        <f>IF(U27= "", "", HYPERLINK(W27, V27))</f>
        <v/>
      </c>
      <c r="Y27" s="12"/>
      <c r="Z27" s="11"/>
      <c r="AA27" s="11" t="str">
        <f>CONCATENATE("http://pl.mouser.com/ProductDetail/",Z27)</f>
        <v>http://pl.mouser.com/ProductDetail/</v>
      </c>
      <c r="AB27" s="13" t="str">
        <f>IF(Y27= "", "", HYPERLINK(AA27,Z27))</f>
        <v/>
      </c>
      <c r="AC27" s="12"/>
      <c r="AD27" s="11"/>
      <c r="AE27" s="11" t="str">
        <f>CONCATENATE("https://octopart-clicks.com/click/altium?seller=DigiKey&amp;sku=",AD27,"&amp;country=US&amp;ref=supplier&amp;")</f>
        <v>https://octopart-clicks.com/click/altium?seller=DigiKey&amp;sku=&amp;country=US&amp;ref=supplier&amp;</v>
      </c>
      <c r="AF27" s="13" t="str">
        <f>IF(AC27= "", "", HYPERLINK(AE27,AD27))</f>
        <v/>
      </c>
      <c r="AG27" s="12"/>
      <c r="AH27" s="11"/>
      <c r="AI27" s="11"/>
      <c r="AJ27" s="11"/>
      <c r="AK27" s="53" t="str">
        <f>IF(AG27 = "", "", HYPERLINK(AI27,AH27))</f>
        <v/>
      </c>
    </row>
    <row r="28" spans="1:37" ht="13.8" thickBot="1" x14ac:dyDescent="0.3">
      <c r="A28" s="30">
        <f>ROW(A28) - ROW($A$2)</f>
        <v>26</v>
      </c>
      <c r="B28" s="30"/>
      <c r="C28" s="14" t="s">
        <v>59</v>
      </c>
      <c r="D28" s="12" t="s">
        <v>78</v>
      </c>
      <c r="E28" s="19">
        <v>1</v>
      </c>
      <c r="F28" s="18"/>
      <c r="G28" s="18"/>
      <c r="H28" s="18"/>
      <c r="I28" s="18"/>
      <c r="J28" s="12"/>
      <c r="K28" s="12" t="s">
        <v>59</v>
      </c>
      <c r="L28" s="16" t="s">
        <v>134</v>
      </c>
      <c r="M28" s="16"/>
      <c r="N28" s="15"/>
      <c r="O28" s="11" t="str">
        <f t="shared" ref="O28:O34" si="132">CONCATENATE("https://octopart-clicks.com/click/altium?seller=TME&amp;sku=",N28,"&amp;country=PL&amp;ref=supplier&amp;")</f>
        <v>https://octopart-clicks.com/click/altium?seller=TME&amp;sku=&amp;country=PL&amp;ref=supplier&amp;</v>
      </c>
      <c r="P28" s="13" t="str">
        <f t="shared" ref="P28:P34" si="133">IF(M28 = "", "", HYPERLINK(O28, N28))</f>
        <v/>
      </c>
      <c r="Q28" s="16"/>
      <c r="R28" s="15"/>
      <c r="S28" s="11" t="str">
        <f t="shared" ref="S28:S34" si="134">CONCATENATE("https://octopart-clicks.com/click/altium?seller=RS&amp;sku=",R28,"&amp;country=PL&amp;ref=supplier&amp;")</f>
        <v>https://octopart-clicks.com/click/altium?seller=RS&amp;sku=&amp;country=PL&amp;ref=supplier&amp;</v>
      </c>
      <c r="T28" s="13" t="str">
        <f t="shared" ref="T28:T34" si="135">IF(Q28 = "", "", HYPERLINK(S28,R28))</f>
        <v/>
      </c>
      <c r="U28" s="16"/>
      <c r="V28" s="15"/>
      <c r="W28" s="11" t="str">
        <f t="shared" ref="W28:W34" si="136">CONCATENATE("http://pl.farnell.com/",V28)</f>
        <v>http://pl.farnell.com/</v>
      </c>
      <c r="X28" s="13" t="str">
        <f t="shared" ref="X28:X34" si="137">IF(U28= "", "", HYPERLINK(W28, V28))</f>
        <v/>
      </c>
      <c r="Y28" s="16"/>
      <c r="Z28" s="15"/>
      <c r="AA28" s="11" t="str">
        <f t="shared" ref="AA28:AA34" si="138">CONCATENATE("http://pl.mouser.com/ProductDetail/",Z28)</f>
        <v>http://pl.mouser.com/ProductDetail/</v>
      </c>
      <c r="AB28" s="13" t="str">
        <f t="shared" ref="AB28:AB34" si="139">IF(Y28= "", "", HYPERLINK(AA28,Z28))</f>
        <v/>
      </c>
      <c r="AC28" s="16"/>
      <c r="AD28" s="15"/>
      <c r="AE28" s="11" t="str">
        <f t="shared" ref="AE28:AE34" si="140">CONCATENATE("https://octopart-clicks.com/click/altium?seller=DigiKey&amp;sku=",AD28,"&amp;country=US&amp;ref=supplier&amp;")</f>
        <v>https://octopart-clicks.com/click/altium?seller=DigiKey&amp;sku=&amp;country=US&amp;ref=supplier&amp;</v>
      </c>
      <c r="AF28" s="13" t="str">
        <f t="shared" ref="AF28:AF34" si="141">IF(AC28= "", "", HYPERLINK(AE28,AD28))</f>
        <v/>
      </c>
      <c r="AG28" s="16"/>
      <c r="AH28" s="15"/>
      <c r="AI28" s="15"/>
      <c r="AJ28" s="11"/>
      <c r="AK28" s="54" t="str">
        <f t="shared" ref="AK28:AK34" si="142">IF(AG28 = "", "", HYPERLINK(AI28,AH28))</f>
        <v/>
      </c>
    </row>
    <row r="29" spans="1:37" ht="13.8" thickTop="1" x14ac:dyDescent="0.25">
      <c r="A29" s="30">
        <f>ROW(A29) - ROW($A$2)</f>
        <v>27</v>
      </c>
      <c r="B29" s="30"/>
      <c r="C29" s="14" t="s">
        <v>60</v>
      </c>
      <c r="D29" s="12" t="s">
        <v>78</v>
      </c>
      <c r="E29" s="18">
        <v>1</v>
      </c>
      <c r="F29" s="18"/>
      <c r="G29" s="18"/>
      <c r="H29" s="18"/>
      <c r="I29" s="18"/>
      <c r="J29" s="12"/>
      <c r="K29" s="17" t="s">
        <v>60</v>
      </c>
      <c r="L29" s="12" t="s">
        <v>135</v>
      </c>
      <c r="M29" s="12"/>
      <c r="N29" s="11"/>
      <c r="O29" s="11" t="str">
        <f>CONCATENATE("https://octopart-clicks.com/click/altium?seller=TME&amp;sku=",N29,"&amp;country=PL&amp;ref=supplier&amp;")</f>
        <v>https://octopart-clicks.com/click/altium?seller=TME&amp;sku=&amp;country=PL&amp;ref=supplier&amp;</v>
      </c>
      <c r="P29" s="13" t="str">
        <f>IF(M29 = "", "", HYPERLINK(O29, N29))</f>
        <v/>
      </c>
      <c r="Q29" s="12"/>
      <c r="R29" s="11"/>
      <c r="S29" s="11" t="str">
        <f>CONCATENATE("https://octopart-clicks.com/click/altium?seller=RS&amp;sku=",R29,"&amp;country=PL&amp;ref=supplier&amp;")</f>
        <v>https://octopart-clicks.com/click/altium?seller=RS&amp;sku=&amp;country=PL&amp;ref=supplier&amp;</v>
      </c>
      <c r="T29" s="13" t="str">
        <f>IF(Q29 = "", "", HYPERLINK(S29,R29))</f>
        <v/>
      </c>
      <c r="U29" s="12"/>
      <c r="V29" s="11"/>
      <c r="W29" s="11" t="str">
        <f>CONCATENATE("http://pl.farnell.com/",V29)</f>
        <v>http://pl.farnell.com/</v>
      </c>
      <c r="X29" s="13" t="str">
        <f>IF(U29= "", "", HYPERLINK(W29, V29))</f>
        <v/>
      </c>
      <c r="Y29" s="12"/>
      <c r="Z29" s="11"/>
      <c r="AA29" s="11" t="str">
        <f>CONCATENATE("http://pl.mouser.com/ProductDetail/",Z29)</f>
        <v>http://pl.mouser.com/ProductDetail/</v>
      </c>
      <c r="AB29" s="13" t="str">
        <f>IF(Y29= "", "", HYPERLINK(AA29,Z29))</f>
        <v/>
      </c>
      <c r="AC29" s="12"/>
      <c r="AD29" s="11"/>
      <c r="AE29" s="11" t="str">
        <f>CONCATENATE("https://octopart-clicks.com/click/altium?seller=DigiKey&amp;sku=",AD29,"&amp;country=US&amp;ref=supplier&amp;")</f>
        <v>https://octopart-clicks.com/click/altium?seller=DigiKey&amp;sku=&amp;country=US&amp;ref=supplier&amp;</v>
      </c>
      <c r="AF29" s="13" t="str">
        <f>IF(AC29= "", "", HYPERLINK(AE29,AD29))</f>
        <v/>
      </c>
      <c r="AG29" s="12"/>
      <c r="AH29" s="11"/>
      <c r="AI29" s="11"/>
      <c r="AJ29" s="11"/>
      <c r="AK29" s="53" t="str">
        <f>IF(AG29 = "", "", HYPERLINK(AI29,AH29))</f>
        <v/>
      </c>
    </row>
    <row r="30" spans="1:37" ht="13.8" thickBot="1" x14ac:dyDescent="0.3">
      <c r="A30" s="30">
        <f>ROW(A30) - ROW($A$2)</f>
        <v>28</v>
      </c>
      <c r="B30" s="30"/>
      <c r="C30" s="14" t="s">
        <v>61</v>
      </c>
      <c r="D30" s="12" t="s">
        <v>78</v>
      </c>
      <c r="E30" s="19">
        <v>1</v>
      </c>
      <c r="F30" s="18"/>
      <c r="G30" s="18"/>
      <c r="H30" s="18"/>
      <c r="I30" s="18"/>
      <c r="J30" s="12"/>
      <c r="K30" s="12" t="s">
        <v>61</v>
      </c>
      <c r="L30" s="16" t="s">
        <v>136</v>
      </c>
      <c r="M30" s="16"/>
      <c r="N30" s="15"/>
      <c r="O30" s="11" t="str">
        <f t="shared" ref="O30" si="143">CONCATENATE("https://octopart-clicks.com/click/altium?seller=TME&amp;sku=",N30,"&amp;country=PL&amp;ref=supplier&amp;")</f>
        <v>https://octopart-clicks.com/click/altium?seller=TME&amp;sku=&amp;country=PL&amp;ref=supplier&amp;</v>
      </c>
      <c r="P30" s="13" t="str">
        <f t="shared" ref="P30" si="144">IF(M30 = "", "", HYPERLINK(O30, N30))</f>
        <v/>
      </c>
      <c r="Q30" s="16"/>
      <c r="R30" s="15"/>
      <c r="S30" s="11" t="str">
        <f t="shared" ref="S30" si="145">CONCATENATE("https://octopart-clicks.com/click/altium?seller=RS&amp;sku=",R30,"&amp;country=PL&amp;ref=supplier&amp;")</f>
        <v>https://octopart-clicks.com/click/altium?seller=RS&amp;sku=&amp;country=PL&amp;ref=supplier&amp;</v>
      </c>
      <c r="T30" s="13" t="str">
        <f t="shared" ref="T30" si="146">IF(Q30 = "", "", HYPERLINK(S30,R30))</f>
        <v/>
      </c>
      <c r="U30" s="16"/>
      <c r="V30" s="15"/>
      <c r="W30" s="11" t="str">
        <f t="shared" ref="W30" si="147">CONCATENATE("http://pl.farnell.com/",V30)</f>
        <v>http://pl.farnell.com/</v>
      </c>
      <c r="X30" s="13" t="str">
        <f t="shared" ref="X30" si="148">IF(U30= "", "", HYPERLINK(W30, V30))</f>
        <v/>
      </c>
      <c r="Y30" s="16"/>
      <c r="Z30" s="15"/>
      <c r="AA30" s="11" t="str">
        <f t="shared" ref="AA30" si="149">CONCATENATE("http://pl.mouser.com/ProductDetail/",Z30)</f>
        <v>http://pl.mouser.com/ProductDetail/</v>
      </c>
      <c r="AB30" s="13" t="str">
        <f t="shared" ref="AB30" si="150">IF(Y30= "", "", HYPERLINK(AA30,Z30))</f>
        <v/>
      </c>
      <c r="AC30" s="16"/>
      <c r="AD30" s="15"/>
      <c r="AE30" s="11" t="str">
        <f t="shared" ref="AE30" si="151">CONCATENATE("https://octopart-clicks.com/click/altium?seller=DigiKey&amp;sku=",AD30,"&amp;country=US&amp;ref=supplier&amp;")</f>
        <v>https://octopart-clicks.com/click/altium?seller=DigiKey&amp;sku=&amp;country=US&amp;ref=supplier&amp;</v>
      </c>
      <c r="AF30" s="13" t="str">
        <f t="shared" ref="AF30" si="152">IF(AC30= "", "", HYPERLINK(AE30,AD30))</f>
        <v/>
      </c>
      <c r="AG30" s="16"/>
      <c r="AH30" s="15"/>
      <c r="AI30" s="15"/>
      <c r="AJ30" s="11"/>
      <c r="AK30" s="54" t="str">
        <f t="shared" ref="AK30" si="153">IF(AG30 = "", "", HYPERLINK(AI30,AH30))</f>
        <v/>
      </c>
    </row>
    <row r="31" spans="1:37" ht="13.8" thickTop="1" x14ac:dyDescent="0.25">
      <c r="A31" s="30">
        <f>ROW(A31) - ROW($A$2)</f>
        <v>29</v>
      </c>
      <c r="B31" s="30"/>
      <c r="C31" s="14" t="s">
        <v>62</v>
      </c>
      <c r="D31" s="12" t="s">
        <v>78</v>
      </c>
      <c r="E31" s="18">
        <v>1</v>
      </c>
      <c r="F31" s="18"/>
      <c r="G31" s="18"/>
      <c r="H31" s="18"/>
      <c r="I31" s="18"/>
      <c r="J31" s="12"/>
      <c r="K31" s="17" t="s">
        <v>62</v>
      </c>
      <c r="L31" s="12" t="s">
        <v>137</v>
      </c>
      <c r="M31" s="12"/>
      <c r="N31" s="11"/>
      <c r="O31" s="11" t="str">
        <f>CONCATENATE("https://octopart-clicks.com/click/altium?seller=TME&amp;sku=",N31,"&amp;country=PL&amp;ref=supplier&amp;")</f>
        <v>https://octopart-clicks.com/click/altium?seller=TME&amp;sku=&amp;country=PL&amp;ref=supplier&amp;</v>
      </c>
      <c r="P31" s="13" t="str">
        <f>IF(M31 = "", "", HYPERLINK(O31, N31))</f>
        <v/>
      </c>
      <c r="Q31" s="12"/>
      <c r="R31" s="11"/>
      <c r="S31" s="11" t="str">
        <f>CONCATENATE("https://octopart-clicks.com/click/altium?seller=RS&amp;sku=",R31,"&amp;country=PL&amp;ref=supplier&amp;")</f>
        <v>https://octopart-clicks.com/click/altium?seller=RS&amp;sku=&amp;country=PL&amp;ref=supplier&amp;</v>
      </c>
      <c r="T31" s="13" t="str">
        <f>IF(Q31 = "", "", HYPERLINK(S31,R31))</f>
        <v/>
      </c>
      <c r="U31" s="12"/>
      <c r="V31" s="11"/>
      <c r="W31" s="11" t="str">
        <f>CONCATENATE("http://pl.farnell.com/",V31)</f>
        <v>http://pl.farnell.com/</v>
      </c>
      <c r="X31" s="13" t="str">
        <f>IF(U31= "", "", HYPERLINK(W31, V31))</f>
        <v/>
      </c>
      <c r="Y31" s="12"/>
      <c r="Z31" s="11"/>
      <c r="AA31" s="11" t="str">
        <f>CONCATENATE("http://pl.mouser.com/ProductDetail/",Z31)</f>
        <v>http://pl.mouser.com/ProductDetail/</v>
      </c>
      <c r="AB31" s="13" t="str">
        <f>IF(Y31= "", "", HYPERLINK(AA31,Z31))</f>
        <v/>
      </c>
      <c r="AC31" s="12"/>
      <c r="AD31" s="11"/>
      <c r="AE31" s="11" t="str">
        <f>CONCATENATE("https://octopart-clicks.com/click/altium?seller=DigiKey&amp;sku=",AD31,"&amp;country=US&amp;ref=supplier&amp;")</f>
        <v>https://octopart-clicks.com/click/altium?seller=DigiKey&amp;sku=&amp;country=US&amp;ref=supplier&amp;</v>
      </c>
      <c r="AF31" s="13" t="str">
        <f>IF(AC31= "", "", HYPERLINK(AE31,AD31))</f>
        <v/>
      </c>
      <c r="AG31" s="12"/>
      <c r="AH31" s="11"/>
      <c r="AI31" s="11"/>
      <c r="AJ31" s="11"/>
      <c r="AK31" s="53" t="str">
        <f>IF(AG31 = "", "", HYPERLINK(AI31,AH31))</f>
        <v/>
      </c>
    </row>
    <row r="32" spans="1:37" ht="13.8" thickBot="1" x14ac:dyDescent="0.3">
      <c r="A32" s="30">
        <f>ROW(A32) - ROW($A$2)</f>
        <v>30</v>
      </c>
      <c r="B32" s="30"/>
      <c r="C32" s="14" t="s">
        <v>63</v>
      </c>
      <c r="D32" s="12" t="s">
        <v>78</v>
      </c>
      <c r="E32" s="19">
        <v>1</v>
      </c>
      <c r="F32" s="18"/>
      <c r="G32" s="18"/>
      <c r="H32" s="18"/>
      <c r="I32" s="18"/>
      <c r="J32" s="12"/>
      <c r="K32" s="12" t="s">
        <v>63</v>
      </c>
      <c r="L32" s="16" t="s">
        <v>138</v>
      </c>
      <c r="M32" s="16"/>
      <c r="N32" s="15"/>
      <c r="O32" s="11" t="str">
        <f t="shared" ref="O32:O34" si="154">CONCATENATE("https://octopart-clicks.com/click/altium?seller=TME&amp;sku=",N32,"&amp;country=PL&amp;ref=supplier&amp;")</f>
        <v>https://octopart-clicks.com/click/altium?seller=TME&amp;sku=&amp;country=PL&amp;ref=supplier&amp;</v>
      </c>
      <c r="P32" s="13" t="str">
        <f t="shared" ref="P32:P34" si="155">IF(M32 = "", "", HYPERLINK(O32, N32))</f>
        <v/>
      </c>
      <c r="Q32" s="16"/>
      <c r="R32" s="15"/>
      <c r="S32" s="11" t="str">
        <f t="shared" ref="S32:S34" si="156">CONCATENATE("https://octopart-clicks.com/click/altium?seller=RS&amp;sku=",R32,"&amp;country=PL&amp;ref=supplier&amp;")</f>
        <v>https://octopart-clicks.com/click/altium?seller=RS&amp;sku=&amp;country=PL&amp;ref=supplier&amp;</v>
      </c>
      <c r="T32" s="13" t="str">
        <f t="shared" ref="T32:T34" si="157">IF(Q32 = "", "", HYPERLINK(S32,R32))</f>
        <v/>
      </c>
      <c r="U32" s="16"/>
      <c r="V32" s="15"/>
      <c r="W32" s="11" t="str">
        <f t="shared" ref="W32:W34" si="158">CONCATENATE("http://pl.farnell.com/",V32)</f>
        <v>http://pl.farnell.com/</v>
      </c>
      <c r="X32" s="13" t="str">
        <f t="shared" ref="X32:X34" si="159">IF(U32= "", "", HYPERLINK(W32, V32))</f>
        <v/>
      </c>
      <c r="Y32" s="16"/>
      <c r="Z32" s="15"/>
      <c r="AA32" s="11" t="str">
        <f t="shared" ref="AA32:AA34" si="160">CONCATENATE("http://pl.mouser.com/ProductDetail/",Z32)</f>
        <v>http://pl.mouser.com/ProductDetail/</v>
      </c>
      <c r="AB32" s="13" t="str">
        <f t="shared" ref="AB32:AB34" si="161">IF(Y32= "", "", HYPERLINK(AA32,Z32))</f>
        <v/>
      </c>
      <c r="AC32" s="16"/>
      <c r="AD32" s="15"/>
      <c r="AE32" s="11" t="str">
        <f t="shared" ref="AE32:AE34" si="162">CONCATENATE("https://octopart-clicks.com/click/altium?seller=DigiKey&amp;sku=",AD32,"&amp;country=US&amp;ref=supplier&amp;")</f>
        <v>https://octopart-clicks.com/click/altium?seller=DigiKey&amp;sku=&amp;country=US&amp;ref=supplier&amp;</v>
      </c>
      <c r="AF32" s="13" t="str">
        <f t="shared" ref="AF32:AF34" si="163">IF(AC32= "", "", HYPERLINK(AE32,AD32))</f>
        <v/>
      </c>
      <c r="AG32" s="16"/>
      <c r="AH32" s="15"/>
      <c r="AI32" s="15"/>
      <c r="AJ32" s="11"/>
      <c r="AK32" s="54" t="str">
        <f t="shared" ref="AK32:AK34" si="164">IF(AG32 = "", "", HYPERLINK(AI32,AH32))</f>
        <v/>
      </c>
    </row>
    <row r="33" spans="1:38" ht="13.8" thickTop="1" x14ac:dyDescent="0.25">
      <c r="A33" s="30">
        <f>ROW(A33) - ROW($A$2)</f>
        <v>31</v>
      </c>
      <c r="B33" s="30"/>
      <c r="C33" s="14" t="s">
        <v>64</v>
      </c>
      <c r="D33" s="12" t="s">
        <v>78</v>
      </c>
      <c r="E33" s="18">
        <v>1</v>
      </c>
      <c r="F33" s="18"/>
      <c r="G33" s="18"/>
      <c r="H33" s="18"/>
      <c r="I33" s="18"/>
      <c r="J33" s="12"/>
      <c r="K33" s="17" t="s">
        <v>64</v>
      </c>
      <c r="L33" s="12" t="s">
        <v>139</v>
      </c>
      <c r="M33" s="12"/>
      <c r="N33" s="11"/>
      <c r="O33" s="11" t="str">
        <f>CONCATENATE("https://octopart-clicks.com/click/altium?seller=TME&amp;sku=",N33,"&amp;country=PL&amp;ref=supplier&amp;")</f>
        <v>https://octopart-clicks.com/click/altium?seller=TME&amp;sku=&amp;country=PL&amp;ref=supplier&amp;</v>
      </c>
      <c r="P33" s="13" t="str">
        <f>IF(M33 = "", "", HYPERLINK(O33, N33))</f>
        <v/>
      </c>
      <c r="Q33" s="12"/>
      <c r="R33" s="11"/>
      <c r="S33" s="11" t="str">
        <f>CONCATENATE("https://octopart-clicks.com/click/altium?seller=RS&amp;sku=",R33,"&amp;country=PL&amp;ref=supplier&amp;")</f>
        <v>https://octopart-clicks.com/click/altium?seller=RS&amp;sku=&amp;country=PL&amp;ref=supplier&amp;</v>
      </c>
      <c r="T33" s="13" t="str">
        <f>IF(Q33 = "", "", HYPERLINK(S33,R33))</f>
        <v/>
      </c>
      <c r="U33" s="12"/>
      <c r="V33" s="11"/>
      <c r="W33" s="11" t="str">
        <f>CONCATENATE("http://pl.farnell.com/",V33)</f>
        <v>http://pl.farnell.com/</v>
      </c>
      <c r="X33" s="13" t="str">
        <f>IF(U33= "", "", HYPERLINK(W33, V33))</f>
        <v/>
      </c>
      <c r="Y33" s="12"/>
      <c r="Z33" s="11"/>
      <c r="AA33" s="11" t="str">
        <f>CONCATENATE("http://pl.mouser.com/ProductDetail/",Z33)</f>
        <v>http://pl.mouser.com/ProductDetail/</v>
      </c>
      <c r="AB33" s="13" t="str">
        <f>IF(Y33= "", "", HYPERLINK(AA33,Z33))</f>
        <v/>
      </c>
      <c r="AC33" s="12"/>
      <c r="AD33" s="11"/>
      <c r="AE33" s="11" t="str">
        <f>CONCATENATE("https://octopart-clicks.com/click/altium?seller=DigiKey&amp;sku=",AD33,"&amp;country=US&amp;ref=supplier&amp;")</f>
        <v>https://octopart-clicks.com/click/altium?seller=DigiKey&amp;sku=&amp;country=US&amp;ref=supplier&amp;</v>
      </c>
      <c r="AF33" s="13" t="str">
        <f>IF(AC33= "", "", HYPERLINK(AE33,AD33))</f>
        <v/>
      </c>
      <c r="AG33" s="12"/>
      <c r="AH33" s="11"/>
      <c r="AI33" s="11"/>
      <c r="AJ33" s="11"/>
      <c r="AK33" s="53" t="str">
        <f>IF(AG33 = "", "", HYPERLINK(AI33,AH33))</f>
        <v/>
      </c>
    </row>
    <row r="34" spans="1:38" ht="27" thickBot="1" x14ac:dyDescent="0.3">
      <c r="A34" s="30">
        <f>ROW(A34) - ROW($A$2)</f>
        <v>32</v>
      </c>
      <c r="B34" s="30"/>
      <c r="C34" s="14" t="s">
        <v>65</v>
      </c>
      <c r="D34" s="12" t="s">
        <v>79</v>
      </c>
      <c r="E34" s="19">
        <v>1</v>
      </c>
      <c r="F34" s="18" t="s">
        <v>97</v>
      </c>
      <c r="G34" s="18"/>
      <c r="H34" s="18"/>
      <c r="I34" s="18"/>
      <c r="J34" s="12" t="s">
        <v>97</v>
      </c>
      <c r="K34" s="12" t="s">
        <v>65</v>
      </c>
      <c r="L34" s="16" t="s">
        <v>140</v>
      </c>
      <c r="M34" s="16"/>
      <c r="N34" s="15"/>
      <c r="O34" s="11" t="str">
        <f t="shared" ref="O34" si="165">CONCATENATE("https://octopart-clicks.com/click/altium?seller=TME&amp;sku=",N34,"&amp;country=PL&amp;ref=supplier&amp;")</f>
        <v>https://octopart-clicks.com/click/altium?seller=TME&amp;sku=&amp;country=PL&amp;ref=supplier&amp;</v>
      </c>
      <c r="P34" s="13" t="str">
        <f t="shared" ref="P34" si="166">IF(M34 = "", "", HYPERLINK(O34, N34))</f>
        <v/>
      </c>
      <c r="Q34" s="16"/>
      <c r="R34" s="15"/>
      <c r="S34" s="11" t="str">
        <f t="shared" ref="S34" si="167">CONCATENATE("https://octopart-clicks.com/click/altium?seller=RS&amp;sku=",R34,"&amp;country=PL&amp;ref=supplier&amp;")</f>
        <v>https://octopart-clicks.com/click/altium?seller=RS&amp;sku=&amp;country=PL&amp;ref=supplier&amp;</v>
      </c>
      <c r="T34" s="13" t="str">
        <f t="shared" ref="T34" si="168">IF(Q34 = "", "", HYPERLINK(S34,R34))</f>
        <v/>
      </c>
      <c r="U34" s="16"/>
      <c r="V34" s="15"/>
      <c r="W34" s="11" t="str">
        <f t="shared" ref="W34" si="169">CONCATENATE("http://pl.farnell.com/",V34)</f>
        <v>http://pl.farnell.com/</v>
      </c>
      <c r="X34" s="13" t="str">
        <f t="shared" ref="X34" si="170">IF(U34= "", "", HYPERLINK(W34, V34))</f>
        <v/>
      </c>
      <c r="Y34" s="16"/>
      <c r="Z34" s="15"/>
      <c r="AA34" s="11" t="str">
        <f t="shared" ref="AA34" si="171">CONCATENATE("http://pl.mouser.com/ProductDetail/",Z34)</f>
        <v>http://pl.mouser.com/ProductDetail/</v>
      </c>
      <c r="AB34" s="13" t="str">
        <f t="shared" ref="AB34" si="172">IF(Y34= "", "", HYPERLINK(AA34,Z34))</f>
        <v/>
      </c>
      <c r="AC34" s="16"/>
      <c r="AD34" s="15"/>
      <c r="AE34" s="11" t="str">
        <f t="shared" ref="AE34" si="173">CONCATENATE("https://octopart-clicks.com/click/altium?seller=DigiKey&amp;sku=",AD34,"&amp;country=US&amp;ref=supplier&amp;")</f>
        <v>https://octopart-clicks.com/click/altium?seller=DigiKey&amp;sku=&amp;country=US&amp;ref=supplier&amp;</v>
      </c>
      <c r="AF34" s="13" t="str">
        <f t="shared" ref="AF34" si="174">IF(AC34= "", "", HYPERLINK(AE34,AD34))</f>
        <v/>
      </c>
      <c r="AG34" s="16"/>
      <c r="AH34" s="15"/>
      <c r="AI34" s="15"/>
      <c r="AJ34" s="11"/>
      <c r="AK34" s="54" t="str">
        <f t="shared" ref="AK34" si="175">IF(AG34 = "", "", HYPERLINK(AI34,AH34))</f>
        <v/>
      </c>
    </row>
    <row r="35" spans="1:38" ht="27" thickTop="1" x14ac:dyDescent="0.25">
      <c r="A35" s="30">
        <f>ROW(A35) - ROW($A$2)</f>
        <v>33</v>
      </c>
      <c r="B35" s="30"/>
      <c r="C35" s="14" t="s">
        <v>66</v>
      </c>
      <c r="D35" s="12" t="s">
        <v>79</v>
      </c>
      <c r="E35" s="18">
        <v>1</v>
      </c>
      <c r="F35" s="18" t="s">
        <v>98</v>
      </c>
      <c r="G35" s="18"/>
      <c r="H35" s="18"/>
      <c r="I35" s="18"/>
      <c r="J35" s="12" t="s">
        <v>98</v>
      </c>
      <c r="K35" s="17" t="s">
        <v>66</v>
      </c>
      <c r="L35" s="12" t="s">
        <v>141</v>
      </c>
      <c r="M35" s="12"/>
      <c r="N35" s="11"/>
      <c r="O35" s="11" t="str">
        <f>CONCATENATE("https://octopart-clicks.com/click/altium?seller=TME&amp;sku=",N35,"&amp;country=PL&amp;ref=supplier&amp;")</f>
        <v>https://octopart-clicks.com/click/altium?seller=TME&amp;sku=&amp;country=PL&amp;ref=supplier&amp;</v>
      </c>
      <c r="P35" s="13" t="str">
        <f>IF(M35 = "", "", HYPERLINK(O35, N35))</f>
        <v/>
      </c>
      <c r="Q35" s="12"/>
      <c r="R35" s="11"/>
      <c r="S35" s="11" t="str">
        <f>CONCATENATE("https://octopart-clicks.com/click/altium?seller=RS&amp;sku=",R35,"&amp;country=PL&amp;ref=supplier&amp;")</f>
        <v>https://octopart-clicks.com/click/altium?seller=RS&amp;sku=&amp;country=PL&amp;ref=supplier&amp;</v>
      </c>
      <c r="T35" s="13" t="str">
        <f>IF(Q35 = "", "", HYPERLINK(S35,R35))</f>
        <v/>
      </c>
      <c r="U35" s="12"/>
      <c r="V35" s="11"/>
      <c r="W35" s="11" t="str">
        <f>CONCATENATE("http://pl.farnell.com/",V35)</f>
        <v>http://pl.farnell.com/</v>
      </c>
      <c r="X35" s="13" t="str">
        <f>IF(U35= "", "", HYPERLINK(W35, V35))</f>
        <v/>
      </c>
      <c r="Y35" s="12"/>
      <c r="Z35" s="11"/>
      <c r="AA35" s="11" t="str">
        <f>CONCATENATE("http://pl.mouser.com/ProductDetail/",Z35)</f>
        <v>http://pl.mouser.com/ProductDetail/</v>
      </c>
      <c r="AB35" s="13" t="str">
        <f>IF(Y35= "", "", HYPERLINK(AA35,Z35))</f>
        <v/>
      </c>
      <c r="AC35" s="12"/>
      <c r="AD35" s="11"/>
      <c r="AE35" s="11" t="str">
        <f>CONCATENATE("https://octopart-clicks.com/click/altium?seller=DigiKey&amp;sku=",AD35,"&amp;country=US&amp;ref=supplier&amp;")</f>
        <v>https://octopart-clicks.com/click/altium?seller=DigiKey&amp;sku=&amp;country=US&amp;ref=supplier&amp;</v>
      </c>
      <c r="AF35" s="13" t="str">
        <f>IF(AC35= "", "", HYPERLINK(AE35,AD35))</f>
        <v/>
      </c>
      <c r="AG35" s="12"/>
      <c r="AH35" s="11"/>
      <c r="AI35" s="11"/>
      <c r="AJ35" s="11"/>
      <c r="AK35" s="53" t="str">
        <f>IF(AG35 = "", "", HYPERLINK(AI35,AH35))</f>
        <v/>
      </c>
    </row>
    <row r="36" spans="1:38" ht="27" thickBot="1" x14ac:dyDescent="0.3">
      <c r="A36" s="30">
        <f>ROW(A36) - ROW($A$2)</f>
        <v>34</v>
      </c>
      <c r="B36" s="30"/>
      <c r="C36" s="14" t="s">
        <v>67</v>
      </c>
      <c r="D36" s="12" t="s">
        <v>79</v>
      </c>
      <c r="E36" s="19">
        <v>1</v>
      </c>
      <c r="F36" s="18" t="s">
        <v>99</v>
      </c>
      <c r="G36" s="18"/>
      <c r="H36" s="18"/>
      <c r="I36" s="18"/>
      <c r="J36" s="12" t="s">
        <v>99</v>
      </c>
      <c r="K36" s="12" t="s">
        <v>67</v>
      </c>
      <c r="L36" s="16" t="s">
        <v>142</v>
      </c>
      <c r="M36" s="16"/>
      <c r="N36" s="15"/>
      <c r="O36" s="11" t="str">
        <f t="shared" ref="O36:O46" si="176">CONCATENATE("https://octopart-clicks.com/click/altium?seller=TME&amp;sku=",N36,"&amp;country=PL&amp;ref=supplier&amp;")</f>
        <v>https://octopart-clicks.com/click/altium?seller=TME&amp;sku=&amp;country=PL&amp;ref=supplier&amp;</v>
      </c>
      <c r="P36" s="13" t="str">
        <f t="shared" ref="P36:P46" si="177">IF(M36 = "", "", HYPERLINK(O36, N36))</f>
        <v/>
      </c>
      <c r="Q36" s="16"/>
      <c r="R36" s="15"/>
      <c r="S36" s="11" t="str">
        <f t="shared" ref="S36:S46" si="178">CONCATENATE("https://octopart-clicks.com/click/altium?seller=RS&amp;sku=",R36,"&amp;country=PL&amp;ref=supplier&amp;")</f>
        <v>https://octopart-clicks.com/click/altium?seller=RS&amp;sku=&amp;country=PL&amp;ref=supplier&amp;</v>
      </c>
      <c r="T36" s="13" t="str">
        <f t="shared" ref="T36:T46" si="179">IF(Q36 = "", "", HYPERLINK(S36,R36))</f>
        <v/>
      </c>
      <c r="U36" s="16"/>
      <c r="V36" s="15"/>
      <c r="W36" s="11" t="str">
        <f t="shared" ref="W36:W46" si="180">CONCATENATE("http://pl.farnell.com/",V36)</f>
        <v>http://pl.farnell.com/</v>
      </c>
      <c r="X36" s="13" t="str">
        <f t="shared" ref="X36:X46" si="181">IF(U36= "", "", HYPERLINK(W36, V36))</f>
        <v/>
      </c>
      <c r="Y36" s="16"/>
      <c r="Z36" s="15"/>
      <c r="AA36" s="11" t="str">
        <f t="shared" ref="AA36:AA46" si="182">CONCATENATE("http://pl.mouser.com/ProductDetail/",Z36)</f>
        <v>http://pl.mouser.com/ProductDetail/</v>
      </c>
      <c r="AB36" s="13" t="str">
        <f t="shared" ref="AB36:AB46" si="183">IF(Y36= "", "", HYPERLINK(AA36,Z36))</f>
        <v/>
      </c>
      <c r="AC36" s="16"/>
      <c r="AD36" s="15"/>
      <c r="AE36" s="11" t="str">
        <f t="shared" ref="AE36:AE46" si="184">CONCATENATE("https://octopart-clicks.com/click/altium?seller=DigiKey&amp;sku=",AD36,"&amp;country=US&amp;ref=supplier&amp;")</f>
        <v>https://octopart-clicks.com/click/altium?seller=DigiKey&amp;sku=&amp;country=US&amp;ref=supplier&amp;</v>
      </c>
      <c r="AF36" s="13" t="str">
        <f t="shared" ref="AF36:AF46" si="185">IF(AC36= "", "", HYPERLINK(AE36,AD36))</f>
        <v/>
      </c>
      <c r="AG36" s="16"/>
      <c r="AH36" s="15"/>
      <c r="AI36" s="15"/>
      <c r="AJ36" s="11"/>
      <c r="AK36" s="54" t="str">
        <f t="shared" ref="AK36:AK46" si="186">IF(AG36 = "", "", HYPERLINK(AI36,AH36))</f>
        <v/>
      </c>
    </row>
    <row r="37" spans="1:38" ht="27" thickTop="1" x14ac:dyDescent="0.25">
      <c r="A37" s="30">
        <f>ROW(A37) - ROW($A$2)</f>
        <v>35</v>
      </c>
      <c r="B37" s="30"/>
      <c r="C37" s="14" t="s">
        <v>68</v>
      </c>
      <c r="D37" s="12" t="s">
        <v>80</v>
      </c>
      <c r="E37" s="18">
        <v>1</v>
      </c>
      <c r="F37" s="18" t="s">
        <v>100</v>
      </c>
      <c r="G37" s="18"/>
      <c r="H37" s="18"/>
      <c r="I37" s="18"/>
      <c r="J37" s="12" t="s">
        <v>100</v>
      </c>
      <c r="K37" s="17" t="s">
        <v>68</v>
      </c>
      <c r="L37" s="12" t="s">
        <v>143</v>
      </c>
      <c r="M37" s="12"/>
      <c r="N37" s="11"/>
      <c r="O37" s="11" t="str">
        <f>CONCATENATE("https://octopart-clicks.com/click/altium?seller=TME&amp;sku=",N37,"&amp;country=PL&amp;ref=supplier&amp;")</f>
        <v>https://octopart-clicks.com/click/altium?seller=TME&amp;sku=&amp;country=PL&amp;ref=supplier&amp;</v>
      </c>
      <c r="P37" s="13" t="str">
        <f>IF(M37 = "", "", HYPERLINK(O37, N37))</f>
        <v/>
      </c>
      <c r="Q37" s="12"/>
      <c r="R37" s="11"/>
      <c r="S37" s="11" t="str">
        <f>CONCATENATE("https://octopart-clicks.com/click/altium?seller=RS&amp;sku=",R37,"&amp;country=PL&amp;ref=supplier&amp;")</f>
        <v>https://octopart-clicks.com/click/altium?seller=RS&amp;sku=&amp;country=PL&amp;ref=supplier&amp;</v>
      </c>
      <c r="T37" s="13" t="str">
        <f>IF(Q37 = "", "", HYPERLINK(S37,R37))</f>
        <v/>
      </c>
      <c r="U37" s="12"/>
      <c r="V37" s="11"/>
      <c r="W37" s="11" t="str">
        <f>CONCATENATE("http://pl.farnell.com/",V37)</f>
        <v>http://pl.farnell.com/</v>
      </c>
      <c r="X37" s="13" t="str">
        <f>IF(U37= "", "", HYPERLINK(W37, V37))</f>
        <v/>
      </c>
      <c r="Y37" s="12"/>
      <c r="Z37" s="11"/>
      <c r="AA37" s="11" t="str">
        <f>CONCATENATE("http://pl.mouser.com/ProductDetail/",Z37)</f>
        <v>http://pl.mouser.com/ProductDetail/</v>
      </c>
      <c r="AB37" s="13" t="str">
        <f>IF(Y37= "", "", HYPERLINK(AA37,Z37))</f>
        <v/>
      </c>
      <c r="AC37" s="12"/>
      <c r="AD37" s="11"/>
      <c r="AE37" s="11" t="str">
        <f>CONCATENATE("https://octopart-clicks.com/click/altium?seller=DigiKey&amp;sku=",AD37,"&amp;country=US&amp;ref=supplier&amp;")</f>
        <v>https://octopart-clicks.com/click/altium?seller=DigiKey&amp;sku=&amp;country=US&amp;ref=supplier&amp;</v>
      </c>
      <c r="AF37" s="13" t="str">
        <f>IF(AC37= "", "", HYPERLINK(AE37,AD37))</f>
        <v/>
      </c>
      <c r="AG37" s="12"/>
      <c r="AH37" s="11"/>
      <c r="AI37" s="11"/>
      <c r="AJ37" s="11"/>
      <c r="AK37" s="53" t="str">
        <f>IF(AG37 = "", "", HYPERLINK(AI37,AH37))</f>
        <v/>
      </c>
    </row>
    <row r="38" spans="1:38" ht="27" thickBot="1" x14ac:dyDescent="0.3">
      <c r="A38" s="30">
        <f>ROW(A38) - ROW($A$2)</f>
        <v>36</v>
      </c>
      <c r="B38" s="30"/>
      <c r="C38" s="14" t="s">
        <v>68</v>
      </c>
      <c r="D38" s="12" t="s">
        <v>80</v>
      </c>
      <c r="E38" s="19">
        <v>1</v>
      </c>
      <c r="F38" s="18" t="s">
        <v>100</v>
      </c>
      <c r="G38" s="18"/>
      <c r="H38" s="18"/>
      <c r="I38" s="18"/>
      <c r="J38" s="12" t="s">
        <v>100</v>
      </c>
      <c r="K38" s="12" t="s">
        <v>68</v>
      </c>
      <c r="L38" s="16" t="s">
        <v>144</v>
      </c>
      <c r="M38" s="16"/>
      <c r="N38" s="15"/>
      <c r="O38" s="11" t="str">
        <f t="shared" ref="O38" si="187">CONCATENATE("https://octopart-clicks.com/click/altium?seller=TME&amp;sku=",N38,"&amp;country=PL&amp;ref=supplier&amp;")</f>
        <v>https://octopart-clicks.com/click/altium?seller=TME&amp;sku=&amp;country=PL&amp;ref=supplier&amp;</v>
      </c>
      <c r="P38" s="13" t="str">
        <f t="shared" ref="P38" si="188">IF(M38 = "", "", HYPERLINK(O38, N38))</f>
        <v/>
      </c>
      <c r="Q38" s="16"/>
      <c r="R38" s="15"/>
      <c r="S38" s="11" t="str">
        <f t="shared" ref="S38" si="189">CONCATENATE("https://octopart-clicks.com/click/altium?seller=RS&amp;sku=",R38,"&amp;country=PL&amp;ref=supplier&amp;")</f>
        <v>https://octopart-clicks.com/click/altium?seller=RS&amp;sku=&amp;country=PL&amp;ref=supplier&amp;</v>
      </c>
      <c r="T38" s="13" t="str">
        <f t="shared" ref="T38" si="190">IF(Q38 = "", "", HYPERLINK(S38,R38))</f>
        <v/>
      </c>
      <c r="U38" s="16"/>
      <c r="V38" s="15"/>
      <c r="W38" s="11" t="str">
        <f t="shared" ref="W38" si="191">CONCATENATE("http://pl.farnell.com/",V38)</f>
        <v>http://pl.farnell.com/</v>
      </c>
      <c r="X38" s="13" t="str">
        <f t="shared" ref="X38" si="192">IF(U38= "", "", HYPERLINK(W38, V38))</f>
        <v/>
      </c>
      <c r="Y38" s="16"/>
      <c r="Z38" s="15"/>
      <c r="AA38" s="11" t="str">
        <f t="shared" ref="AA38" si="193">CONCATENATE("http://pl.mouser.com/ProductDetail/",Z38)</f>
        <v>http://pl.mouser.com/ProductDetail/</v>
      </c>
      <c r="AB38" s="13" t="str">
        <f t="shared" ref="AB38" si="194">IF(Y38= "", "", HYPERLINK(AA38,Z38))</f>
        <v/>
      </c>
      <c r="AC38" s="16"/>
      <c r="AD38" s="15"/>
      <c r="AE38" s="11" t="str">
        <f t="shared" ref="AE38" si="195">CONCATENATE("https://octopart-clicks.com/click/altium?seller=DigiKey&amp;sku=",AD38,"&amp;country=US&amp;ref=supplier&amp;")</f>
        <v>https://octopart-clicks.com/click/altium?seller=DigiKey&amp;sku=&amp;country=US&amp;ref=supplier&amp;</v>
      </c>
      <c r="AF38" s="13" t="str">
        <f t="shared" ref="AF38" si="196">IF(AC38= "", "", HYPERLINK(AE38,AD38))</f>
        <v/>
      </c>
      <c r="AG38" s="16"/>
      <c r="AH38" s="15"/>
      <c r="AI38" s="15"/>
      <c r="AJ38" s="11"/>
      <c r="AK38" s="54" t="str">
        <f t="shared" ref="AK38" si="197">IF(AG38 = "", "", HYPERLINK(AI38,AH38))</f>
        <v/>
      </c>
    </row>
    <row r="39" spans="1:38" ht="13.8" thickTop="1" x14ac:dyDescent="0.25">
      <c r="A39" s="30">
        <f>ROW(A39) - ROW($A$2)</f>
        <v>37</v>
      </c>
      <c r="B39" s="30"/>
      <c r="C39" s="14"/>
      <c r="D39" s="12" t="s">
        <v>81</v>
      </c>
      <c r="E39" s="18">
        <v>1</v>
      </c>
      <c r="F39" s="18" t="s">
        <v>101</v>
      </c>
      <c r="G39" s="18"/>
      <c r="H39" s="18"/>
      <c r="I39" s="18"/>
      <c r="J39" s="12" t="s">
        <v>101</v>
      </c>
      <c r="K39" s="17" t="s">
        <v>101</v>
      </c>
      <c r="L39" s="12" t="s">
        <v>145</v>
      </c>
      <c r="M39" s="12"/>
      <c r="N39" s="11"/>
      <c r="O39" s="11" t="str">
        <f>CONCATENATE("https://octopart-clicks.com/click/altium?seller=TME&amp;sku=",N39,"&amp;country=PL&amp;ref=supplier&amp;")</f>
        <v>https://octopart-clicks.com/click/altium?seller=TME&amp;sku=&amp;country=PL&amp;ref=supplier&amp;</v>
      </c>
      <c r="P39" s="13" t="str">
        <f>IF(M39 = "", "", HYPERLINK(O39, N39))</f>
        <v/>
      </c>
      <c r="Q39" s="12"/>
      <c r="R39" s="11"/>
      <c r="S39" s="11" t="str">
        <f>CONCATENATE("https://octopart-clicks.com/click/altium?seller=RS&amp;sku=",R39,"&amp;country=PL&amp;ref=supplier&amp;")</f>
        <v>https://octopart-clicks.com/click/altium?seller=RS&amp;sku=&amp;country=PL&amp;ref=supplier&amp;</v>
      </c>
      <c r="T39" s="13" t="str">
        <f>IF(Q39 = "", "", HYPERLINK(S39,R39))</f>
        <v/>
      </c>
      <c r="U39" s="12"/>
      <c r="V39" s="11"/>
      <c r="W39" s="11" t="str">
        <f>CONCATENATE("http://pl.farnell.com/",V39)</f>
        <v>http://pl.farnell.com/</v>
      </c>
      <c r="X39" s="13" t="str">
        <f>IF(U39= "", "", HYPERLINK(W39, V39))</f>
        <v/>
      </c>
      <c r="Y39" s="12"/>
      <c r="Z39" s="11"/>
      <c r="AA39" s="11" t="str">
        <f>CONCATENATE("http://pl.mouser.com/ProductDetail/",Z39)</f>
        <v>http://pl.mouser.com/ProductDetail/</v>
      </c>
      <c r="AB39" s="13" t="str">
        <f>IF(Y39= "", "", HYPERLINK(AA39,Z39))</f>
        <v/>
      </c>
      <c r="AC39" s="12"/>
      <c r="AD39" s="11"/>
      <c r="AE39" s="11" t="str">
        <f>CONCATENATE("https://octopart-clicks.com/click/altium?seller=DigiKey&amp;sku=",AD39,"&amp;country=US&amp;ref=supplier&amp;")</f>
        <v>https://octopart-clicks.com/click/altium?seller=DigiKey&amp;sku=&amp;country=US&amp;ref=supplier&amp;</v>
      </c>
      <c r="AF39" s="13" t="str">
        <f>IF(AC39= "", "", HYPERLINK(AE39,AD39))</f>
        <v/>
      </c>
      <c r="AG39" s="12"/>
      <c r="AH39" s="11"/>
      <c r="AI39" s="11"/>
      <c r="AJ39" s="11"/>
      <c r="AK39" s="53" t="str">
        <f>IF(AG39 = "", "", HYPERLINK(AI39,AH39))</f>
        <v/>
      </c>
    </row>
    <row r="40" spans="1:38" ht="13.8" thickBot="1" x14ac:dyDescent="0.3">
      <c r="A40" s="30">
        <f>ROW(A40) - ROW($A$2)</f>
        <v>38</v>
      </c>
      <c r="B40" s="30"/>
      <c r="C40" s="14"/>
      <c r="D40" s="12" t="s">
        <v>81</v>
      </c>
      <c r="E40" s="19">
        <v>1</v>
      </c>
      <c r="F40" s="18" t="s">
        <v>101</v>
      </c>
      <c r="G40" s="18"/>
      <c r="H40" s="18"/>
      <c r="I40" s="18"/>
      <c r="J40" s="12" t="s">
        <v>101</v>
      </c>
      <c r="K40" s="12" t="s">
        <v>101</v>
      </c>
      <c r="L40" s="16" t="s">
        <v>146</v>
      </c>
      <c r="M40" s="16"/>
      <c r="N40" s="15"/>
      <c r="O40" s="11" t="str">
        <f t="shared" ref="O40:O42" si="198">CONCATENATE("https://octopart-clicks.com/click/altium?seller=TME&amp;sku=",N40,"&amp;country=PL&amp;ref=supplier&amp;")</f>
        <v>https://octopart-clicks.com/click/altium?seller=TME&amp;sku=&amp;country=PL&amp;ref=supplier&amp;</v>
      </c>
      <c r="P40" s="13" t="str">
        <f t="shared" ref="P40:P42" si="199">IF(M40 = "", "", HYPERLINK(O40, N40))</f>
        <v/>
      </c>
      <c r="Q40" s="16"/>
      <c r="R40" s="15"/>
      <c r="S40" s="11" t="str">
        <f t="shared" ref="S40:S42" si="200">CONCATENATE("https://octopart-clicks.com/click/altium?seller=RS&amp;sku=",R40,"&amp;country=PL&amp;ref=supplier&amp;")</f>
        <v>https://octopart-clicks.com/click/altium?seller=RS&amp;sku=&amp;country=PL&amp;ref=supplier&amp;</v>
      </c>
      <c r="T40" s="13" t="str">
        <f t="shared" ref="T40:T42" si="201">IF(Q40 = "", "", HYPERLINK(S40,R40))</f>
        <v/>
      </c>
      <c r="U40" s="16"/>
      <c r="V40" s="15"/>
      <c r="W40" s="11" t="str">
        <f t="shared" ref="W40:W42" si="202">CONCATENATE("http://pl.farnell.com/",V40)</f>
        <v>http://pl.farnell.com/</v>
      </c>
      <c r="X40" s="13" t="str">
        <f t="shared" ref="X40:X42" si="203">IF(U40= "", "", HYPERLINK(W40, V40))</f>
        <v/>
      </c>
      <c r="Y40" s="16"/>
      <c r="Z40" s="15"/>
      <c r="AA40" s="11" t="str">
        <f t="shared" ref="AA40:AA42" si="204">CONCATENATE("http://pl.mouser.com/ProductDetail/",Z40)</f>
        <v>http://pl.mouser.com/ProductDetail/</v>
      </c>
      <c r="AB40" s="13" t="str">
        <f t="shared" ref="AB40:AB42" si="205">IF(Y40= "", "", HYPERLINK(AA40,Z40))</f>
        <v/>
      </c>
      <c r="AC40" s="16"/>
      <c r="AD40" s="15"/>
      <c r="AE40" s="11" t="str">
        <f t="shared" ref="AE40:AE42" si="206">CONCATENATE("https://octopart-clicks.com/click/altium?seller=DigiKey&amp;sku=",AD40,"&amp;country=US&amp;ref=supplier&amp;")</f>
        <v>https://octopart-clicks.com/click/altium?seller=DigiKey&amp;sku=&amp;country=US&amp;ref=supplier&amp;</v>
      </c>
      <c r="AF40" s="13" t="str">
        <f t="shared" ref="AF40:AF42" si="207">IF(AC40= "", "", HYPERLINK(AE40,AD40))</f>
        <v/>
      </c>
      <c r="AG40" s="16"/>
      <c r="AH40" s="15"/>
      <c r="AI40" s="15"/>
      <c r="AJ40" s="11"/>
      <c r="AK40" s="54" t="str">
        <f t="shared" ref="AK40:AK42" si="208">IF(AG40 = "", "", HYPERLINK(AI40,AH40))</f>
        <v/>
      </c>
    </row>
    <row r="41" spans="1:38" ht="13.8" thickTop="1" x14ac:dyDescent="0.25">
      <c r="A41" s="30">
        <f>ROW(A41) - ROW($A$2)</f>
        <v>39</v>
      </c>
      <c r="B41" s="30"/>
      <c r="C41" s="14"/>
      <c r="D41" s="12" t="s">
        <v>81</v>
      </c>
      <c r="E41" s="18">
        <v>1</v>
      </c>
      <c r="F41" s="18" t="s">
        <v>101</v>
      </c>
      <c r="G41" s="18"/>
      <c r="H41" s="18"/>
      <c r="I41" s="18"/>
      <c r="J41" s="12" t="s">
        <v>101</v>
      </c>
      <c r="K41" s="17" t="s">
        <v>101</v>
      </c>
      <c r="L41" s="12" t="s">
        <v>147</v>
      </c>
      <c r="M41" s="12"/>
      <c r="N41" s="11"/>
      <c r="O41" s="11" t="str">
        <f>CONCATENATE("https://octopart-clicks.com/click/altium?seller=TME&amp;sku=",N41,"&amp;country=PL&amp;ref=supplier&amp;")</f>
        <v>https://octopart-clicks.com/click/altium?seller=TME&amp;sku=&amp;country=PL&amp;ref=supplier&amp;</v>
      </c>
      <c r="P41" s="13" t="str">
        <f>IF(M41 = "", "", HYPERLINK(O41, N41))</f>
        <v/>
      </c>
      <c r="Q41" s="12"/>
      <c r="R41" s="11"/>
      <c r="S41" s="11" t="str">
        <f>CONCATENATE("https://octopart-clicks.com/click/altium?seller=RS&amp;sku=",R41,"&amp;country=PL&amp;ref=supplier&amp;")</f>
        <v>https://octopart-clicks.com/click/altium?seller=RS&amp;sku=&amp;country=PL&amp;ref=supplier&amp;</v>
      </c>
      <c r="T41" s="13" t="str">
        <f>IF(Q41 = "", "", HYPERLINK(S41,R41))</f>
        <v/>
      </c>
      <c r="U41" s="12"/>
      <c r="V41" s="11"/>
      <c r="W41" s="11" t="str">
        <f>CONCATENATE("http://pl.farnell.com/",V41)</f>
        <v>http://pl.farnell.com/</v>
      </c>
      <c r="X41" s="13" t="str">
        <f>IF(U41= "", "", HYPERLINK(W41, V41))</f>
        <v/>
      </c>
      <c r="Y41" s="12"/>
      <c r="Z41" s="11"/>
      <c r="AA41" s="11" t="str">
        <f>CONCATENATE("http://pl.mouser.com/ProductDetail/",Z41)</f>
        <v>http://pl.mouser.com/ProductDetail/</v>
      </c>
      <c r="AB41" s="13" t="str">
        <f>IF(Y41= "", "", HYPERLINK(AA41,Z41))</f>
        <v/>
      </c>
      <c r="AC41" s="12"/>
      <c r="AD41" s="11"/>
      <c r="AE41" s="11" t="str">
        <f>CONCATENATE("https://octopart-clicks.com/click/altium?seller=DigiKey&amp;sku=",AD41,"&amp;country=US&amp;ref=supplier&amp;")</f>
        <v>https://octopart-clicks.com/click/altium?seller=DigiKey&amp;sku=&amp;country=US&amp;ref=supplier&amp;</v>
      </c>
      <c r="AF41" s="13" t="str">
        <f>IF(AC41= "", "", HYPERLINK(AE41,AD41))</f>
        <v/>
      </c>
      <c r="AG41" s="12"/>
      <c r="AH41" s="11"/>
      <c r="AI41" s="11"/>
      <c r="AJ41" s="11"/>
      <c r="AK41" s="53" t="str">
        <f>IF(AG41 = "", "", HYPERLINK(AI41,AH41))</f>
        <v/>
      </c>
    </row>
    <row r="42" spans="1:38" ht="13.8" thickBot="1" x14ac:dyDescent="0.3">
      <c r="A42" s="30">
        <f>ROW(A42) - ROW($A$2)</f>
        <v>40</v>
      </c>
      <c r="B42" s="30"/>
      <c r="C42" s="14"/>
      <c r="D42" s="12" t="s">
        <v>81</v>
      </c>
      <c r="E42" s="19">
        <v>1</v>
      </c>
      <c r="F42" s="18" t="s">
        <v>101</v>
      </c>
      <c r="G42" s="18"/>
      <c r="H42" s="18"/>
      <c r="I42" s="18"/>
      <c r="J42" s="12" t="s">
        <v>101</v>
      </c>
      <c r="K42" s="12" t="s">
        <v>101</v>
      </c>
      <c r="L42" s="16" t="s">
        <v>148</v>
      </c>
      <c r="M42" s="16"/>
      <c r="N42" s="15"/>
      <c r="O42" s="11" t="str">
        <f t="shared" ref="O42" si="209">CONCATENATE("https://octopart-clicks.com/click/altium?seller=TME&amp;sku=",N42,"&amp;country=PL&amp;ref=supplier&amp;")</f>
        <v>https://octopart-clicks.com/click/altium?seller=TME&amp;sku=&amp;country=PL&amp;ref=supplier&amp;</v>
      </c>
      <c r="P42" s="13" t="str">
        <f t="shared" ref="P42" si="210">IF(M42 = "", "", HYPERLINK(O42, N42))</f>
        <v/>
      </c>
      <c r="Q42" s="16"/>
      <c r="R42" s="15"/>
      <c r="S42" s="11" t="str">
        <f t="shared" ref="S42" si="211">CONCATENATE("https://octopart-clicks.com/click/altium?seller=RS&amp;sku=",R42,"&amp;country=PL&amp;ref=supplier&amp;")</f>
        <v>https://octopart-clicks.com/click/altium?seller=RS&amp;sku=&amp;country=PL&amp;ref=supplier&amp;</v>
      </c>
      <c r="T42" s="13" t="str">
        <f t="shared" ref="T42" si="212">IF(Q42 = "", "", HYPERLINK(S42,R42))</f>
        <v/>
      </c>
      <c r="U42" s="16"/>
      <c r="V42" s="15"/>
      <c r="W42" s="11" t="str">
        <f t="shared" ref="W42" si="213">CONCATENATE("http://pl.farnell.com/",V42)</f>
        <v>http://pl.farnell.com/</v>
      </c>
      <c r="X42" s="13" t="str">
        <f t="shared" ref="X42" si="214">IF(U42= "", "", HYPERLINK(W42, V42))</f>
        <v/>
      </c>
      <c r="Y42" s="16"/>
      <c r="Z42" s="15"/>
      <c r="AA42" s="11" t="str">
        <f t="shared" ref="AA42" si="215">CONCATENATE("http://pl.mouser.com/ProductDetail/",Z42)</f>
        <v>http://pl.mouser.com/ProductDetail/</v>
      </c>
      <c r="AB42" s="13" t="str">
        <f t="shared" ref="AB42" si="216">IF(Y42= "", "", HYPERLINK(AA42,Z42))</f>
        <v/>
      </c>
      <c r="AC42" s="16"/>
      <c r="AD42" s="15"/>
      <c r="AE42" s="11" t="str">
        <f t="shared" ref="AE42" si="217">CONCATENATE("https://octopart-clicks.com/click/altium?seller=DigiKey&amp;sku=",AD42,"&amp;country=US&amp;ref=supplier&amp;")</f>
        <v>https://octopart-clicks.com/click/altium?seller=DigiKey&amp;sku=&amp;country=US&amp;ref=supplier&amp;</v>
      </c>
      <c r="AF42" s="13" t="str">
        <f t="shared" ref="AF42" si="218">IF(AC42= "", "", HYPERLINK(AE42,AD42))</f>
        <v/>
      </c>
      <c r="AG42" s="16"/>
      <c r="AH42" s="15"/>
      <c r="AI42" s="15"/>
      <c r="AJ42" s="11"/>
      <c r="AK42" s="54" t="str">
        <f t="shared" ref="AK42" si="219">IF(AG42 = "", "", HYPERLINK(AI42,AH42))</f>
        <v/>
      </c>
    </row>
    <row r="43" spans="1:38" ht="13.8" thickTop="1" x14ac:dyDescent="0.25">
      <c r="A43" s="30">
        <f>ROW(A43) - ROW($A$2)</f>
        <v>41</v>
      </c>
      <c r="B43" s="30"/>
      <c r="C43" s="14"/>
      <c r="D43" s="12" t="s">
        <v>81</v>
      </c>
      <c r="E43" s="18">
        <v>1</v>
      </c>
      <c r="F43" s="18" t="s">
        <v>101</v>
      </c>
      <c r="G43" s="18"/>
      <c r="H43" s="18"/>
      <c r="I43" s="18"/>
      <c r="J43" s="12" t="s">
        <v>101</v>
      </c>
      <c r="K43" s="17" t="s">
        <v>101</v>
      </c>
      <c r="L43" s="12" t="s">
        <v>149</v>
      </c>
      <c r="M43" s="12"/>
      <c r="N43" s="11"/>
      <c r="O43" s="11" t="str">
        <f>CONCATENATE("https://octopart-clicks.com/click/altium?seller=TME&amp;sku=",N43,"&amp;country=PL&amp;ref=supplier&amp;")</f>
        <v>https://octopart-clicks.com/click/altium?seller=TME&amp;sku=&amp;country=PL&amp;ref=supplier&amp;</v>
      </c>
      <c r="P43" s="13" t="str">
        <f>IF(M43 = "", "", HYPERLINK(O43, N43))</f>
        <v/>
      </c>
      <c r="Q43" s="12"/>
      <c r="R43" s="11"/>
      <c r="S43" s="11" t="str">
        <f>CONCATENATE("https://octopart-clicks.com/click/altium?seller=RS&amp;sku=",R43,"&amp;country=PL&amp;ref=supplier&amp;")</f>
        <v>https://octopart-clicks.com/click/altium?seller=RS&amp;sku=&amp;country=PL&amp;ref=supplier&amp;</v>
      </c>
      <c r="T43" s="13" t="str">
        <f>IF(Q43 = "", "", HYPERLINK(S43,R43))</f>
        <v/>
      </c>
      <c r="U43" s="12"/>
      <c r="V43" s="11"/>
      <c r="W43" s="11" t="str">
        <f>CONCATENATE("http://pl.farnell.com/",V43)</f>
        <v>http://pl.farnell.com/</v>
      </c>
      <c r="X43" s="13" t="str">
        <f>IF(U43= "", "", HYPERLINK(W43, V43))</f>
        <v/>
      </c>
      <c r="Y43" s="12"/>
      <c r="Z43" s="11"/>
      <c r="AA43" s="11" t="str">
        <f>CONCATENATE("http://pl.mouser.com/ProductDetail/",Z43)</f>
        <v>http://pl.mouser.com/ProductDetail/</v>
      </c>
      <c r="AB43" s="13" t="str">
        <f>IF(Y43= "", "", HYPERLINK(AA43,Z43))</f>
        <v/>
      </c>
      <c r="AC43" s="12"/>
      <c r="AD43" s="11"/>
      <c r="AE43" s="11" t="str">
        <f>CONCATENATE("https://octopart-clicks.com/click/altium?seller=DigiKey&amp;sku=",AD43,"&amp;country=US&amp;ref=supplier&amp;")</f>
        <v>https://octopart-clicks.com/click/altium?seller=DigiKey&amp;sku=&amp;country=US&amp;ref=supplier&amp;</v>
      </c>
      <c r="AF43" s="13" t="str">
        <f>IF(AC43= "", "", HYPERLINK(AE43,AD43))</f>
        <v/>
      </c>
      <c r="AG43" s="12"/>
      <c r="AH43" s="11"/>
      <c r="AI43" s="11"/>
      <c r="AJ43" s="11"/>
      <c r="AK43" s="53" t="str">
        <f>IF(AG43 = "", "", HYPERLINK(AI43,AH43))</f>
        <v/>
      </c>
    </row>
    <row r="44" spans="1:38" ht="13.8" thickBot="1" x14ac:dyDescent="0.3">
      <c r="A44" s="30">
        <f>ROW(A44) - ROW($A$2)</f>
        <v>42</v>
      </c>
      <c r="B44" s="30"/>
      <c r="C44" s="14"/>
      <c r="D44" s="12" t="s">
        <v>81</v>
      </c>
      <c r="E44" s="19">
        <v>1</v>
      </c>
      <c r="F44" s="18" t="s">
        <v>101</v>
      </c>
      <c r="G44" s="18"/>
      <c r="H44" s="18"/>
      <c r="I44" s="18"/>
      <c r="J44" s="12" t="s">
        <v>101</v>
      </c>
      <c r="K44" s="12" t="s">
        <v>101</v>
      </c>
      <c r="L44" s="16" t="s">
        <v>150</v>
      </c>
      <c r="M44" s="16"/>
      <c r="N44" s="15"/>
      <c r="O44" s="11" t="str">
        <f t="shared" ref="O44:O46" si="220">CONCATENATE("https://octopart-clicks.com/click/altium?seller=TME&amp;sku=",N44,"&amp;country=PL&amp;ref=supplier&amp;")</f>
        <v>https://octopart-clicks.com/click/altium?seller=TME&amp;sku=&amp;country=PL&amp;ref=supplier&amp;</v>
      </c>
      <c r="P44" s="13" t="str">
        <f t="shared" ref="P44:P46" si="221">IF(M44 = "", "", HYPERLINK(O44, N44))</f>
        <v/>
      </c>
      <c r="Q44" s="16"/>
      <c r="R44" s="15"/>
      <c r="S44" s="11" t="str">
        <f t="shared" ref="S44:S46" si="222">CONCATENATE("https://octopart-clicks.com/click/altium?seller=RS&amp;sku=",R44,"&amp;country=PL&amp;ref=supplier&amp;")</f>
        <v>https://octopart-clicks.com/click/altium?seller=RS&amp;sku=&amp;country=PL&amp;ref=supplier&amp;</v>
      </c>
      <c r="T44" s="13" t="str">
        <f t="shared" ref="T44:T46" si="223">IF(Q44 = "", "", HYPERLINK(S44,R44))</f>
        <v/>
      </c>
      <c r="U44" s="16"/>
      <c r="V44" s="15"/>
      <c r="W44" s="11" t="str">
        <f t="shared" ref="W44:W46" si="224">CONCATENATE("http://pl.farnell.com/",V44)</f>
        <v>http://pl.farnell.com/</v>
      </c>
      <c r="X44" s="13" t="str">
        <f t="shared" ref="X44:X46" si="225">IF(U44= "", "", HYPERLINK(W44, V44))</f>
        <v/>
      </c>
      <c r="Y44" s="16"/>
      <c r="Z44" s="15"/>
      <c r="AA44" s="11" t="str">
        <f t="shared" ref="AA44:AA46" si="226">CONCATENATE("http://pl.mouser.com/ProductDetail/",Z44)</f>
        <v>http://pl.mouser.com/ProductDetail/</v>
      </c>
      <c r="AB44" s="13" t="str">
        <f t="shared" ref="AB44:AB46" si="227">IF(Y44= "", "", HYPERLINK(AA44,Z44))</f>
        <v/>
      </c>
      <c r="AC44" s="16"/>
      <c r="AD44" s="15"/>
      <c r="AE44" s="11" t="str">
        <f t="shared" ref="AE44:AE46" si="228">CONCATENATE("https://octopart-clicks.com/click/altium?seller=DigiKey&amp;sku=",AD44,"&amp;country=US&amp;ref=supplier&amp;")</f>
        <v>https://octopart-clicks.com/click/altium?seller=DigiKey&amp;sku=&amp;country=US&amp;ref=supplier&amp;</v>
      </c>
      <c r="AF44" s="13" t="str">
        <f t="shared" ref="AF44:AF46" si="229">IF(AC44= "", "", HYPERLINK(AE44,AD44))</f>
        <v/>
      </c>
      <c r="AG44" s="16"/>
      <c r="AH44" s="15"/>
      <c r="AI44" s="15"/>
      <c r="AJ44" s="11"/>
      <c r="AK44" s="54" t="str">
        <f t="shared" ref="AK44:AK46" si="230">IF(AG44 = "", "", HYPERLINK(AI44,AH44))</f>
        <v/>
      </c>
    </row>
    <row r="45" spans="1:38" ht="13.8" thickTop="1" x14ac:dyDescent="0.25">
      <c r="A45" s="30">
        <f>ROW(A45) - ROW($A$2)</f>
        <v>43</v>
      </c>
      <c r="B45" s="30"/>
      <c r="C45" s="14"/>
      <c r="D45" s="12" t="s">
        <v>81</v>
      </c>
      <c r="E45" s="18">
        <v>1</v>
      </c>
      <c r="F45" s="18" t="s">
        <v>101</v>
      </c>
      <c r="G45" s="18"/>
      <c r="H45" s="18"/>
      <c r="I45" s="18"/>
      <c r="J45" s="12" t="s">
        <v>101</v>
      </c>
      <c r="K45" s="17" t="s">
        <v>101</v>
      </c>
      <c r="L45" s="12" t="s">
        <v>151</v>
      </c>
      <c r="M45" s="12"/>
      <c r="N45" s="11"/>
      <c r="O45" s="11" t="str">
        <f>CONCATENATE("https://octopart-clicks.com/click/altium?seller=TME&amp;sku=",N45,"&amp;country=PL&amp;ref=supplier&amp;")</f>
        <v>https://octopart-clicks.com/click/altium?seller=TME&amp;sku=&amp;country=PL&amp;ref=supplier&amp;</v>
      </c>
      <c r="P45" s="13" t="str">
        <f>IF(M45 = "", "", HYPERLINK(O45, N45))</f>
        <v/>
      </c>
      <c r="Q45" s="12"/>
      <c r="R45" s="11"/>
      <c r="S45" s="11" t="str">
        <f>CONCATENATE("https://octopart-clicks.com/click/altium?seller=RS&amp;sku=",R45,"&amp;country=PL&amp;ref=supplier&amp;")</f>
        <v>https://octopart-clicks.com/click/altium?seller=RS&amp;sku=&amp;country=PL&amp;ref=supplier&amp;</v>
      </c>
      <c r="T45" s="13" t="str">
        <f>IF(Q45 = "", "", HYPERLINK(S45,R45))</f>
        <v/>
      </c>
      <c r="U45" s="12"/>
      <c r="V45" s="11"/>
      <c r="W45" s="11" t="str">
        <f>CONCATENATE("http://pl.farnell.com/",V45)</f>
        <v>http://pl.farnell.com/</v>
      </c>
      <c r="X45" s="13" t="str">
        <f>IF(U45= "", "", HYPERLINK(W45, V45))</f>
        <v/>
      </c>
      <c r="Y45" s="12"/>
      <c r="Z45" s="11"/>
      <c r="AA45" s="11" t="str">
        <f>CONCATENATE("http://pl.mouser.com/ProductDetail/",Z45)</f>
        <v>http://pl.mouser.com/ProductDetail/</v>
      </c>
      <c r="AB45" s="13" t="str">
        <f>IF(Y45= "", "", HYPERLINK(AA45,Z45))</f>
        <v/>
      </c>
      <c r="AC45" s="12"/>
      <c r="AD45" s="11"/>
      <c r="AE45" s="11" t="str">
        <f>CONCATENATE("https://octopart-clicks.com/click/altium?seller=DigiKey&amp;sku=",AD45,"&amp;country=US&amp;ref=supplier&amp;")</f>
        <v>https://octopart-clicks.com/click/altium?seller=DigiKey&amp;sku=&amp;country=US&amp;ref=supplier&amp;</v>
      </c>
      <c r="AF45" s="13" t="str">
        <f>IF(AC45= "", "", HYPERLINK(AE45,AD45))</f>
        <v/>
      </c>
      <c r="AG45" s="12"/>
      <c r="AH45" s="11"/>
      <c r="AI45" s="11"/>
      <c r="AJ45" s="11"/>
      <c r="AK45" s="53" t="str">
        <f>IF(AG45 = "", "", HYPERLINK(AI45,AH45))</f>
        <v/>
      </c>
    </row>
    <row r="46" spans="1:38" ht="26.4" x14ac:dyDescent="0.25">
      <c r="A46" s="30">
        <f>ROW(A46) - ROW($A$2)</f>
        <v>44</v>
      </c>
      <c r="B46" s="30"/>
      <c r="C46" s="14"/>
      <c r="D46" s="12" t="s">
        <v>82</v>
      </c>
      <c r="E46" s="19">
        <v>1</v>
      </c>
      <c r="F46" s="18" t="s">
        <v>102</v>
      </c>
      <c r="G46" s="18"/>
      <c r="H46" s="18"/>
      <c r="I46" s="18"/>
      <c r="J46" s="12" t="s">
        <v>102</v>
      </c>
      <c r="K46" s="12" t="s">
        <v>42</v>
      </c>
      <c r="L46" s="16" t="s">
        <v>152</v>
      </c>
      <c r="M46" s="16"/>
      <c r="N46" s="15"/>
      <c r="O46" s="11" t="str">
        <f t="shared" ref="O46" si="231">CONCATENATE("https://octopart-clicks.com/click/altium?seller=TME&amp;sku=",N46,"&amp;country=PL&amp;ref=supplier&amp;")</f>
        <v>https://octopart-clicks.com/click/altium?seller=TME&amp;sku=&amp;country=PL&amp;ref=supplier&amp;</v>
      </c>
      <c r="P46" s="13" t="str">
        <f t="shared" ref="P46" si="232">IF(M46 = "", "", HYPERLINK(O46, N46))</f>
        <v/>
      </c>
      <c r="Q46" s="16"/>
      <c r="R46" s="15"/>
      <c r="S46" s="11" t="str">
        <f t="shared" ref="S46" si="233">CONCATENATE("https://octopart-clicks.com/click/altium?seller=RS&amp;sku=",R46,"&amp;country=PL&amp;ref=supplier&amp;")</f>
        <v>https://octopart-clicks.com/click/altium?seller=RS&amp;sku=&amp;country=PL&amp;ref=supplier&amp;</v>
      </c>
      <c r="T46" s="13" t="str">
        <f t="shared" ref="T46" si="234">IF(Q46 = "", "", HYPERLINK(S46,R46))</f>
        <v/>
      </c>
      <c r="U46" s="16"/>
      <c r="V46" s="15"/>
      <c r="W46" s="11" t="str">
        <f t="shared" ref="W46" si="235">CONCATENATE("http://pl.farnell.com/",V46)</f>
        <v>http://pl.farnell.com/</v>
      </c>
      <c r="X46" s="13" t="str">
        <f t="shared" ref="X46" si="236">IF(U46= "", "", HYPERLINK(W46, V46))</f>
        <v/>
      </c>
      <c r="Y46" s="16"/>
      <c r="Z46" s="15"/>
      <c r="AA46" s="11" t="str">
        <f t="shared" ref="AA46" si="237">CONCATENATE("http://pl.mouser.com/ProductDetail/",Z46)</f>
        <v>http://pl.mouser.com/ProductDetail/</v>
      </c>
      <c r="AB46" s="13" t="str">
        <f t="shared" ref="AB46" si="238">IF(Y46= "", "", HYPERLINK(AA46,Z46))</f>
        <v/>
      </c>
      <c r="AC46" s="16"/>
      <c r="AD46" s="15"/>
      <c r="AE46" s="11" t="str">
        <f t="shared" ref="AE46" si="239">CONCATENATE("https://octopart-clicks.com/click/altium?seller=DigiKey&amp;sku=",AD46,"&amp;country=US&amp;ref=supplier&amp;")</f>
        <v>https://octopart-clicks.com/click/altium?seller=DigiKey&amp;sku=&amp;country=US&amp;ref=supplier&amp;</v>
      </c>
      <c r="AF46" s="13" t="str">
        <f t="shared" ref="AF46" si="240">IF(AC46= "", "", HYPERLINK(AE46,AD46))</f>
        <v/>
      </c>
      <c r="AG46" s="16"/>
      <c r="AH46" s="15"/>
      <c r="AI46" s="15"/>
      <c r="AJ46" s="11"/>
      <c r="AK46" s="54" t="str">
        <f t="shared" ref="AK46" si="241">IF(AG46 = "", "", HYPERLINK(AI46,AH46))</f>
        <v/>
      </c>
    </row>
    <row r="47" spans="1:38" ht="13.8" thickBot="1" x14ac:dyDescent="0.3">
      <c r="A47" s="31"/>
      <c r="B47" s="31"/>
      <c r="C47" s="14"/>
      <c r="D47" s="12"/>
      <c r="E47" s="49"/>
      <c r="F47" s="52"/>
      <c r="G47" s="52"/>
      <c r="H47" s="52"/>
      <c r="I47" s="52"/>
      <c r="J47" s="12"/>
      <c r="K47" s="12"/>
      <c r="L47" s="16"/>
      <c r="M47" s="16"/>
      <c r="N47" s="15"/>
      <c r="O47" s="11"/>
      <c r="P47" s="13"/>
      <c r="Q47" s="16"/>
      <c r="R47" s="15"/>
      <c r="S47" s="11"/>
      <c r="T47" s="13"/>
      <c r="U47" s="16"/>
      <c r="V47" s="15"/>
      <c r="W47" s="11"/>
      <c r="X47" s="13"/>
      <c r="Y47" s="16"/>
      <c r="Z47" s="15"/>
      <c r="AA47" s="11"/>
      <c r="AB47" s="13"/>
      <c r="AC47" s="16"/>
      <c r="AD47" s="15"/>
      <c r="AE47" s="11"/>
      <c r="AF47" s="50"/>
      <c r="AG47" s="22"/>
      <c r="AH47" s="15"/>
      <c r="AI47" s="15"/>
      <c r="AJ47" s="11"/>
      <c r="AK47" s="23"/>
      <c r="AL47" s="51"/>
    </row>
    <row r="48" spans="1:38" ht="23.25" customHeight="1" thickTop="1" x14ac:dyDescent="0.25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P48" s="21"/>
      <c r="Q48" s="21"/>
      <c r="T48" s="21"/>
      <c r="U48" s="21"/>
      <c r="X48" s="21"/>
      <c r="Y48" s="21"/>
      <c r="AB48" s="21"/>
      <c r="AC48" s="21"/>
      <c r="AF48" s="21"/>
    </row>
  </sheetData>
  <autoFilter ref="A2:AK46" xr:uid="{00000000-0009-0000-0000-000000000000}"/>
  <phoneticPr fontId="2" type="noConversion"/>
  <pageMargins left="0.75" right="0.75" top="1" bottom="1" header="0.5" footer="0.5"/>
  <pageSetup paperSize="9" scale="74" orientation="landscape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E22" sqref="E22"/>
    </sheetView>
  </sheetViews>
  <sheetFormatPr defaultRowHeight="13.2" x14ac:dyDescent="0.25"/>
  <cols>
    <col min="2" max="2" width="15.6640625" customWidth="1"/>
    <col min="4" max="4" width="16.33203125" bestFit="1" customWidth="1"/>
    <col min="5" max="5" width="11.109375" bestFit="1" customWidth="1"/>
    <col min="6" max="6" width="6.5546875" bestFit="1" customWidth="1"/>
    <col min="7" max="7" width="10.109375" bestFit="1" customWidth="1"/>
    <col min="8" max="8" width="14.5546875" customWidth="1"/>
    <col min="9" max="9" width="16.5546875" customWidth="1"/>
    <col min="10" max="10" width="14.44140625" customWidth="1"/>
    <col min="11" max="11" width="23.44140625" customWidth="1"/>
  </cols>
  <sheetData>
    <row r="1" spans="1:11" x14ac:dyDescent="0.25">
      <c r="A1" s="2" t="s">
        <v>9</v>
      </c>
      <c r="B1" s="3" t="s">
        <v>8</v>
      </c>
      <c r="C1" s="34" t="s">
        <v>20</v>
      </c>
      <c r="D1" s="47"/>
      <c r="E1" s="47"/>
      <c r="F1" s="44"/>
      <c r="G1" s="46"/>
      <c r="H1" s="45"/>
      <c r="I1" s="45"/>
      <c r="J1" s="46"/>
      <c r="K1" s="32"/>
    </row>
    <row r="2" spans="1:11" x14ac:dyDescent="0.25">
      <c r="A2" s="4" t="s">
        <v>10</v>
      </c>
      <c r="B2" s="5" t="s">
        <v>16</v>
      </c>
      <c r="C2" s="20" t="s">
        <v>21</v>
      </c>
      <c r="D2" s="48"/>
      <c r="E2" s="48"/>
      <c r="F2" s="36"/>
      <c r="G2" s="36"/>
      <c r="H2" s="36" t="s">
        <v>24</v>
      </c>
      <c r="I2" s="36" t="s">
        <v>25</v>
      </c>
      <c r="J2" s="38" t="s">
        <v>26</v>
      </c>
      <c r="K2" s="39" t="s">
        <v>27</v>
      </c>
    </row>
    <row r="3" spans="1:11" x14ac:dyDescent="0.25">
      <c r="A3" s="4" t="s">
        <v>11</v>
      </c>
      <c r="B3" s="5" t="s">
        <v>17</v>
      </c>
      <c r="C3" s="20" t="s">
        <v>22</v>
      </c>
      <c r="D3" s="40"/>
      <c r="E3" s="40"/>
      <c r="F3" s="40"/>
      <c r="G3" s="40"/>
      <c r="H3" s="40" t="e">
        <f>IF(ISNUMBER(F3), F3, VALUE(SUBSTITUTE(F3, ",", ".")))</f>
        <v>#VALUE!</v>
      </c>
      <c r="I3" s="40" t="e">
        <f>IF(ISNUMBER(G3), G3, VALUE(SUBSTITUTE(G3, ",", ".")))</f>
        <v>#VALUE!</v>
      </c>
      <c r="J3" s="41" t="e">
        <f>AVERAGE(H3:I3)</f>
        <v>#VALUE!</v>
      </c>
      <c r="K3" s="33" t="b">
        <f>ISNUMBER(J3)</f>
        <v>0</v>
      </c>
    </row>
    <row r="4" spans="1:11" x14ac:dyDescent="0.25">
      <c r="A4" s="4" t="s">
        <v>12</v>
      </c>
      <c r="B4" s="5" t="s">
        <v>18</v>
      </c>
      <c r="C4" t="s">
        <v>23</v>
      </c>
      <c r="D4" s="37"/>
      <c r="E4" s="37"/>
      <c r="F4" s="37"/>
      <c r="G4" s="37"/>
      <c r="H4" s="37" t="e">
        <f t="shared" ref="H4:H15" si="0">IF(ISNUMBER(F4), F4, VALUE(SUBSTITUTE(F4, ",", ".")))</f>
        <v>#VALUE!</v>
      </c>
      <c r="I4" s="37" t="e">
        <f t="shared" ref="I4:I15" si="1">IF(ISNUMBER(G4), G4, VALUE(SUBSTITUTE(G4, ",", ".")))</f>
        <v>#VALUE!</v>
      </c>
      <c r="J4" s="42" t="e">
        <f t="shared" ref="J4:J15" si="2">AVERAGE(H4:I4)</f>
        <v>#VALUE!</v>
      </c>
      <c r="K4" s="32" t="b">
        <f t="shared" ref="K4:K15" si="3">ISNUMBER(J4)</f>
        <v>0</v>
      </c>
    </row>
    <row r="5" spans="1:11" x14ac:dyDescent="0.25">
      <c r="A5" s="4" t="s">
        <v>13</v>
      </c>
      <c r="B5" s="5" t="s">
        <v>19</v>
      </c>
      <c r="D5" s="37"/>
      <c r="E5" s="37"/>
      <c r="F5" s="37"/>
      <c r="G5" s="37"/>
      <c r="H5" s="37" t="e">
        <f t="shared" si="0"/>
        <v>#VALUE!</v>
      </c>
      <c r="I5" s="37" t="e">
        <f t="shared" si="1"/>
        <v>#VALUE!</v>
      </c>
      <c r="J5" s="42" t="e">
        <f t="shared" si="2"/>
        <v>#VALUE!</v>
      </c>
      <c r="K5" s="32" t="b">
        <f t="shared" si="3"/>
        <v>0</v>
      </c>
    </row>
    <row r="6" spans="1:11" ht="13.8" thickBot="1" x14ac:dyDescent="0.3">
      <c r="A6" s="6" t="s">
        <v>14</v>
      </c>
      <c r="B6" s="7" t="s">
        <v>15</v>
      </c>
      <c r="C6" s="35"/>
      <c r="D6" s="40"/>
      <c r="E6" s="40"/>
      <c r="F6" s="40"/>
      <c r="G6" s="40"/>
      <c r="H6" s="40" t="e">
        <f t="shared" si="0"/>
        <v>#VALUE!</v>
      </c>
      <c r="I6" s="40" t="e">
        <f t="shared" si="1"/>
        <v>#VALUE!</v>
      </c>
      <c r="J6" s="41" t="e">
        <f t="shared" si="2"/>
        <v>#VALUE!</v>
      </c>
      <c r="K6" s="33" t="b">
        <f t="shared" si="3"/>
        <v>0</v>
      </c>
    </row>
    <row r="7" spans="1:11" x14ac:dyDescent="0.25">
      <c r="B7" s="20" t="s">
        <v>28</v>
      </c>
      <c r="D7" s="37"/>
      <c r="E7" s="37"/>
      <c r="F7" s="37"/>
      <c r="G7" s="37"/>
      <c r="H7" s="37" t="e">
        <f t="shared" si="0"/>
        <v>#VALUE!</v>
      </c>
      <c r="I7" s="37" t="e">
        <f t="shared" si="1"/>
        <v>#VALUE!</v>
      </c>
      <c r="J7" s="42" t="e">
        <f t="shared" si="2"/>
        <v>#VALUE!</v>
      </c>
      <c r="K7" s="32" t="b">
        <f t="shared" si="3"/>
        <v>0</v>
      </c>
    </row>
    <row r="8" spans="1:11" x14ac:dyDescent="0.25">
      <c r="D8" s="37"/>
      <c r="E8" s="37"/>
      <c r="F8" s="37"/>
      <c r="G8" s="37"/>
      <c r="H8" s="37" t="e">
        <f t="shared" si="0"/>
        <v>#VALUE!</v>
      </c>
      <c r="I8" s="37" t="e">
        <f t="shared" si="1"/>
        <v>#VALUE!</v>
      </c>
      <c r="J8" s="42" t="e">
        <f t="shared" si="2"/>
        <v>#VALUE!</v>
      </c>
      <c r="K8" s="32" t="b">
        <f t="shared" si="3"/>
        <v>0</v>
      </c>
    </row>
    <row r="9" spans="1:11" x14ac:dyDescent="0.25">
      <c r="D9" s="40"/>
      <c r="E9" s="40"/>
      <c r="F9" s="40"/>
      <c r="G9" s="40"/>
      <c r="H9" s="40" t="e">
        <f t="shared" si="0"/>
        <v>#VALUE!</v>
      </c>
      <c r="I9" s="40" t="e">
        <f t="shared" si="1"/>
        <v>#VALUE!</v>
      </c>
      <c r="J9" s="41" t="e">
        <f t="shared" si="2"/>
        <v>#VALUE!</v>
      </c>
      <c r="K9" s="33" t="b">
        <f t="shared" si="3"/>
        <v>0</v>
      </c>
    </row>
    <row r="10" spans="1:11" x14ac:dyDescent="0.25">
      <c r="D10" s="37"/>
      <c r="E10" s="37"/>
      <c r="F10" s="37"/>
      <c r="G10" s="37"/>
      <c r="H10" s="37" t="e">
        <f t="shared" si="0"/>
        <v>#VALUE!</v>
      </c>
      <c r="I10" s="37" t="e">
        <f t="shared" si="1"/>
        <v>#VALUE!</v>
      </c>
      <c r="J10" s="42" t="e">
        <f t="shared" si="2"/>
        <v>#VALUE!</v>
      </c>
      <c r="K10" s="32" t="b">
        <f t="shared" si="3"/>
        <v>0</v>
      </c>
    </row>
    <row r="11" spans="1:11" x14ac:dyDescent="0.25">
      <c r="D11" s="37"/>
      <c r="E11" s="37"/>
      <c r="F11" s="37"/>
      <c r="G11" s="37"/>
      <c r="H11" s="37" t="e">
        <f t="shared" si="0"/>
        <v>#VALUE!</v>
      </c>
      <c r="I11" s="37" t="e">
        <f t="shared" si="1"/>
        <v>#VALUE!</v>
      </c>
      <c r="J11" s="42" t="e">
        <f t="shared" si="2"/>
        <v>#VALUE!</v>
      </c>
      <c r="K11" s="32" t="b">
        <f t="shared" si="3"/>
        <v>0</v>
      </c>
    </row>
    <row r="12" spans="1:11" x14ac:dyDescent="0.25">
      <c r="D12" s="37"/>
      <c r="E12" s="37"/>
      <c r="F12" s="37"/>
      <c r="G12" s="37"/>
      <c r="H12" s="37" t="e">
        <f t="shared" si="0"/>
        <v>#VALUE!</v>
      </c>
      <c r="I12" s="37" t="e">
        <f t="shared" si="1"/>
        <v>#VALUE!</v>
      </c>
      <c r="J12" s="42" t="e">
        <f t="shared" si="2"/>
        <v>#VALUE!</v>
      </c>
      <c r="K12" s="32" t="b">
        <f t="shared" si="3"/>
        <v>0</v>
      </c>
    </row>
    <row r="13" spans="1:11" x14ac:dyDescent="0.25">
      <c r="D13" s="37"/>
      <c r="E13" s="37"/>
      <c r="F13" s="37"/>
      <c r="G13" s="37"/>
      <c r="H13" s="37" t="e">
        <f t="shared" si="0"/>
        <v>#VALUE!</v>
      </c>
      <c r="I13" s="37" t="e">
        <f t="shared" si="1"/>
        <v>#VALUE!</v>
      </c>
      <c r="J13" s="42" t="e">
        <f t="shared" si="2"/>
        <v>#VALUE!</v>
      </c>
      <c r="K13" s="32" t="b">
        <f t="shared" si="3"/>
        <v>0</v>
      </c>
    </row>
    <row r="14" spans="1:11" x14ac:dyDescent="0.25">
      <c r="D14" s="37"/>
      <c r="E14" s="37"/>
      <c r="F14" s="37"/>
      <c r="G14" s="37"/>
      <c r="H14" s="37" t="e">
        <f t="shared" si="0"/>
        <v>#VALUE!</v>
      </c>
      <c r="I14" s="37" t="e">
        <f t="shared" si="1"/>
        <v>#VALUE!</v>
      </c>
      <c r="J14" s="42" t="e">
        <f t="shared" si="2"/>
        <v>#VALUE!</v>
      </c>
      <c r="K14" s="32" t="b">
        <f t="shared" si="3"/>
        <v>0</v>
      </c>
    </row>
    <row r="15" spans="1:11" x14ac:dyDescent="0.25">
      <c r="D15" s="37"/>
      <c r="E15" s="37"/>
      <c r="F15" s="37"/>
      <c r="G15" s="43"/>
      <c r="H15" s="37" t="e">
        <f t="shared" si="0"/>
        <v>#VALUE!</v>
      </c>
      <c r="I15" s="37" t="e">
        <f t="shared" si="1"/>
        <v>#VALUE!</v>
      </c>
      <c r="J15" s="42" t="e">
        <f t="shared" si="2"/>
        <v>#VALUE!</v>
      </c>
      <c r="K15" s="32" t="b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BOM</vt:lpstr>
      <vt:lpstr>Do NOT Modify</vt:lpstr>
      <vt:lpstr>'Do NOT Modify'!KursyC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michals</dc:creator>
  <cp:lastModifiedBy>Piotr Kuligowski</cp:lastModifiedBy>
  <cp:lastPrinted>2005-05-18T04:03:43Z</cp:lastPrinted>
  <dcterms:created xsi:type="dcterms:W3CDTF">2005-05-18T01:53:09Z</dcterms:created>
  <dcterms:modified xsi:type="dcterms:W3CDTF">2024-02-29T19:42:28Z</dcterms:modified>
</cp:coreProperties>
</file>