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DieseArbeitsmappe" autoCompressPictures="0"/>
  <xr:revisionPtr revIDLastSave="0" documentId="13_ncr:1_{91F1B429-72F6-4A90-B502-93A825B30E6B}" xr6:coauthVersionLast="47" xr6:coauthVersionMax="47" xr10:uidLastSave="{00000000-0000-0000-0000-000000000000}"/>
  <bookViews>
    <workbookView xWindow="-120" yWindow="-120" windowWidth="29040" windowHeight="15720" xr2:uid="{00000000-000D-0000-FFFF-FFFF00000000}"/>
  </bookViews>
  <sheets>
    <sheet name="Projektplaner" sheetId="1" r:id="rId1"/>
  </sheets>
  <definedNames>
    <definedName name="_xlnm._FilterDatabase" localSheetId="0" hidden="1">Projektplaner!$B$1:$DO$46</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6" i="1" l="1"/>
  <c r="E45" i="1"/>
  <c r="E44" i="1"/>
  <c r="E43" i="1"/>
  <c r="E17" i="1"/>
  <c r="E18" i="1"/>
  <c r="E39" i="1"/>
  <c r="E33" i="1"/>
  <c r="E42" i="1"/>
  <c r="E41" i="1"/>
  <c r="E40" i="1"/>
  <c r="E37" i="1"/>
  <c r="E36" i="1"/>
  <c r="E35" i="1"/>
  <c r="E34" i="1"/>
  <c r="E32" i="1"/>
  <c r="E31" i="1"/>
  <c r="E30" i="1"/>
  <c r="E29" i="1"/>
  <c r="E28" i="1"/>
  <c r="E27" i="1"/>
  <c r="E26" i="1"/>
  <c r="E25" i="1"/>
  <c r="E23" i="1"/>
  <c r="E22" i="1"/>
  <c r="E21" i="1"/>
  <c r="E20" i="1"/>
  <c r="E19" i="1"/>
  <c r="E16" i="1"/>
  <c r="E15" i="1"/>
  <c r="E12" i="1"/>
  <c r="E9" i="1"/>
</calcChain>
</file>

<file path=xl/sharedStrings.xml><?xml version="1.0" encoding="utf-8"?>
<sst xmlns="http://schemas.openxmlformats.org/spreadsheetml/2006/main" count="145" uniqueCount="109">
  <si>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</si>
  <si>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</si>
  <si>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</si>
  <si>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</si>
  <si>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</si>
  <si>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</si>
  <si>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</si>
  <si>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</si>
  <si>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</si>
  <si>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</si>
  <si>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</si>
  <si>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</si>
  <si>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</si>
  <si>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</si>
  <si>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</si>
  <si>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2.1</t>
  </si>
  <si>
    <t>3.1</t>
  </si>
  <si>
    <t>Mitarbeiter</t>
  </si>
  <si>
    <t>AP-Beschreibung</t>
  </si>
  <si>
    <t>Datum/Stand:</t>
  </si>
  <si>
    <t>2.2</t>
  </si>
  <si>
    <t>1.2</t>
  </si>
  <si>
    <t>1.3</t>
  </si>
  <si>
    <t>1.4</t>
  </si>
  <si>
    <t>3.2</t>
  </si>
  <si>
    <t>Alle</t>
  </si>
  <si>
    <t>Steckbrief</t>
  </si>
  <si>
    <t>Pflichtenheft</t>
  </si>
  <si>
    <t>PSP</t>
  </si>
  <si>
    <t>Zeitplan</t>
  </si>
  <si>
    <t>Projektdokumentation</t>
  </si>
  <si>
    <t>Entwicklungsumgebung</t>
  </si>
  <si>
    <t>Frameworks</t>
  </si>
  <si>
    <t>1.5</t>
  </si>
  <si>
    <t>2.3</t>
  </si>
  <si>
    <t>2.4</t>
  </si>
  <si>
    <t>3.3</t>
  </si>
  <si>
    <t>3.4</t>
  </si>
  <si>
    <t>3.5</t>
  </si>
  <si>
    <t>3.6</t>
  </si>
  <si>
    <t>4.1</t>
  </si>
  <si>
    <t>4.2</t>
  </si>
  <si>
    <t>4.3</t>
  </si>
  <si>
    <t>4.4</t>
  </si>
  <si>
    <t>4.5</t>
  </si>
  <si>
    <t>4.6</t>
  </si>
  <si>
    <t>5.1</t>
  </si>
  <si>
    <t>5.2</t>
  </si>
  <si>
    <t>5.3</t>
  </si>
  <si>
    <t>5.4</t>
  </si>
  <si>
    <t>5.5</t>
  </si>
  <si>
    <t>6.1</t>
  </si>
  <si>
    <t>6.2</t>
  </si>
  <si>
    <t>5.7</t>
  </si>
  <si>
    <t>5.6</t>
  </si>
  <si>
    <t>6.3</t>
  </si>
  <si>
    <t>6.4</t>
  </si>
  <si>
    <t>6.5</t>
  </si>
  <si>
    <t>7.1</t>
  </si>
  <si>
    <t>7.2</t>
  </si>
  <si>
    <t>7.3</t>
  </si>
  <si>
    <t>7.4</t>
  </si>
  <si>
    <t>7.5</t>
  </si>
  <si>
    <t>8.1</t>
  </si>
  <si>
    <t>8.2</t>
  </si>
  <si>
    <t>8.3</t>
  </si>
  <si>
    <t>8.4</t>
  </si>
  <si>
    <t>Webserver</t>
  </si>
  <si>
    <t>Sourcecodeverwaltung</t>
  </si>
  <si>
    <t>ER-Diagramm</t>
  </si>
  <si>
    <t>DB-Server einrichten</t>
  </si>
  <si>
    <t>DB erstellen</t>
  </si>
  <si>
    <t>DB befüllen</t>
  </si>
  <si>
    <t>DB Verbindung</t>
  </si>
  <si>
    <t>Stored Procedures</t>
  </si>
  <si>
    <t>Theme definieren</t>
  </si>
  <si>
    <t>Buttons designen</t>
  </si>
  <si>
    <t>Modale designen</t>
  </si>
  <si>
    <t>Eingabemasken</t>
  </si>
  <si>
    <t>Login-Komponente</t>
  </si>
  <si>
    <t>Benutzer-Komponente</t>
  </si>
  <si>
    <t>Login- &amp; Logoutfunktionen</t>
  </si>
  <si>
    <t>Playlist erstellen</t>
  </si>
  <si>
    <t>Einladen der Gäste</t>
  </si>
  <si>
    <t>Suchen und Hinzufügen der Songs</t>
  </si>
  <si>
    <t>Sortieren der Playlist</t>
  </si>
  <si>
    <t>Votingsystem</t>
  </si>
  <si>
    <t>Abspielen der Playlist</t>
  </si>
  <si>
    <t>ans Frontend anbinden</t>
  </si>
  <si>
    <t>Objekte aus der DB abbilden</t>
  </si>
  <si>
    <t>Objekte transferieren</t>
  </si>
  <si>
    <t>Code für Gästezugang generieren</t>
  </si>
  <si>
    <t>Voting berechnen</t>
  </si>
  <si>
    <t>Anbindung an die Spotify API</t>
  </si>
  <si>
    <t>Login</t>
  </si>
  <si>
    <t>Playback</t>
  </si>
  <si>
    <t>Suche</t>
  </si>
  <si>
    <t>Playlists</t>
  </si>
  <si>
    <t>manuelles Testen</t>
  </si>
  <si>
    <t>Protokollieren der gefundenen Fehler</t>
  </si>
  <si>
    <t>Beheben der gefundenen Fehler</t>
  </si>
  <si>
    <t>Optimierungen</t>
  </si>
  <si>
    <t>SH</t>
  </si>
  <si>
    <t>SH, JW</t>
  </si>
  <si>
    <t>SG</t>
  </si>
  <si>
    <t>SG, JW</t>
  </si>
  <si>
    <t>JW</t>
  </si>
  <si>
    <t>LBS Eibiswald -  Partyspot</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</si>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</sst>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6">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5" fillId="0" borderId="0" xfId="0" quotePrefix="1" applyFont="1" applyAlignment="1">
      <alignment horizont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pplyAlignment="1">
      <alignment vertical="center"/>
    </xf>
    <xf numFmtId="0" fontId="10" fillId="0" borderId="0" xfId="9">
      <alignment vertical="center"/>
    </xf>
    <xf numFmtId="0" fontId="10" fillId="0" borderId="2" xfId="9" applyBorder="1">
      <alignment vertical="center"/>
    </xf>
    <xf numFmtId="0" fontId="14" fillId="0" borderId="0" xfId="12" applyFont="1" applyAlignme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xf numFmtId="0" fontId="0" fillId="0" borderId="6" xfId="5" applyFont="1" applyBorder="1" applyAlignment="1">
      <alignment horizontal="left" vertical="center"/>
    </xf>
    <xf numFmtId="0" fontId="0" fillId="0" borderId="0" xfId="5" applyFont="1" applyBorder="1" applyAlignment="1">
      <alignment horizontal="left" vertical="center"/>
    </xf>
    <xf numFmtId="0" fontId="0" fillId="0" borderId="7" xfId="5" applyFont="1" applyBorder="1" applyAlignment="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75">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val="5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57150</xdr:colOff>
          <xdr:row>0</xdr:row>
          <xdr:rowOff>609600</xdr:rowOff>
        </xdr:from>
        <xdr:to>
          <xdr:col>10</xdr:col>
          <xdr:colOff>276225</xdr:colOff>
          <xdr:row>2</xdr:row>
          <xdr:rowOff>142875</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A1:DP47"/>
  <sheetViews>
    <sheetView showGridLines="0" tabSelected="1" topLeftCell="M1" zoomScale="70" zoomScaleNormal="70" zoomScaleSheetLayoutView="80" workbookViewId="0">
      <selection activeCell="C38" sqref="C38"/>
    </sheetView>
  </sheetViews>
  <sheetFormatPr baseColWidth="10" defaultColWidth="4.625" defaultRowHeight="30" customHeight="1" x14ac:dyDescent="0.3"/>
  <cols>
    <col min="1" max="1" width="2.625" customWidth="1"/>
    <col min="2" max="2" width="9.75" style="2" customWidth="1"/>
    <col min="3" max="3" width="27.75" style="2" customWidth="1"/>
    <col min="4" max="4" width="13.125" style="2" customWidth="1"/>
    <col min="5" max="8" width="15.625" style="1" customWidth="1"/>
    <col min="9" max="9" width="24.125" style="4" customWidth="1"/>
    <col min="10" max="29" width="4.625" style="1"/>
  </cols>
  <sheetData>
    <row r="1" spans="2:120" ht="60" customHeight="1" thickBot="1" x14ac:dyDescent="0.85">
      <c r="B1" s="14" t="s">
        <v>107</v>
      </c>
      <c r="C1" s="14"/>
      <c r="D1" s="14"/>
      <c r="E1" s="13"/>
      <c r="F1" s="13"/>
      <c r="G1" s="13"/>
      <c r="H1" s="13"/>
      <c r="I1" s="13"/>
    </row>
    <row r="2" spans="2:120" ht="21" customHeight="1" thickTop="1" thickBot="1" x14ac:dyDescent="0.3">
      <c r="B2" s="27" t="s">
        <v>19</v>
      </c>
      <c r="C2" s="30">
        <v>44697</v>
      </c>
      <c r="D2" s="26" t="s">
        <v>12</v>
      </c>
      <c r="E2" s="30" t="s">
        <v>108</v>
      </c>
      <c r="F2" s="25"/>
      <c r="G2" s="25"/>
      <c r="H2" s="22"/>
      <c r="I2" s="5" t="s">
        <v>4</v>
      </c>
      <c r="J2" s="15">
        <v>55</v>
      </c>
      <c r="L2" s="16"/>
      <c r="M2" s="38" t="s">
        <v>7</v>
      </c>
      <c r="N2" s="39"/>
      <c r="O2" s="39"/>
      <c r="P2" s="39"/>
      <c r="Q2" s="40"/>
      <c r="R2" s="17"/>
      <c r="S2" s="38" t="s">
        <v>8</v>
      </c>
      <c r="T2" s="41"/>
      <c r="U2" s="41"/>
      <c r="V2" s="40"/>
      <c r="W2" s="18"/>
      <c r="X2" s="31" t="s">
        <v>9</v>
      </c>
      <c r="Y2" s="32"/>
      <c r="Z2" s="32"/>
      <c r="AA2" s="42"/>
      <c r="AB2" s="19"/>
      <c r="AC2" s="43" t="s">
        <v>10</v>
      </c>
      <c r="AD2" s="44"/>
      <c r="AE2" s="44"/>
      <c r="AF2" s="44"/>
      <c r="AG2" s="44"/>
      <c r="AH2" s="44"/>
      <c r="AI2" s="45"/>
      <c r="AJ2" s="20"/>
      <c r="AK2" s="31" t="s">
        <v>11</v>
      </c>
      <c r="AL2" s="32"/>
      <c r="AM2" s="32"/>
      <c r="AN2" s="32"/>
      <c r="AO2" s="32"/>
      <c r="AP2" s="32"/>
      <c r="AQ2" s="32"/>
      <c r="AR2" s="32"/>
    </row>
    <row r="3" spans="2:120" s="12" customFormat="1" ht="39.950000000000003" customHeight="1" thickTop="1" x14ac:dyDescent="0.25">
      <c r="B3" s="33" t="s">
        <v>13</v>
      </c>
      <c r="C3" s="23" t="s">
        <v>18</v>
      </c>
      <c r="D3" s="23" t="s">
        <v>17</v>
      </c>
      <c r="E3" s="35" t="s">
        <v>0</v>
      </c>
      <c r="F3" s="35" t="s">
        <v>1</v>
      </c>
      <c r="G3" s="35" t="s">
        <v>2</v>
      </c>
      <c r="H3" s="35" t="s">
        <v>3</v>
      </c>
      <c r="I3" s="37" t="s">
        <v>5</v>
      </c>
      <c r="J3" s="21" t="s">
        <v>6</v>
      </c>
      <c r="K3" s="10"/>
      <c r="L3" s="11"/>
      <c r="M3" s="11"/>
      <c r="N3" s="11"/>
      <c r="O3" s="11"/>
      <c r="P3" s="11"/>
      <c r="Q3" s="11"/>
      <c r="R3" s="11"/>
      <c r="S3" s="11"/>
      <c r="T3" s="11"/>
      <c r="U3" s="11"/>
      <c r="V3" s="11"/>
      <c r="W3" s="11"/>
      <c r="X3" s="11"/>
      <c r="Y3" s="11"/>
      <c r="Z3" s="11"/>
      <c r="AA3" s="11"/>
      <c r="AB3" s="11"/>
      <c r="AC3" s="11"/>
    </row>
    <row r="4" spans="2:120" ht="15.75" customHeight="1" x14ac:dyDescent="0.25">
      <c r="B4" s="34"/>
      <c r="C4" s="24"/>
      <c r="D4" s="24"/>
      <c r="E4" s="36"/>
      <c r="F4" s="36"/>
      <c r="G4" s="36"/>
      <c r="H4" s="36"/>
      <c r="I4" s="36"/>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x14ac:dyDescent="0.3">
      <c r="B5" s="28" t="s">
        <v>14</v>
      </c>
      <c r="C5" s="28" t="s">
        <v>26</v>
      </c>
      <c r="D5" s="6" t="s">
        <v>25</v>
      </c>
      <c r="E5" s="7">
        <v>1</v>
      </c>
      <c r="F5" s="7">
        <v>4</v>
      </c>
      <c r="G5" s="7">
        <v>6</v>
      </c>
      <c r="H5" s="7">
        <v>4</v>
      </c>
      <c r="I5" s="8">
        <v>1</v>
      </c>
    </row>
    <row r="6" spans="2:120" ht="30" customHeight="1" x14ac:dyDescent="0.3">
      <c r="B6" s="28" t="s">
        <v>21</v>
      </c>
      <c r="C6" s="28" t="s">
        <v>27</v>
      </c>
      <c r="D6" s="6" t="s">
        <v>25</v>
      </c>
      <c r="E6" s="7">
        <v>5</v>
      </c>
      <c r="F6" s="7">
        <v>6</v>
      </c>
      <c r="G6" s="7">
        <v>10</v>
      </c>
      <c r="H6" s="7">
        <v>6</v>
      </c>
      <c r="I6" s="8">
        <v>1</v>
      </c>
    </row>
    <row r="7" spans="2:120" ht="30" customHeight="1" x14ac:dyDescent="0.3">
      <c r="B7" s="28" t="s">
        <v>22</v>
      </c>
      <c r="C7" s="28" t="s">
        <v>28</v>
      </c>
      <c r="D7" s="6" t="s">
        <v>25</v>
      </c>
      <c r="E7" s="7">
        <v>11</v>
      </c>
      <c r="F7" s="7">
        <v>3</v>
      </c>
      <c r="G7" s="7">
        <v>16</v>
      </c>
      <c r="H7" s="7">
        <v>3</v>
      </c>
      <c r="I7" s="8">
        <v>1</v>
      </c>
    </row>
    <row r="8" spans="2:120" ht="30" customHeight="1" x14ac:dyDescent="0.3">
      <c r="B8" s="28" t="s">
        <v>23</v>
      </c>
      <c r="C8" s="28" t="s">
        <v>29</v>
      </c>
      <c r="D8" s="6" t="s">
        <v>25</v>
      </c>
      <c r="E8" s="7">
        <v>14</v>
      </c>
      <c r="F8" s="7">
        <v>5</v>
      </c>
      <c r="G8" s="7">
        <v>19</v>
      </c>
      <c r="H8" s="7">
        <v>10</v>
      </c>
      <c r="I8" s="8">
        <v>0.5</v>
      </c>
    </row>
    <row r="9" spans="2:120" ht="30" customHeight="1" x14ac:dyDescent="0.3">
      <c r="B9" s="28" t="s">
        <v>33</v>
      </c>
      <c r="C9" s="28" t="s">
        <v>30</v>
      </c>
      <c r="D9" s="6" t="s">
        <v>25</v>
      </c>
      <c r="E9" s="7">
        <f>64+16+8</f>
        <v>88</v>
      </c>
      <c r="F9" s="7">
        <v>20</v>
      </c>
      <c r="G9" s="7"/>
      <c r="H9" s="7"/>
      <c r="I9" s="8"/>
    </row>
    <row r="10" spans="2:120" ht="30" customHeight="1" x14ac:dyDescent="0.3">
      <c r="B10" s="28" t="s">
        <v>15</v>
      </c>
      <c r="C10" s="28" t="s">
        <v>31</v>
      </c>
      <c r="D10" s="6" t="s">
        <v>25</v>
      </c>
      <c r="E10" s="7">
        <v>19</v>
      </c>
      <c r="F10" s="7">
        <v>2</v>
      </c>
      <c r="G10" s="7">
        <v>26</v>
      </c>
      <c r="H10" s="7">
        <v>9</v>
      </c>
      <c r="I10" s="8">
        <v>1</v>
      </c>
    </row>
    <row r="11" spans="2:120" ht="30" customHeight="1" x14ac:dyDescent="0.3">
      <c r="B11" s="28" t="s">
        <v>20</v>
      </c>
      <c r="C11" s="28" t="s">
        <v>32</v>
      </c>
      <c r="D11" s="6" t="s">
        <v>25</v>
      </c>
      <c r="E11" s="7">
        <v>21</v>
      </c>
      <c r="F11" s="7">
        <v>1</v>
      </c>
      <c r="G11" s="7">
        <v>32</v>
      </c>
      <c r="H11" s="7">
        <v>2</v>
      </c>
      <c r="I11" s="8">
        <v>1</v>
      </c>
    </row>
    <row r="12" spans="2:120" ht="30" customHeight="1" x14ac:dyDescent="0.3">
      <c r="B12" s="28" t="s">
        <v>34</v>
      </c>
      <c r="C12" s="28" t="s">
        <v>67</v>
      </c>
      <c r="D12" s="6" t="s">
        <v>102</v>
      </c>
      <c r="E12" s="7">
        <f>59+16+8</f>
        <v>83</v>
      </c>
      <c r="F12" s="7">
        <v>4</v>
      </c>
      <c r="G12" s="7"/>
      <c r="H12" s="7"/>
      <c r="I12" s="8"/>
    </row>
    <row r="13" spans="2:120" ht="30" customHeight="1" x14ac:dyDescent="0.3">
      <c r="B13" s="28" t="s">
        <v>35</v>
      </c>
      <c r="C13" s="28" t="s">
        <v>68</v>
      </c>
      <c r="D13" s="6" t="s">
        <v>102</v>
      </c>
      <c r="E13" s="7">
        <v>25</v>
      </c>
      <c r="F13" s="7">
        <v>4</v>
      </c>
      <c r="G13" s="7">
        <v>34</v>
      </c>
      <c r="H13" s="7">
        <v>2</v>
      </c>
      <c r="I13" s="8">
        <v>0.8</v>
      </c>
    </row>
    <row r="14" spans="2:120" ht="30" customHeight="1" x14ac:dyDescent="0.3">
      <c r="B14" s="28" t="s">
        <v>16</v>
      </c>
      <c r="C14" s="28" t="s">
        <v>69</v>
      </c>
      <c r="D14" s="6" t="s">
        <v>102</v>
      </c>
      <c r="E14" s="7">
        <v>29</v>
      </c>
      <c r="F14" s="7">
        <v>3</v>
      </c>
      <c r="G14" s="7">
        <v>37</v>
      </c>
      <c r="H14" s="7">
        <v>2</v>
      </c>
      <c r="I14" s="8">
        <v>1</v>
      </c>
    </row>
    <row r="15" spans="2:120" ht="30" customHeight="1" x14ac:dyDescent="0.3">
      <c r="B15" s="28" t="s">
        <v>24</v>
      </c>
      <c r="C15" s="28" t="s">
        <v>70</v>
      </c>
      <c r="D15" s="6" t="s">
        <v>102</v>
      </c>
      <c r="E15" s="9">
        <f>63+38-22+8</f>
        <v>87</v>
      </c>
      <c r="F15" s="7">
        <v>2</v>
      </c>
      <c r="G15" s="7"/>
      <c r="H15" s="7"/>
      <c r="I15" s="8"/>
    </row>
    <row r="16" spans="2:120" ht="30" customHeight="1" x14ac:dyDescent="0.3">
      <c r="B16" s="28" t="s">
        <v>36</v>
      </c>
      <c r="C16" s="28" t="s">
        <v>71</v>
      </c>
      <c r="D16" s="6" t="s">
        <v>102</v>
      </c>
      <c r="E16" s="7">
        <f>32+38-22+8</f>
        <v>56</v>
      </c>
      <c r="F16" s="7">
        <v>3</v>
      </c>
      <c r="G16" s="7">
        <v>39</v>
      </c>
      <c r="H16" s="7">
        <v>3</v>
      </c>
      <c r="I16" s="8">
        <v>1</v>
      </c>
    </row>
    <row r="17" spans="1:9" ht="30" customHeight="1" x14ac:dyDescent="0.3">
      <c r="B17" s="28" t="s">
        <v>37</v>
      </c>
      <c r="C17" s="28" t="s">
        <v>72</v>
      </c>
      <c r="D17" s="6" t="s">
        <v>102</v>
      </c>
      <c r="E17" s="7">
        <f>38+38-22+8+1</f>
        <v>63</v>
      </c>
      <c r="F17" s="7">
        <v>1</v>
      </c>
      <c r="G17" s="7">
        <v>42</v>
      </c>
      <c r="H17" s="7">
        <v>1</v>
      </c>
      <c r="I17" s="8">
        <v>1</v>
      </c>
    </row>
    <row r="18" spans="1:9" ht="30" customHeight="1" x14ac:dyDescent="0.3">
      <c r="B18" s="28" t="s">
        <v>38</v>
      </c>
      <c r="C18" s="28" t="s">
        <v>73</v>
      </c>
      <c r="D18" s="6" t="s">
        <v>102</v>
      </c>
      <c r="E18" s="7">
        <f>34+38-22+8+1</f>
        <v>59</v>
      </c>
      <c r="F18" s="7">
        <v>4</v>
      </c>
      <c r="G18" s="7">
        <v>43</v>
      </c>
      <c r="H18" s="7">
        <v>3</v>
      </c>
      <c r="I18" s="8">
        <v>1</v>
      </c>
    </row>
    <row r="19" spans="1:9" ht="30" customHeight="1" x14ac:dyDescent="0.3">
      <c r="B19" s="28" t="s">
        <v>39</v>
      </c>
      <c r="C19" s="28" t="s">
        <v>74</v>
      </c>
      <c r="D19" s="6" t="s">
        <v>103</v>
      </c>
      <c r="E19" s="7">
        <f>53+38-22+8</f>
        <v>77</v>
      </c>
      <c r="F19" s="7">
        <v>6</v>
      </c>
      <c r="G19" s="7"/>
      <c r="H19" s="7"/>
      <c r="I19" s="8"/>
    </row>
    <row r="20" spans="1:9" ht="30" customHeight="1" x14ac:dyDescent="0.3">
      <c r="B20" s="28" t="s">
        <v>40</v>
      </c>
      <c r="C20" s="28" t="s">
        <v>75</v>
      </c>
      <c r="D20" s="6" t="s">
        <v>104</v>
      </c>
      <c r="E20" s="7">
        <f>54+38-22+8</f>
        <v>78</v>
      </c>
      <c r="F20" s="7">
        <v>2</v>
      </c>
      <c r="G20" s="7">
        <v>46</v>
      </c>
      <c r="H20" s="7">
        <v>2</v>
      </c>
      <c r="I20" s="8">
        <v>1</v>
      </c>
    </row>
    <row r="21" spans="1:9" ht="30" customHeight="1" x14ac:dyDescent="0.3">
      <c r="B21" s="28" t="s">
        <v>41</v>
      </c>
      <c r="C21" s="28" t="s">
        <v>76</v>
      </c>
      <c r="D21" s="6" t="s">
        <v>104</v>
      </c>
      <c r="E21" s="7">
        <f>39+38-22+8</f>
        <v>63</v>
      </c>
      <c r="F21" s="7">
        <v>1</v>
      </c>
      <c r="G21" s="7">
        <v>47</v>
      </c>
      <c r="H21" s="7">
        <v>1</v>
      </c>
      <c r="I21" s="8">
        <v>1</v>
      </c>
    </row>
    <row r="22" spans="1:9" ht="30" customHeight="1" x14ac:dyDescent="0.3">
      <c r="B22" s="28" t="s">
        <v>42</v>
      </c>
      <c r="C22" s="28" t="s">
        <v>77</v>
      </c>
      <c r="D22" s="6" t="s">
        <v>104</v>
      </c>
      <c r="E22" s="7">
        <f>56+38-22+8</f>
        <v>80</v>
      </c>
      <c r="F22" s="7">
        <v>2</v>
      </c>
      <c r="G22" s="7">
        <v>42</v>
      </c>
      <c r="H22" s="7">
        <v>3</v>
      </c>
      <c r="I22" s="8">
        <v>1</v>
      </c>
    </row>
    <row r="23" spans="1:9" ht="30" customHeight="1" x14ac:dyDescent="0.3">
      <c r="B23" s="28" t="s">
        <v>43</v>
      </c>
      <c r="C23" s="28" t="s">
        <v>78</v>
      </c>
      <c r="D23" s="6" t="s">
        <v>104</v>
      </c>
      <c r="E23" s="7">
        <f>35+38-22+8</f>
        <v>59</v>
      </c>
      <c r="F23" s="7">
        <v>4</v>
      </c>
      <c r="G23" s="7">
        <v>48</v>
      </c>
      <c r="H23" s="7">
        <v>1</v>
      </c>
      <c r="I23" s="8">
        <v>0.3</v>
      </c>
    </row>
    <row r="24" spans="1:9" ht="30" customHeight="1" x14ac:dyDescent="0.3">
      <c r="B24" s="28" t="s">
        <v>44</v>
      </c>
      <c r="C24" s="28" t="s">
        <v>79</v>
      </c>
      <c r="D24" s="6" t="s">
        <v>104</v>
      </c>
      <c r="E24" s="7">
        <v>22</v>
      </c>
      <c r="F24" s="7">
        <v>4</v>
      </c>
      <c r="G24" s="7">
        <v>36</v>
      </c>
      <c r="H24" s="7">
        <v>4</v>
      </c>
      <c r="I24" s="8">
        <v>1</v>
      </c>
    </row>
    <row r="25" spans="1:9" ht="30" customHeight="1" x14ac:dyDescent="0.3">
      <c r="B25" s="28" t="s">
        <v>45</v>
      </c>
      <c r="C25" s="28" t="s">
        <v>80</v>
      </c>
      <c r="D25" s="6" t="s">
        <v>104</v>
      </c>
      <c r="E25" s="7">
        <f>48+38-22+8</f>
        <v>72</v>
      </c>
      <c r="F25" s="7">
        <v>4</v>
      </c>
      <c r="G25" s="7">
        <v>39</v>
      </c>
      <c r="H25" s="7">
        <v>3</v>
      </c>
      <c r="I25" s="8">
        <v>0.6</v>
      </c>
    </row>
    <row r="26" spans="1:9" ht="30" customHeight="1" x14ac:dyDescent="0.3">
      <c r="B26" s="28" t="s">
        <v>46</v>
      </c>
      <c r="C26" s="28" t="s">
        <v>81</v>
      </c>
      <c r="D26" s="6" t="s">
        <v>105</v>
      </c>
      <c r="E26" s="7">
        <f>31+38-22+8</f>
        <v>55</v>
      </c>
      <c r="F26" s="7">
        <v>4</v>
      </c>
      <c r="G26" s="7">
        <v>53</v>
      </c>
      <c r="H26" s="7">
        <v>2</v>
      </c>
      <c r="I26" s="8">
        <v>0.5</v>
      </c>
    </row>
    <row r="27" spans="1:9" ht="30" customHeight="1" x14ac:dyDescent="0.3">
      <c r="B27" s="28" t="s">
        <v>47</v>
      </c>
      <c r="C27" s="28" t="s">
        <v>82</v>
      </c>
      <c r="D27" s="6" t="s">
        <v>104</v>
      </c>
      <c r="E27" s="7">
        <f>40+38-22+8</f>
        <v>64</v>
      </c>
      <c r="F27" s="7">
        <v>4</v>
      </c>
      <c r="G27" s="7"/>
      <c r="H27" s="7"/>
      <c r="I27" s="8"/>
    </row>
    <row r="28" spans="1:9" ht="30" customHeight="1" x14ac:dyDescent="0.3">
      <c r="B28" s="28" t="s">
        <v>48</v>
      </c>
      <c r="C28" s="28" t="s">
        <v>83</v>
      </c>
      <c r="D28" s="6" t="s">
        <v>105</v>
      </c>
      <c r="E28" s="7">
        <f>46+38-22+8</f>
        <v>70</v>
      </c>
      <c r="F28" s="7">
        <v>1</v>
      </c>
      <c r="G28" s="7"/>
      <c r="H28" s="7"/>
      <c r="I28" s="8"/>
    </row>
    <row r="29" spans="1:9" ht="30" customHeight="1" x14ac:dyDescent="0.3">
      <c r="B29" s="28" t="s">
        <v>49</v>
      </c>
      <c r="C29" s="28" t="s">
        <v>84</v>
      </c>
      <c r="D29" s="6" t="s">
        <v>105</v>
      </c>
      <c r="E29" s="7">
        <f>47+38-22+8</f>
        <v>71</v>
      </c>
      <c r="F29" s="7">
        <v>2</v>
      </c>
      <c r="G29" s="7"/>
      <c r="H29" s="7"/>
      <c r="I29" s="8"/>
    </row>
    <row r="30" spans="1:9" ht="30" customHeight="1" x14ac:dyDescent="0.3">
      <c r="A30" s="28"/>
      <c r="B30" s="28" t="s">
        <v>50</v>
      </c>
      <c r="C30" s="28" t="s">
        <v>85</v>
      </c>
      <c r="D30" s="6" t="s">
        <v>104</v>
      </c>
      <c r="E30" s="7">
        <f>53+38-22+8</f>
        <v>77</v>
      </c>
      <c r="F30" s="7">
        <v>1</v>
      </c>
      <c r="G30" s="7"/>
      <c r="H30" s="7"/>
      <c r="I30" s="8"/>
    </row>
    <row r="31" spans="1:9" ht="30" customHeight="1" x14ac:dyDescent="0.3">
      <c r="A31" s="28"/>
      <c r="B31" s="28" t="s">
        <v>54</v>
      </c>
      <c r="C31" s="28" t="s">
        <v>86</v>
      </c>
      <c r="D31" s="6" t="s">
        <v>105</v>
      </c>
      <c r="E31" s="7">
        <f>49+38-22+8</f>
        <v>73</v>
      </c>
      <c r="F31" s="7">
        <v>4</v>
      </c>
      <c r="G31" s="7"/>
      <c r="H31" s="7"/>
      <c r="I31" s="8"/>
    </row>
    <row r="32" spans="1:9" ht="30" customHeight="1" x14ac:dyDescent="0.3">
      <c r="A32" s="28"/>
      <c r="B32" s="28" t="s">
        <v>53</v>
      </c>
      <c r="C32" s="28" t="s">
        <v>87</v>
      </c>
      <c r="D32" s="6" t="s">
        <v>105</v>
      </c>
      <c r="E32" s="7">
        <f>44+38-22+8</f>
        <v>68</v>
      </c>
      <c r="F32" s="7">
        <v>1</v>
      </c>
      <c r="G32" s="7"/>
      <c r="H32" s="7"/>
      <c r="I32" s="8"/>
    </row>
    <row r="33" spans="1:9" ht="30" customHeight="1" x14ac:dyDescent="0.3">
      <c r="A33" s="28"/>
      <c r="B33" s="28" t="s">
        <v>51</v>
      </c>
      <c r="C33" s="28" t="s">
        <v>88</v>
      </c>
      <c r="D33" s="6" t="s">
        <v>103</v>
      </c>
      <c r="E33" s="7">
        <f>46</f>
        <v>46</v>
      </c>
      <c r="F33" s="7">
        <v>5</v>
      </c>
      <c r="G33" s="7">
        <v>42</v>
      </c>
      <c r="H33" s="7">
        <v>9</v>
      </c>
      <c r="I33" s="8">
        <v>0.9</v>
      </c>
    </row>
    <row r="34" spans="1:9" ht="30" customHeight="1" x14ac:dyDescent="0.3">
      <c r="A34" s="28"/>
      <c r="B34" s="28" t="s">
        <v>52</v>
      </c>
      <c r="C34" s="28" t="s">
        <v>89</v>
      </c>
      <c r="D34" s="6" t="s">
        <v>102</v>
      </c>
      <c r="E34" s="7">
        <f>34+38-22+8</f>
        <v>58</v>
      </c>
      <c r="F34" s="7">
        <v>2</v>
      </c>
      <c r="G34" s="7">
        <v>49</v>
      </c>
      <c r="H34" s="7">
        <v>7</v>
      </c>
      <c r="I34" s="8">
        <v>1</v>
      </c>
    </row>
    <row r="35" spans="1:9" ht="30" customHeight="1" x14ac:dyDescent="0.3">
      <c r="A35" s="28"/>
      <c r="B35" s="28" t="s">
        <v>55</v>
      </c>
      <c r="C35" s="28" t="s">
        <v>90</v>
      </c>
      <c r="D35" s="6" t="s">
        <v>106</v>
      </c>
      <c r="E35" s="7">
        <f>36+38-22+8</f>
        <v>60</v>
      </c>
      <c r="F35" s="7">
        <v>4</v>
      </c>
      <c r="G35" s="7"/>
      <c r="H35" s="7"/>
      <c r="I35" s="8"/>
    </row>
    <row r="36" spans="1:9" ht="34.5" x14ac:dyDescent="0.3">
      <c r="A36" s="28"/>
      <c r="B36" s="28" t="s">
        <v>56</v>
      </c>
      <c r="C36" s="28" t="s">
        <v>91</v>
      </c>
      <c r="D36" s="6" t="s">
        <v>106</v>
      </c>
      <c r="E36" s="7">
        <f>45+38-22+8</f>
        <v>69</v>
      </c>
      <c r="F36" s="7">
        <v>1</v>
      </c>
      <c r="G36" s="7">
        <v>54</v>
      </c>
      <c r="H36" s="7">
        <v>1</v>
      </c>
      <c r="I36" s="8">
        <v>1</v>
      </c>
    </row>
    <row r="37" spans="1:9" ht="30" customHeight="1" x14ac:dyDescent="0.3">
      <c r="A37" s="28"/>
      <c r="B37" s="28" t="s">
        <v>57</v>
      </c>
      <c r="C37" s="28" t="s">
        <v>92</v>
      </c>
      <c r="D37" s="6" t="s">
        <v>103</v>
      </c>
      <c r="E37" s="7">
        <f>49+38-22+8</f>
        <v>73</v>
      </c>
      <c r="F37" s="7">
        <v>3</v>
      </c>
      <c r="G37" s="7"/>
      <c r="H37" s="7"/>
      <c r="I37" s="8"/>
    </row>
    <row r="38" spans="1:9" ht="30" customHeight="1" x14ac:dyDescent="0.3">
      <c r="A38" s="28"/>
      <c r="B38" s="28" t="s">
        <v>58</v>
      </c>
      <c r="C38" s="28" t="s">
        <v>93</v>
      </c>
      <c r="D38" s="6" t="s">
        <v>103</v>
      </c>
      <c r="E38" s="7">
        <v>34</v>
      </c>
      <c r="F38" s="7">
        <v>12</v>
      </c>
      <c r="G38" s="7">
        <v>34</v>
      </c>
      <c r="H38" s="7">
        <v>12</v>
      </c>
      <c r="I38" s="8">
        <v>1</v>
      </c>
    </row>
    <row r="39" spans="1:9" ht="30" customHeight="1" x14ac:dyDescent="0.3">
      <c r="A39" s="28"/>
      <c r="B39" s="28" t="s">
        <v>59</v>
      </c>
      <c r="C39" s="28" t="s">
        <v>94</v>
      </c>
      <c r="D39" s="6" t="s">
        <v>103</v>
      </c>
      <c r="E39" s="7">
        <f>51</f>
        <v>51</v>
      </c>
      <c r="F39" s="7">
        <v>4</v>
      </c>
      <c r="G39" s="7">
        <v>52</v>
      </c>
      <c r="H39" s="7">
        <v>2</v>
      </c>
      <c r="I39" s="8">
        <v>0.6</v>
      </c>
    </row>
    <row r="40" spans="1:9" ht="30" customHeight="1" x14ac:dyDescent="0.3">
      <c r="A40" s="28"/>
      <c r="B40" s="28" t="s">
        <v>60</v>
      </c>
      <c r="C40" s="28" t="s">
        <v>95</v>
      </c>
      <c r="D40" s="6" t="s">
        <v>106</v>
      </c>
      <c r="E40" s="7">
        <f>38+38-22+8</f>
        <v>62</v>
      </c>
      <c r="F40" s="7">
        <v>2</v>
      </c>
      <c r="G40" s="7"/>
      <c r="H40" s="7"/>
      <c r="I40" s="8"/>
    </row>
    <row r="41" spans="1:9" ht="30" customHeight="1" x14ac:dyDescent="0.3">
      <c r="A41" s="28"/>
      <c r="B41" s="28" t="s">
        <v>61</v>
      </c>
      <c r="C41" s="28" t="s">
        <v>96</v>
      </c>
      <c r="D41" s="6" t="s">
        <v>106</v>
      </c>
      <c r="E41" s="7">
        <f>40+38-22+8</f>
        <v>64</v>
      </c>
      <c r="F41" s="7">
        <v>2</v>
      </c>
      <c r="G41" s="7"/>
      <c r="H41" s="7"/>
      <c r="I41" s="8"/>
    </row>
    <row r="42" spans="1:9" ht="30" customHeight="1" x14ac:dyDescent="0.3">
      <c r="A42" s="28"/>
      <c r="B42" s="28" t="s">
        <v>62</v>
      </c>
      <c r="C42" s="28" t="s">
        <v>97</v>
      </c>
      <c r="D42" s="6" t="s">
        <v>106</v>
      </c>
      <c r="E42" s="7">
        <f>35+38-22+8</f>
        <v>59</v>
      </c>
      <c r="F42" s="7">
        <v>3</v>
      </c>
      <c r="G42" s="7"/>
      <c r="H42" s="7"/>
      <c r="I42" s="8"/>
    </row>
    <row r="43" spans="1:9" ht="30" customHeight="1" x14ac:dyDescent="0.3">
      <c r="A43" s="28"/>
      <c r="B43" s="28" t="s">
        <v>63</v>
      </c>
      <c r="C43" s="28" t="s">
        <v>98</v>
      </c>
      <c r="D43" s="6" t="s">
        <v>25</v>
      </c>
      <c r="E43" s="7">
        <f>62+38-22+8-7-8</f>
        <v>71</v>
      </c>
      <c r="F43" s="7">
        <v>18</v>
      </c>
      <c r="G43" s="7"/>
      <c r="H43" s="7"/>
      <c r="I43" s="8"/>
    </row>
    <row r="44" spans="1:9" ht="30" customHeight="1" x14ac:dyDescent="0.3">
      <c r="A44" s="28"/>
      <c r="B44" s="28" t="s">
        <v>64</v>
      </c>
      <c r="C44" s="28" t="s">
        <v>99</v>
      </c>
      <c r="D44" s="6" t="s">
        <v>25</v>
      </c>
      <c r="E44" s="7">
        <f>79+38-22+8-7-8</f>
        <v>88</v>
      </c>
      <c r="F44" s="7">
        <v>5</v>
      </c>
      <c r="G44" s="7"/>
      <c r="H44" s="7"/>
      <c r="I44" s="8"/>
    </row>
    <row r="45" spans="1:9" ht="30" customHeight="1" x14ac:dyDescent="0.3">
      <c r="A45" s="28"/>
      <c r="B45" s="28" t="s">
        <v>65</v>
      </c>
      <c r="C45" s="28" t="s">
        <v>100</v>
      </c>
      <c r="D45" s="6" t="s">
        <v>25</v>
      </c>
      <c r="E45" s="7">
        <f>82+38-22+8-7-8</f>
        <v>91</v>
      </c>
      <c r="F45" s="7">
        <v>12</v>
      </c>
      <c r="G45" s="7"/>
      <c r="H45" s="7"/>
      <c r="I45" s="8"/>
    </row>
    <row r="46" spans="1:9" ht="30" customHeight="1" x14ac:dyDescent="0.3">
      <c r="A46" s="28"/>
      <c r="B46" s="28" t="s">
        <v>66</v>
      </c>
      <c r="C46" s="28" t="s">
        <v>101</v>
      </c>
      <c r="D46" s="6" t="s">
        <v>25</v>
      </c>
      <c r="E46" s="7">
        <f>93+38-22+8-7-8</f>
        <v>102</v>
      </c>
      <c r="F46" s="7">
        <v>9</v>
      </c>
      <c r="G46" s="7"/>
      <c r="H46" s="7"/>
      <c r="I46" s="8"/>
    </row>
    <row r="47" spans="1:9" ht="30" customHeight="1" x14ac:dyDescent="0.3">
      <c r="B47" s="29"/>
      <c r="C47" s="29"/>
    </row>
  </sheetData>
  <mergeCells count="11">
    <mergeCell ref="AK2:AR2"/>
    <mergeCell ref="B3:B4"/>
    <mergeCell ref="E3:E4"/>
    <mergeCell ref="F3:F4"/>
    <mergeCell ref="G3:G4"/>
    <mergeCell ref="H3:H4"/>
    <mergeCell ref="I3:I4"/>
    <mergeCell ref="M2:Q2"/>
    <mergeCell ref="S2:V2"/>
    <mergeCell ref="X2:AA2"/>
    <mergeCell ref="AC2:AI2"/>
  </mergeCells>
  <conditionalFormatting sqref="J5:BQ46 CP5:CQ46">
    <cfRule type="expression" dxfId="74" priority="77">
      <formula>ProzentAbgeschlossen</formula>
    </cfRule>
    <cfRule type="expression" dxfId="73" priority="79">
      <formula>ProzentAbgeschlossenHinter</formula>
    </cfRule>
    <cfRule type="expression" dxfId="72" priority="80">
      <formula>Tatsächlich</formula>
    </cfRule>
    <cfRule type="expression" dxfId="71" priority="81">
      <formula>TatsächlichHinter</formula>
    </cfRule>
    <cfRule type="expression" dxfId="70" priority="82">
      <formula>Plan</formula>
    </cfRule>
    <cfRule type="expression" dxfId="69" priority="83">
      <formula>J$4=Zeitraum_ausgewählt</formula>
    </cfRule>
    <cfRule type="expression" dxfId="68" priority="87">
      <formula>MOD(COLUMN(),2)</formula>
    </cfRule>
    <cfRule type="expression" dxfId="67" priority="88">
      <formula>MOD(COLUMN(),2)=0</formula>
    </cfRule>
  </conditionalFormatting>
  <conditionalFormatting sqref="B47:BQ47">
    <cfRule type="expression" dxfId="66" priority="78">
      <formula>TRUE</formula>
    </cfRule>
  </conditionalFormatting>
  <conditionalFormatting sqref="J4:DO4">
    <cfRule type="expression" dxfId="65" priority="84">
      <formula>J$4=Zeitraum_ausgewählt</formula>
    </cfRule>
  </conditionalFormatting>
  <conditionalFormatting sqref="BR5:CF46">
    <cfRule type="expression" dxfId="64" priority="67">
      <formula>ProzentAbgeschlossen</formula>
    </cfRule>
    <cfRule type="expression" dxfId="63" priority="69">
      <formula>ProzentAbgeschlossenHinter</formula>
    </cfRule>
    <cfRule type="expression" dxfId="62" priority="70">
      <formula>Tatsächlich</formula>
    </cfRule>
    <cfRule type="expression" dxfId="61" priority="71">
      <formula>TatsächlichHinter</formula>
    </cfRule>
    <cfRule type="expression" dxfId="60" priority="72">
      <formula>Plan</formula>
    </cfRule>
    <cfRule type="expression" dxfId="59" priority="73">
      <formula>BR$4=Zeitraum_ausgewählt</formula>
    </cfRule>
    <cfRule type="expression" dxfId="58" priority="75">
      <formula>MOD(COLUMN(),2)</formula>
    </cfRule>
    <cfRule type="expression" dxfId="57" priority="76">
      <formula>MOD(COLUMN(),2)=0</formula>
    </cfRule>
  </conditionalFormatting>
  <conditionalFormatting sqref="BR47:CF47">
    <cfRule type="expression" dxfId="56" priority="68">
      <formula>TRUE</formula>
    </cfRule>
  </conditionalFormatting>
  <conditionalFormatting sqref="CG5:CO46">
    <cfRule type="expression" dxfId="55" priority="57">
      <formula>ProzentAbgeschlossen</formula>
    </cfRule>
    <cfRule type="expression" dxfId="54" priority="59">
      <formula>ProzentAbgeschlossenHinter</formula>
    </cfRule>
    <cfRule type="expression" dxfId="53" priority="60">
      <formula>Tatsächlich</formula>
    </cfRule>
    <cfRule type="expression" dxfId="52" priority="61">
      <formula>TatsächlichHinter</formula>
    </cfRule>
    <cfRule type="expression" dxfId="51" priority="62">
      <formula>Plan</formula>
    </cfRule>
    <cfRule type="expression" dxfId="50" priority="63">
      <formula>CG$4=Zeitraum_ausgewählt</formula>
    </cfRule>
    <cfRule type="expression" dxfId="49" priority="65">
      <formula>MOD(COLUMN(),2)</formula>
    </cfRule>
    <cfRule type="expression" dxfId="48" priority="66">
      <formula>MOD(COLUMN(),2)=0</formula>
    </cfRule>
  </conditionalFormatting>
  <conditionalFormatting sqref="CG47:CO47">
    <cfRule type="expression" dxfId="47" priority="58">
      <formula>TRUE</formula>
    </cfRule>
  </conditionalFormatting>
  <conditionalFormatting sqref="CP47:CQ47">
    <cfRule type="expression" dxfId="46" priority="49">
      <formula>TRUE</formula>
    </cfRule>
  </conditionalFormatting>
  <conditionalFormatting sqref="CR5:CU46">
    <cfRule type="expression" dxfId="45" priority="38">
      <formula>ProzentAbgeschlossen</formula>
    </cfRule>
    <cfRule type="expression" dxfId="44" priority="40">
      <formula>ProzentAbgeschlossenHinter</formula>
    </cfRule>
    <cfRule type="expression" dxfId="43" priority="41">
      <formula>Tatsächlich</formula>
    </cfRule>
    <cfRule type="expression" dxfId="42" priority="42">
      <formula>TatsächlichHinter</formula>
    </cfRule>
    <cfRule type="expression" dxfId="41" priority="43">
      <formula>Plan</formula>
    </cfRule>
    <cfRule type="expression" dxfId="40" priority="44">
      <formula>CR$4=Zeitraum_ausgewählt</formula>
    </cfRule>
    <cfRule type="expression" dxfId="39" priority="45">
      <formula>MOD(COLUMN(),2)</formula>
    </cfRule>
    <cfRule type="expression" dxfId="38" priority="46">
      <formula>MOD(COLUMN(),2)=0</formula>
    </cfRule>
  </conditionalFormatting>
  <conditionalFormatting sqref="CR47:CU47">
    <cfRule type="expression" dxfId="37" priority="39">
      <formula>TRUE</formula>
    </cfRule>
  </conditionalFormatting>
  <conditionalFormatting sqref="DK5:DL46">
    <cfRule type="expression" dxfId="36" priority="29">
      <formula>ProzentAbgeschlossen</formula>
    </cfRule>
    <cfRule type="expression" dxfId="35" priority="30">
      <formula>ProzentAbgeschlossenHinter</formula>
    </cfRule>
    <cfRule type="expression" dxfId="34" priority="31">
      <formula>Tatsächlich</formula>
    </cfRule>
    <cfRule type="expression" dxfId="33" priority="32">
      <formula>TatsächlichHinter</formula>
    </cfRule>
    <cfRule type="expression" dxfId="32" priority="33">
      <formula>Plan</formula>
    </cfRule>
    <cfRule type="expression" dxfId="31" priority="34">
      <formula>DK$4=Zeitraum_ausgewählt</formula>
    </cfRule>
    <cfRule type="expression" dxfId="30" priority="36">
      <formula>MOD(COLUMN(),2)</formula>
    </cfRule>
    <cfRule type="expression" dxfId="29" priority="37">
      <formula>MOD(COLUMN(),2)=0</formula>
    </cfRule>
  </conditionalFormatting>
  <conditionalFormatting sqref="DP4">
    <cfRule type="expression" dxfId="28" priority="35">
      <formula>DP$4=Zeitraum_ausgewählt</formula>
    </cfRule>
  </conditionalFormatting>
  <conditionalFormatting sqref="CV5:DA46">
    <cfRule type="expression" dxfId="27" priority="20">
      <formula>ProzentAbgeschlossen</formula>
    </cfRule>
    <cfRule type="expression" dxfId="26" priority="22">
      <formula>ProzentAbgeschlossenHinter</formula>
    </cfRule>
    <cfRule type="expression" dxfId="25" priority="23">
      <formula>Tatsächlich</formula>
    </cfRule>
    <cfRule type="expression" dxfId="24" priority="24">
      <formula>TatsächlichHinter</formula>
    </cfRule>
    <cfRule type="expression" dxfId="23" priority="25">
      <formula>Plan</formula>
    </cfRule>
    <cfRule type="expression" dxfId="22" priority="26">
      <formula>CV$4=Zeitraum_ausgewählt</formula>
    </cfRule>
    <cfRule type="expression" dxfId="21" priority="27">
      <formula>MOD(COLUMN(),2)</formula>
    </cfRule>
    <cfRule type="expression" dxfId="20" priority="28">
      <formula>MOD(COLUMN(),2)=0</formula>
    </cfRule>
  </conditionalFormatting>
  <conditionalFormatting sqref="CV47:DA47">
    <cfRule type="expression" dxfId="19" priority="21">
      <formula>TRUE</formula>
    </cfRule>
  </conditionalFormatting>
  <conditionalFormatting sqref="DB5:DJ46">
    <cfRule type="expression" dxfId="18" priority="11">
      <formula>ProzentAbgeschlossen</formula>
    </cfRule>
    <cfRule type="expression" dxfId="17" priority="13">
      <formula>ProzentAbgeschlossenHinter</formula>
    </cfRule>
    <cfRule type="expression" dxfId="16" priority="14">
      <formula>Tatsächlich</formula>
    </cfRule>
    <cfRule type="expression" dxfId="15" priority="15">
      <formula>TatsächlichHinter</formula>
    </cfRule>
    <cfRule type="expression" dxfId="14" priority="16">
      <formula>Plan</formula>
    </cfRule>
    <cfRule type="expression" dxfId="13" priority="17">
      <formula>DB$4=Zeitraum_ausgewählt</formula>
    </cfRule>
    <cfRule type="expression" dxfId="12" priority="18">
      <formula>MOD(COLUMN(),2)</formula>
    </cfRule>
    <cfRule type="expression" dxfId="11" priority="19">
      <formula>MOD(COLUMN(),2)=0</formula>
    </cfRule>
  </conditionalFormatting>
  <conditionalFormatting sqref="DB47:DJ47">
    <cfRule type="expression" dxfId="10" priority="12">
      <formula>TRUE</formula>
    </cfRule>
  </conditionalFormatting>
  <conditionalFormatting sqref="DK47:DL47">
    <cfRule type="expression" dxfId="9" priority="10">
      <formula>TRUE</formula>
    </cfRule>
  </conditionalFormatting>
  <conditionalFormatting sqref="DM5:DP46">
    <cfRule type="expression" dxfId="8" priority="1">
      <formula>ProzentAbgeschlossen</formula>
    </cfRule>
    <cfRule type="expression" dxfId="7" priority="3">
      <formula>ProzentAbgeschlossenHinter</formula>
    </cfRule>
    <cfRule type="expression" dxfId="6" priority="4">
      <formula>Tatsächlich</formula>
    </cfRule>
    <cfRule type="expression" dxfId="5" priority="5">
      <formula>TatsächlichHinter</formula>
    </cfRule>
    <cfRule type="expression" dxfId="4" priority="6">
      <formula>Plan</formula>
    </cfRule>
    <cfRule type="expression" dxfId="3" priority="7">
      <formula>DM$4=Zeitraum_ausgewählt</formula>
    </cfRule>
    <cfRule type="expression" dxfId="2" priority="8">
      <formula>MOD(COLUMN(),2)</formula>
    </cfRule>
    <cfRule type="expression" dxfId="1" priority="9">
      <formula>MOD(COLUMN(),2)=0</formula>
    </cfRule>
  </conditionalFormatting>
  <conditionalFormatting sqref="DM47:DP47">
    <cfRule type="expression" dxfId="0" priority="2">
      <formula>TRUE</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H2" xr:uid="{00000000-0002-0000-0000-00000F000000}"/>
  </dataValidations>
  <printOptions horizontalCentered="1"/>
  <pageMargins left="0.45" right="0.45" top="0.5" bottom="0.5" header="0.3" footer="0.3"/>
  <pageSetup paperSize="9" scale="21"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57150</xdr:colOff>
                    <xdr:row>0</xdr:row>
                    <xdr:rowOff>609600</xdr:rowOff>
                  </from>
                  <to>
                    <xdr:col>10</xdr:col>
                    <xdr:colOff>276225</xdr:colOff>
                    <xdr:row>2</xdr:row>
                    <xdr:rowOff>142875</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2022-06-03T06:22:36Z</dcterms:modified>
</cp:coreProperties>
</file>