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filterPrivacy="1" codeName="ThisWorkbook"/>
  <xr:revisionPtr revIDLastSave="71" documentId="8_{156FDFEF-15B9-4921-9F4C-322D606A6CA5}" xr6:coauthVersionLast="43" xr6:coauthVersionMax="43" xr10:uidLastSave="{9ACEA704-1A16-4394-AA53-A66FE276916E}"/>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11" l="1"/>
  <c r="E23" i="11"/>
  <c r="F23" i="11" s="1"/>
  <c r="F24" i="11" s="1"/>
  <c r="F26" i="11"/>
  <c r="E28" i="11" s="1"/>
  <c r="F28" i="11" s="1"/>
  <c r="E14" i="11"/>
  <c r="F14" i="11" s="1"/>
  <c r="F10" i="11"/>
  <c r="E11" i="11" s="1"/>
  <c r="F11" i="11" s="1"/>
  <c r="E12" i="11" s="1"/>
  <c r="F12" i="11" s="1"/>
  <c r="F30" i="11" l="1"/>
  <c r="F29" i="11" s="1"/>
  <c r="E30" i="11"/>
  <c r="E25" i="11"/>
  <c r="E24" i="11"/>
  <c r="H7" i="11"/>
  <c r="E9" i="11" l="1"/>
  <c r="H23" i="11" l="1"/>
  <c r="I5" i="11"/>
  <c r="H32" i="11"/>
  <c r="H31" i="11"/>
  <c r="H30" i="11"/>
  <c r="H27" i="11"/>
  <c r="H21" i="11"/>
  <c r="H15" i="11"/>
  <c r="H8" i="11"/>
  <c r="H9" i="11" l="1"/>
  <c r="E16" i="11"/>
  <c r="I6" i="11"/>
  <c r="E17" i="11" l="1"/>
  <c r="F17" i="11" s="1"/>
  <c r="E22" i="11"/>
  <c r="H22" i="11" s="1"/>
  <c r="H28" i="11"/>
  <c r="H26" i="11"/>
  <c r="H10" i="11"/>
  <c r="H24" i="11"/>
  <c r="F16" i="11"/>
  <c r="H16" i="11" s="1"/>
  <c r="H14" i="11"/>
  <c r="J5" i="11"/>
  <c r="K5" i="11" s="1"/>
  <c r="L5" i="11" s="1"/>
  <c r="M5" i="11" s="1"/>
  <c r="N5" i="11" s="1"/>
  <c r="O5" i="11" s="1"/>
  <c r="P5" i="11" s="1"/>
  <c r="I4" i="11"/>
  <c r="H25" i="11" l="1"/>
  <c r="H17" i="11"/>
  <c r="E18" i="11"/>
  <c r="E19" i="11" s="1"/>
  <c r="E20" i="11" s="1"/>
  <c r="H11" i="11"/>
  <c r="H12" i="11"/>
  <c r="P4" i="11"/>
  <c r="Q5" i="11"/>
  <c r="R5" i="11" s="1"/>
  <c r="S5" i="11" s="1"/>
  <c r="T5" i="11" s="1"/>
  <c r="U5" i="11" s="1"/>
  <c r="V5" i="11" s="1"/>
  <c r="W5" i="11" s="1"/>
  <c r="J6" i="11"/>
  <c r="F20" i="11" l="1"/>
  <c r="H20" i="11" s="1"/>
  <c r="F19" i="11"/>
  <c r="H19" i="11" s="1"/>
  <c r="F18" i="11"/>
  <c r="H18"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BM5" i="11"/>
  <c r="AG6" i="11"/>
  <c r="BM4" i="11" l="1"/>
  <c r="BM6" i="11"/>
  <c r="BN5" i="11"/>
  <c r="AH6" i="11"/>
  <c r="BN6" i="11" l="1"/>
  <c r="BO5" i="11"/>
  <c r="AI6" i="11"/>
  <c r="BO6" i="11" l="1"/>
  <c r="BP5" i="11"/>
  <c r="AJ6" i="11"/>
  <c r="BP6" i="11" l="1"/>
  <c r="BQ5" i="11"/>
  <c r="AK6" i="11"/>
  <c r="BQ6" i="11" l="1"/>
  <c r="BR5" i="11"/>
  <c r="AL6" i="11"/>
  <c r="BR6" i="11" l="1"/>
  <c r="BS5" i="11"/>
  <c r="AM6" i="11"/>
  <c r="BT5" i="11" l="1"/>
  <c r="BS6" i="11"/>
  <c r="AN6" i="11"/>
  <c r="BT6" i="11" l="1"/>
  <c r="BT4" i="11"/>
  <c r="BU5" i="11"/>
  <c r="AO6" i="11"/>
  <c r="BV5" i="11" l="1"/>
  <c r="BU6" i="11"/>
  <c r="AP6" i="11"/>
  <c r="BW5" i="11" l="1"/>
  <c r="BV6" i="11"/>
  <c r="AQ6" i="11"/>
  <c r="BX5" i="11" l="1"/>
  <c r="BW6" i="11"/>
  <c r="AR6" i="11"/>
  <c r="BX6" i="11" l="1"/>
  <c r="BY5" i="11"/>
  <c r="BZ5" i="11" l="1"/>
  <c r="BY6" i="11"/>
  <c r="BZ6" i="11" l="1"/>
  <c r="CA5" i="11"/>
  <c r="CB5" i="11" l="1"/>
  <c r="CA6" i="11"/>
  <c r="CA4" i="11"/>
  <c r="CB6" i="11" l="1"/>
  <c r="CC5" i="11"/>
  <c r="CC6" i="11" l="1"/>
  <c r="CD5" i="11"/>
  <c r="CD6" i="11" l="1"/>
  <c r="CE5" i="11"/>
  <c r="CE6" i="11" l="1"/>
  <c r="CF5" i="11"/>
  <c r="CG5" i="11" l="1"/>
  <c r="CF6" i="11"/>
  <c r="CH5" i="11" l="1"/>
  <c r="CG6" i="11"/>
  <c r="CH4" i="11" l="1"/>
  <c r="CI5" i="11"/>
  <c r="CH6" i="11"/>
  <c r="CJ5" i="11" l="1"/>
  <c r="CI6" i="11"/>
  <c r="CJ6" i="11" l="1"/>
  <c r="CK5" i="11"/>
  <c r="CK6" i="11" l="1"/>
  <c r="CL5" i="11"/>
  <c r="CL6" i="11" l="1"/>
  <c r="CM5" i="11"/>
  <c r="CM6" i="11" l="1"/>
  <c r="CN5" i="11"/>
  <c r="CN6" i="11" s="1"/>
</calcChain>
</file>

<file path=xl/sharedStrings.xml><?xml version="1.0" encoding="utf-8"?>
<sst xmlns="http://schemas.openxmlformats.org/spreadsheetml/2006/main" count="360" uniqueCount="68">
  <si>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</si>
  <si>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</si>
  <si>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</si>
  <si>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</si>
  <si>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</si>
  <si>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</si>
  <si>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</si>
  <si>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</si>
  <si>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</si>
  <si>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</si>
  <si>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</si>
  <si>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</si>
  <si>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</si>
  <si>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</si>
  <si>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</si>
  <si>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</si>
  <si>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</si>
  <si>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</si>
  <si>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</si>
  <si>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</si>
  <si>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</si>
  <si>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</si>
  <si>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</si>
  <si>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</si>
  <si>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</si>
  <si>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</si>
  <si>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</si>
  <si>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</si>
  <si>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</si>
  <si>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</si>
  <si>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</si>
  <si>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</si>
  <si>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</si>
  <si>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</si>
  <si>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</si>
  <si>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</si>
  <si>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</si>
  <si>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</si>
  <si>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REDEVELOPMENT OF EQUIPMENT FOR EEE20001</t>
  </si>
  <si>
    <t>Proposal Phase</t>
  </si>
  <si>
    <t>All</t>
  </si>
  <si>
    <t>Initial Concept Development and Brainstorming</t>
  </si>
  <si>
    <t>Initial Meeting With P.Odonoghue</t>
  </si>
  <si>
    <t>Feasibility of Equipment and Rationalisation</t>
  </si>
  <si>
    <t>Proposal Meeting with P.Odonoghue</t>
  </si>
  <si>
    <t>Write Initial Proposal</t>
  </si>
  <si>
    <t>Final Proposal to P.Odonoghue</t>
  </si>
  <si>
    <t>Patrick</t>
  </si>
  <si>
    <t>Power Supply Design</t>
  </si>
  <si>
    <t>Debounce Module Design</t>
  </si>
  <si>
    <t>Timer Module Design</t>
  </si>
  <si>
    <t>Jordan</t>
  </si>
  <si>
    <t>Dice, Traffic, and Stepper Design</t>
  </si>
  <si>
    <t>Breadboard POC</t>
  </si>
  <si>
    <t>Bed</t>
  </si>
  <si>
    <t>Protoyping Phase</t>
  </si>
  <si>
    <t>Components Ordered</t>
  </si>
  <si>
    <t>PCBs To Manufacturer</t>
  </si>
  <si>
    <t>Hardware Design</t>
  </si>
  <si>
    <t>Validation and Completion</t>
  </si>
  <si>
    <t>Schematics Collation</t>
  </si>
  <si>
    <t>PCB Routing</t>
  </si>
  <si>
    <t>Design Checked by P.Odonoghue</t>
  </si>
  <si>
    <t>Project Report</t>
  </si>
  <si>
    <t>Presentation Demonstration</t>
  </si>
  <si>
    <t>9/28/19</t>
  </si>
  <si>
    <t>Assembly and Testing</t>
  </si>
  <si>
    <t>EEE2001 Lab PCB Modern Redesign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</si>
</sst>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m/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14" borderId="0"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35"/>
  <sheetViews>
    <sheetView showGridLines="0" tabSelected="1" showRuler="0" zoomScale="49" zoomScaleNormal="100" zoomScalePageLayoutView="70" workbookViewId="0">
      <pane ySplit="6" topLeftCell="A7" activePane="bottomLeft" state="frozen"/>
      <selection pane="bottomLeft" activeCell="CV10" sqref="CV10"/>
    </sheetView>
  </sheetViews>
  <sheetFormatPr defaultRowHeight="30" customHeight="1" x14ac:dyDescent="0.3"/>
  <cols>
    <col min="1" max="1" width="2.6640625" style="58" customWidth="1"/>
    <col min="2" max="2" width="36"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92" width="2.5546875" customWidth="1"/>
  </cols>
  <sheetData>
    <row r="1" spans="1:92" ht="30" customHeight="1" x14ac:dyDescent="0.55000000000000004">
      <c r="A1" s="59" t="s">
        <v>29</v>
      </c>
      <c r="B1" s="63" t="s">
        <v>38</v>
      </c>
      <c r="C1" s="1"/>
      <c r="D1" s="2"/>
      <c r="E1" s="4"/>
      <c r="F1" s="47"/>
      <c r="H1" s="2"/>
      <c r="I1" s="14"/>
    </row>
    <row r="2" spans="1:92" ht="30" customHeight="1" x14ac:dyDescent="0.35">
      <c r="A2" s="58" t="s">
        <v>24</v>
      </c>
      <c r="B2" s="64" t="s">
        <v>67</v>
      </c>
      <c r="I2" s="61"/>
    </row>
    <row r="3" spans="1:92" ht="30" customHeight="1" x14ac:dyDescent="0.3">
      <c r="A3" s="58" t="s">
        <v>30</v>
      </c>
      <c r="B3" s="65"/>
      <c r="C3" s="89" t="s">
        <v>1</v>
      </c>
      <c r="D3" s="90"/>
      <c r="E3" s="88">
        <v>43682</v>
      </c>
      <c r="F3" s="88"/>
    </row>
    <row r="4" spans="1:92" ht="30" customHeight="1" x14ac:dyDescent="0.3">
      <c r="A4" s="59" t="s">
        <v>31</v>
      </c>
      <c r="C4" s="89" t="s">
        <v>8</v>
      </c>
      <c r="D4" s="90"/>
      <c r="E4" s="7">
        <v>3</v>
      </c>
      <c r="I4" s="85">
        <f>I5</f>
        <v>43696</v>
      </c>
      <c r="J4" s="86"/>
      <c r="K4" s="86"/>
      <c r="L4" s="86"/>
      <c r="M4" s="86"/>
      <c r="N4" s="86"/>
      <c r="O4" s="87"/>
      <c r="P4" s="85">
        <f>P5</f>
        <v>43703</v>
      </c>
      <c r="Q4" s="86"/>
      <c r="R4" s="86"/>
      <c r="S4" s="86"/>
      <c r="T4" s="86"/>
      <c r="U4" s="86"/>
      <c r="V4" s="87"/>
      <c r="W4" s="85">
        <f>W5</f>
        <v>43710</v>
      </c>
      <c r="X4" s="86"/>
      <c r="Y4" s="86"/>
      <c r="Z4" s="86"/>
      <c r="AA4" s="86"/>
      <c r="AB4" s="86"/>
      <c r="AC4" s="87"/>
      <c r="AD4" s="85">
        <f>AD5</f>
        <v>43717</v>
      </c>
      <c r="AE4" s="86"/>
      <c r="AF4" s="86"/>
      <c r="AG4" s="86"/>
      <c r="AH4" s="86"/>
      <c r="AI4" s="86"/>
      <c r="AJ4" s="87"/>
      <c r="AK4" s="85">
        <f>AK5</f>
        <v>43724</v>
      </c>
      <c r="AL4" s="86"/>
      <c r="AM4" s="86"/>
      <c r="AN4" s="86"/>
      <c r="AO4" s="86"/>
      <c r="AP4" s="86"/>
      <c r="AQ4" s="87"/>
      <c r="AR4" s="85">
        <f>AR5</f>
        <v>43731</v>
      </c>
      <c r="AS4" s="86"/>
      <c r="AT4" s="86"/>
      <c r="AU4" s="86"/>
      <c r="AV4" s="86"/>
      <c r="AW4" s="86"/>
      <c r="AX4" s="87"/>
      <c r="AY4" s="85">
        <f>AY5</f>
        <v>43738</v>
      </c>
      <c r="AZ4" s="86"/>
      <c r="BA4" s="86"/>
      <c r="BB4" s="86"/>
      <c r="BC4" s="86"/>
      <c r="BD4" s="86"/>
      <c r="BE4" s="87"/>
      <c r="BF4" s="85">
        <f>BF5</f>
        <v>43745</v>
      </c>
      <c r="BG4" s="86"/>
      <c r="BH4" s="86"/>
      <c r="BI4" s="86"/>
      <c r="BJ4" s="86"/>
      <c r="BK4" s="86"/>
      <c r="BL4" s="87"/>
      <c r="BM4" s="85">
        <f>BM5</f>
        <v>43752</v>
      </c>
      <c r="BN4" s="86"/>
      <c r="BO4" s="86"/>
      <c r="BP4" s="86"/>
      <c r="BQ4" s="86"/>
      <c r="BR4" s="86"/>
      <c r="BS4" s="87"/>
      <c r="BT4" s="85">
        <f>BT5</f>
        <v>43759</v>
      </c>
      <c r="BU4" s="86"/>
      <c r="BV4" s="86"/>
      <c r="BW4" s="86"/>
      <c r="BX4" s="86"/>
      <c r="BY4" s="86"/>
      <c r="BZ4" s="87"/>
      <c r="CA4" s="85">
        <f>CA5</f>
        <v>43766</v>
      </c>
      <c r="CB4" s="86"/>
      <c r="CC4" s="86"/>
      <c r="CD4" s="86"/>
      <c r="CE4" s="86"/>
      <c r="CF4" s="86"/>
      <c r="CG4" s="87"/>
      <c r="CH4" s="85">
        <f>CH5</f>
        <v>43773</v>
      </c>
      <c r="CI4" s="86"/>
      <c r="CJ4" s="86"/>
      <c r="CK4" s="86"/>
      <c r="CL4" s="86"/>
      <c r="CM4" s="86"/>
      <c r="CN4" s="87"/>
    </row>
    <row r="5" spans="1:92" ht="15" customHeight="1" x14ac:dyDescent="0.3">
      <c r="A5" s="59" t="s">
        <v>32</v>
      </c>
      <c r="B5" s="91"/>
      <c r="C5" s="91"/>
      <c r="D5" s="91"/>
      <c r="E5" s="91"/>
      <c r="F5" s="91"/>
      <c r="G5" s="91"/>
      <c r="I5" s="11">
        <f>Project_Start-WEEKDAY(Project_Start,1)+2+7*(Display_Week-1)</f>
        <v>43696</v>
      </c>
      <c r="J5" s="10">
        <f>I5+1</f>
        <v>43697</v>
      </c>
      <c r="K5" s="10">
        <f t="shared" ref="K5:AX5" si="0">J5+1</f>
        <v>43698</v>
      </c>
      <c r="L5" s="10">
        <f t="shared" si="0"/>
        <v>43699</v>
      </c>
      <c r="M5" s="10">
        <f t="shared" si="0"/>
        <v>43700</v>
      </c>
      <c r="N5" s="10">
        <f t="shared" si="0"/>
        <v>43701</v>
      </c>
      <c r="O5" s="12">
        <f t="shared" si="0"/>
        <v>43702</v>
      </c>
      <c r="P5" s="11">
        <f>O5+1</f>
        <v>43703</v>
      </c>
      <c r="Q5" s="10">
        <f>P5+1</f>
        <v>43704</v>
      </c>
      <c r="R5" s="10">
        <f t="shared" si="0"/>
        <v>43705</v>
      </c>
      <c r="S5" s="10">
        <f t="shared" si="0"/>
        <v>43706</v>
      </c>
      <c r="T5" s="10">
        <f t="shared" si="0"/>
        <v>43707</v>
      </c>
      <c r="U5" s="10">
        <f t="shared" si="0"/>
        <v>43708</v>
      </c>
      <c r="V5" s="12">
        <f t="shared" si="0"/>
        <v>43709</v>
      </c>
      <c r="W5" s="11">
        <f>V5+1</f>
        <v>43710</v>
      </c>
      <c r="X5" s="10">
        <f>W5+1</f>
        <v>43711</v>
      </c>
      <c r="Y5" s="10">
        <f t="shared" si="0"/>
        <v>43712</v>
      </c>
      <c r="Z5" s="10">
        <f t="shared" si="0"/>
        <v>43713</v>
      </c>
      <c r="AA5" s="10">
        <f t="shared" si="0"/>
        <v>43714</v>
      </c>
      <c r="AB5" s="10">
        <f t="shared" si="0"/>
        <v>43715</v>
      </c>
      <c r="AC5" s="12">
        <f t="shared" si="0"/>
        <v>43716</v>
      </c>
      <c r="AD5" s="11">
        <f>AC5+1</f>
        <v>43717</v>
      </c>
      <c r="AE5" s="10">
        <f>AD5+1</f>
        <v>43718</v>
      </c>
      <c r="AF5" s="10">
        <f t="shared" si="0"/>
        <v>43719</v>
      </c>
      <c r="AG5" s="10">
        <f t="shared" si="0"/>
        <v>43720</v>
      </c>
      <c r="AH5" s="10">
        <f t="shared" si="0"/>
        <v>43721</v>
      </c>
      <c r="AI5" s="10">
        <f t="shared" si="0"/>
        <v>43722</v>
      </c>
      <c r="AJ5" s="12">
        <f t="shared" si="0"/>
        <v>43723</v>
      </c>
      <c r="AK5" s="11">
        <f>AJ5+1</f>
        <v>43724</v>
      </c>
      <c r="AL5" s="10">
        <f>AK5+1</f>
        <v>43725</v>
      </c>
      <c r="AM5" s="10">
        <f t="shared" si="0"/>
        <v>43726</v>
      </c>
      <c r="AN5" s="10">
        <f t="shared" si="0"/>
        <v>43727</v>
      </c>
      <c r="AO5" s="10">
        <f t="shared" si="0"/>
        <v>43728</v>
      </c>
      <c r="AP5" s="10">
        <f t="shared" si="0"/>
        <v>43729</v>
      </c>
      <c r="AQ5" s="12">
        <f t="shared" si="0"/>
        <v>43730</v>
      </c>
      <c r="AR5" s="11">
        <f>AQ5+1</f>
        <v>43731</v>
      </c>
      <c r="AS5" s="10">
        <f>AR5+1</f>
        <v>43732</v>
      </c>
      <c r="AT5" s="10">
        <f t="shared" si="0"/>
        <v>43733</v>
      </c>
      <c r="AU5" s="10">
        <f t="shared" si="0"/>
        <v>43734</v>
      </c>
      <c r="AV5" s="10">
        <f t="shared" si="0"/>
        <v>43735</v>
      </c>
      <c r="AW5" s="10">
        <f t="shared" si="0"/>
        <v>43736</v>
      </c>
      <c r="AX5" s="12">
        <f t="shared" si="0"/>
        <v>43737</v>
      </c>
      <c r="AY5" s="11">
        <f>AX5+1</f>
        <v>43738</v>
      </c>
      <c r="AZ5" s="10">
        <f>AY5+1</f>
        <v>43739</v>
      </c>
      <c r="BA5" s="10">
        <f t="shared" ref="BA5:BE5" si="1">AZ5+1</f>
        <v>43740</v>
      </c>
      <c r="BB5" s="10">
        <f t="shared" si="1"/>
        <v>43741</v>
      </c>
      <c r="BC5" s="10">
        <f t="shared" si="1"/>
        <v>43742</v>
      </c>
      <c r="BD5" s="10">
        <f t="shared" si="1"/>
        <v>43743</v>
      </c>
      <c r="BE5" s="12">
        <f t="shared" si="1"/>
        <v>43744</v>
      </c>
      <c r="BF5" s="11">
        <f>BE5+1</f>
        <v>43745</v>
      </c>
      <c r="BG5" s="10">
        <f>BF5+1</f>
        <v>43746</v>
      </c>
      <c r="BH5" s="10">
        <f t="shared" ref="BH5:BL5" si="2">BG5+1</f>
        <v>43747</v>
      </c>
      <c r="BI5" s="10">
        <f t="shared" si="2"/>
        <v>43748</v>
      </c>
      <c r="BJ5" s="10">
        <f t="shared" si="2"/>
        <v>43749</v>
      </c>
      <c r="BK5" s="10">
        <f t="shared" si="2"/>
        <v>43750</v>
      </c>
      <c r="BL5" s="12">
        <f t="shared" si="2"/>
        <v>43751</v>
      </c>
      <c r="BM5" s="11">
        <f>BL5+1</f>
        <v>43752</v>
      </c>
      <c r="BN5" s="10">
        <f>BM5+1</f>
        <v>43753</v>
      </c>
      <c r="BO5" s="10">
        <f t="shared" ref="BO5" si="3">BN5+1</f>
        <v>43754</v>
      </c>
      <c r="BP5" s="10">
        <f t="shared" ref="BP5" si="4">BO5+1</f>
        <v>43755</v>
      </c>
      <c r="BQ5" s="10">
        <f t="shared" ref="BQ5" si="5">BP5+1</f>
        <v>43756</v>
      </c>
      <c r="BR5" s="10">
        <f t="shared" ref="BR5" si="6">BQ5+1</f>
        <v>43757</v>
      </c>
      <c r="BS5" s="12">
        <f t="shared" ref="BS5" si="7">BR5+1</f>
        <v>43758</v>
      </c>
      <c r="BT5" s="11">
        <f>BS5+1</f>
        <v>43759</v>
      </c>
      <c r="BU5" s="10">
        <f>BT5+1</f>
        <v>43760</v>
      </c>
      <c r="BV5" s="10">
        <f t="shared" ref="BV5" si="8">BU5+1</f>
        <v>43761</v>
      </c>
      <c r="BW5" s="10">
        <f t="shared" ref="BW5" si="9">BV5+1</f>
        <v>43762</v>
      </c>
      <c r="BX5" s="10">
        <f t="shared" ref="BX5" si="10">BW5+1</f>
        <v>43763</v>
      </c>
      <c r="BY5" s="10">
        <f t="shared" ref="BY5" si="11">BX5+1</f>
        <v>43764</v>
      </c>
      <c r="BZ5" s="12">
        <f t="shared" ref="BZ5" si="12">BY5+1</f>
        <v>43765</v>
      </c>
      <c r="CA5" s="11">
        <f>BZ5+1</f>
        <v>43766</v>
      </c>
      <c r="CB5" s="10">
        <f>CA5+1</f>
        <v>43767</v>
      </c>
      <c r="CC5" s="10">
        <f t="shared" ref="CC5" si="13">CB5+1</f>
        <v>43768</v>
      </c>
      <c r="CD5" s="10">
        <f t="shared" ref="CD5" si="14">CC5+1</f>
        <v>43769</v>
      </c>
      <c r="CE5" s="10">
        <f t="shared" ref="CE5" si="15">CD5+1</f>
        <v>43770</v>
      </c>
      <c r="CF5" s="10">
        <f t="shared" ref="CF5" si="16">CE5+1</f>
        <v>43771</v>
      </c>
      <c r="CG5" s="12">
        <f t="shared" ref="CG5" si="17">CF5+1</f>
        <v>43772</v>
      </c>
      <c r="CH5" s="11">
        <f>CG5+1</f>
        <v>43773</v>
      </c>
      <c r="CI5" s="10">
        <f>CH5+1</f>
        <v>43774</v>
      </c>
      <c r="CJ5" s="10">
        <f t="shared" ref="CJ5" si="18">CI5+1</f>
        <v>43775</v>
      </c>
      <c r="CK5" s="10">
        <f t="shared" ref="CK5" si="19">CJ5+1</f>
        <v>43776</v>
      </c>
      <c r="CL5" s="10">
        <f t="shared" ref="CL5" si="20">CK5+1</f>
        <v>43777</v>
      </c>
      <c r="CM5" s="10">
        <f t="shared" ref="CM5" si="21">CL5+1</f>
        <v>43778</v>
      </c>
      <c r="CN5" s="12">
        <f t="shared" ref="CN5" si="22">CM5+1</f>
        <v>43779</v>
      </c>
    </row>
    <row r="6" spans="1:92" ht="30" customHeight="1" thickBot="1" x14ac:dyDescent="0.35">
      <c r="A6" s="59" t="s">
        <v>33</v>
      </c>
      <c r="B6" s="8" t="s">
        <v>9</v>
      </c>
      <c r="C6" s="9" t="s">
        <v>3</v>
      </c>
      <c r="D6" s="9" t="s">
        <v>2</v>
      </c>
      <c r="E6" s="9" t="s">
        <v>5</v>
      </c>
      <c r="F6" s="9" t="s">
        <v>6</v>
      </c>
      <c r="G6" s="9"/>
      <c r="H6" s="9" t="s">
        <v>7</v>
      </c>
      <c r="I6" s="13" t="str">
        <f t="shared" ref="I6" si="23">LEFT(TEXT(I5,"ddd"),1)</f>
        <v>M</v>
      </c>
      <c r="J6" s="13" t="str">
        <f t="shared" ref="J6:AR6" si="24">LEFT(TEXT(J5,"ddd"),1)</f>
        <v>T</v>
      </c>
      <c r="K6" s="13" t="str">
        <f t="shared" si="24"/>
        <v>W</v>
      </c>
      <c r="L6" s="13" t="str">
        <f t="shared" si="24"/>
        <v>T</v>
      </c>
      <c r="M6" s="13" t="str">
        <f t="shared" si="24"/>
        <v>F</v>
      </c>
      <c r="N6" s="13" t="str">
        <f t="shared" si="24"/>
        <v>S</v>
      </c>
      <c r="O6" s="13" t="str">
        <f t="shared" si="24"/>
        <v>S</v>
      </c>
      <c r="P6" s="13" t="str">
        <f t="shared" si="24"/>
        <v>M</v>
      </c>
      <c r="Q6" s="13" t="str">
        <f t="shared" si="24"/>
        <v>T</v>
      </c>
      <c r="R6" s="13" t="str">
        <f t="shared" si="24"/>
        <v>W</v>
      </c>
      <c r="S6" s="13" t="str">
        <f t="shared" si="24"/>
        <v>T</v>
      </c>
      <c r="T6" s="13" t="str">
        <f t="shared" si="24"/>
        <v>F</v>
      </c>
      <c r="U6" s="13" t="str">
        <f t="shared" si="24"/>
        <v>S</v>
      </c>
      <c r="V6" s="13" t="str">
        <f t="shared" si="24"/>
        <v>S</v>
      </c>
      <c r="W6" s="13" t="str">
        <f t="shared" si="24"/>
        <v>M</v>
      </c>
      <c r="X6" s="13" t="str">
        <f t="shared" si="24"/>
        <v>T</v>
      </c>
      <c r="Y6" s="13" t="str">
        <f t="shared" si="24"/>
        <v>W</v>
      </c>
      <c r="Z6" s="13" t="str">
        <f t="shared" si="24"/>
        <v>T</v>
      </c>
      <c r="AA6" s="13" t="str">
        <f t="shared" si="24"/>
        <v>F</v>
      </c>
      <c r="AB6" s="13" t="str">
        <f t="shared" si="24"/>
        <v>S</v>
      </c>
      <c r="AC6" s="13" t="str">
        <f t="shared" si="24"/>
        <v>S</v>
      </c>
      <c r="AD6" s="13" t="str">
        <f t="shared" si="24"/>
        <v>M</v>
      </c>
      <c r="AE6" s="13" t="str">
        <f t="shared" si="24"/>
        <v>T</v>
      </c>
      <c r="AF6" s="13" t="str">
        <f t="shared" si="24"/>
        <v>W</v>
      </c>
      <c r="AG6" s="13" t="str">
        <f t="shared" si="24"/>
        <v>T</v>
      </c>
      <c r="AH6" s="13" t="str">
        <f t="shared" si="24"/>
        <v>F</v>
      </c>
      <c r="AI6" s="13" t="str">
        <f t="shared" si="24"/>
        <v>S</v>
      </c>
      <c r="AJ6" s="13" t="str">
        <f t="shared" si="24"/>
        <v>S</v>
      </c>
      <c r="AK6" s="13" t="str">
        <f t="shared" si="24"/>
        <v>M</v>
      </c>
      <c r="AL6" s="13" t="str">
        <f t="shared" si="24"/>
        <v>T</v>
      </c>
      <c r="AM6" s="13" t="str">
        <f t="shared" si="24"/>
        <v>W</v>
      </c>
      <c r="AN6" s="13" t="str">
        <f t="shared" si="24"/>
        <v>T</v>
      </c>
      <c r="AO6" s="13" t="str">
        <f t="shared" si="24"/>
        <v>F</v>
      </c>
      <c r="AP6" s="13" t="str">
        <f t="shared" si="24"/>
        <v>S</v>
      </c>
      <c r="AQ6" s="13" t="str">
        <f t="shared" si="24"/>
        <v>S</v>
      </c>
      <c r="AR6" s="13" t="str">
        <f t="shared" si="24"/>
        <v>M</v>
      </c>
      <c r="AS6" s="13" t="str">
        <f t="shared" ref="AS6:BK6" si="25">LEFT(TEXT(AS5,"ddd"),1)</f>
        <v>T</v>
      </c>
      <c r="AT6" s="13" t="str">
        <f t="shared" si="25"/>
        <v>W</v>
      </c>
      <c r="AU6" s="13" t="str">
        <f t="shared" si="25"/>
        <v>T</v>
      </c>
      <c r="AV6" s="13" t="str">
        <f t="shared" si="25"/>
        <v>F</v>
      </c>
      <c r="AW6" s="13" t="str">
        <f t="shared" si="25"/>
        <v>S</v>
      </c>
      <c r="AX6" s="13" t="str">
        <f t="shared" si="25"/>
        <v>S</v>
      </c>
      <c r="AY6" s="13" t="str">
        <f t="shared" si="25"/>
        <v>M</v>
      </c>
      <c r="AZ6" s="13" t="str">
        <f t="shared" si="25"/>
        <v>T</v>
      </c>
      <c r="BA6" s="13" t="str">
        <f t="shared" si="25"/>
        <v>W</v>
      </c>
      <c r="BB6" s="13" t="str">
        <f t="shared" si="25"/>
        <v>T</v>
      </c>
      <c r="BC6" s="13" t="str">
        <f t="shared" si="25"/>
        <v>F</v>
      </c>
      <c r="BD6" s="13" t="str">
        <f t="shared" si="25"/>
        <v>S</v>
      </c>
      <c r="BE6" s="13" t="str">
        <f t="shared" si="25"/>
        <v>S</v>
      </c>
      <c r="BF6" s="13" t="str">
        <f t="shared" si="25"/>
        <v>M</v>
      </c>
      <c r="BG6" s="13" t="str">
        <f t="shared" si="25"/>
        <v>T</v>
      </c>
      <c r="BH6" s="13" t="str">
        <f t="shared" si="25"/>
        <v>W</v>
      </c>
      <c r="BI6" s="13" t="str">
        <f t="shared" si="25"/>
        <v>T</v>
      </c>
      <c r="BJ6" s="13" t="str">
        <f t="shared" si="25"/>
        <v>F</v>
      </c>
      <c r="BK6" s="13" t="str">
        <f t="shared" si="25"/>
        <v>S</v>
      </c>
      <c r="BL6" s="13" t="str">
        <f>LEFT(TEXT(BL5,"ddd"),1)</f>
        <v>S</v>
      </c>
      <c r="BM6" s="13" t="str">
        <f t="shared" ref="BM6:BY6" si="26">LEFT(TEXT(BM5,"ddd"),1)</f>
        <v>M</v>
      </c>
      <c r="BN6" s="13" t="str">
        <f t="shared" si="26"/>
        <v>T</v>
      </c>
      <c r="BO6" s="13" t="str">
        <f t="shared" si="26"/>
        <v>W</v>
      </c>
      <c r="BP6" s="13" t="str">
        <f t="shared" si="26"/>
        <v>T</v>
      </c>
      <c r="BQ6" s="13" t="str">
        <f t="shared" si="26"/>
        <v>F</v>
      </c>
      <c r="BR6" s="13" t="str">
        <f t="shared" si="26"/>
        <v>S</v>
      </c>
      <c r="BS6" s="13" t="str">
        <f t="shared" si="26"/>
        <v>S</v>
      </c>
      <c r="BT6" s="13" t="str">
        <f t="shared" si="26"/>
        <v>M</v>
      </c>
      <c r="BU6" s="13" t="str">
        <f t="shared" si="26"/>
        <v>T</v>
      </c>
      <c r="BV6" s="13" t="str">
        <f t="shared" si="26"/>
        <v>W</v>
      </c>
      <c r="BW6" s="13" t="str">
        <f t="shared" si="26"/>
        <v>T</v>
      </c>
      <c r="BX6" s="13" t="str">
        <f t="shared" si="26"/>
        <v>F</v>
      </c>
      <c r="BY6" s="13" t="str">
        <f t="shared" si="26"/>
        <v>S</v>
      </c>
      <c r="BZ6" s="13" t="str">
        <f>LEFT(TEXT(BZ5,"ddd"),1)</f>
        <v>S</v>
      </c>
      <c r="CA6" s="13" t="str">
        <f t="shared" ref="CA6:CM6" si="27">LEFT(TEXT(CA5,"ddd"),1)</f>
        <v>M</v>
      </c>
      <c r="CB6" s="13" t="str">
        <f t="shared" si="27"/>
        <v>T</v>
      </c>
      <c r="CC6" s="13" t="str">
        <f t="shared" si="27"/>
        <v>W</v>
      </c>
      <c r="CD6" s="13" t="str">
        <f t="shared" si="27"/>
        <v>T</v>
      </c>
      <c r="CE6" s="13" t="str">
        <f t="shared" si="27"/>
        <v>F</v>
      </c>
      <c r="CF6" s="13" t="str">
        <f t="shared" si="27"/>
        <v>S</v>
      </c>
      <c r="CG6" s="13" t="str">
        <f t="shared" si="27"/>
        <v>S</v>
      </c>
      <c r="CH6" s="13" t="str">
        <f t="shared" si="27"/>
        <v>M</v>
      </c>
      <c r="CI6" s="13" t="str">
        <f t="shared" si="27"/>
        <v>T</v>
      </c>
      <c r="CJ6" s="13" t="str">
        <f t="shared" si="27"/>
        <v>W</v>
      </c>
      <c r="CK6" s="13" t="str">
        <f t="shared" si="27"/>
        <v>T</v>
      </c>
      <c r="CL6" s="13" t="str">
        <f t="shared" si="27"/>
        <v>F</v>
      </c>
      <c r="CM6" s="13" t="str">
        <f t="shared" si="27"/>
        <v>S</v>
      </c>
      <c r="CN6" s="13" t="str">
        <f>LEFT(TEXT(CN5,"ddd"),1)</f>
        <v>S</v>
      </c>
    </row>
    <row r="7" spans="1:92"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row>
    <row r="8" spans="1:92" s="3" customFormat="1" ht="30" customHeight="1" thickBot="1" x14ac:dyDescent="0.35">
      <c r="A8" s="59" t="s">
        <v>34</v>
      </c>
      <c r="B8" s="18" t="s">
        <v>39</v>
      </c>
      <c r="C8" s="71"/>
      <c r="D8" s="19"/>
      <c r="E8" s="20"/>
      <c r="F8" s="21"/>
      <c r="G8" s="17"/>
      <c r="H8" s="17" t="str">
        <f t="shared" ref="H8:H32" si="28">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row>
    <row r="9" spans="1:92" s="3" customFormat="1" ht="30" customHeight="1" thickBot="1" x14ac:dyDescent="0.35">
      <c r="A9" s="59" t="s">
        <v>35</v>
      </c>
      <c r="B9" s="80" t="s">
        <v>41</v>
      </c>
      <c r="C9" s="72" t="s">
        <v>40</v>
      </c>
      <c r="D9" s="22">
        <v>1</v>
      </c>
      <c r="E9" s="66">
        <f>Project_Start</f>
        <v>43682</v>
      </c>
      <c r="F9" s="66">
        <v>43692</v>
      </c>
      <c r="G9" s="17"/>
      <c r="H9" s="17">
        <f t="shared" si="28"/>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row>
    <row r="10" spans="1:92" s="3" customFormat="1" ht="30" customHeight="1" thickBot="1" x14ac:dyDescent="0.35">
      <c r="A10" s="59" t="s">
        <v>36</v>
      </c>
      <c r="B10" s="80" t="s">
        <v>42</v>
      </c>
      <c r="C10" s="72" t="s">
        <v>40</v>
      </c>
      <c r="D10" s="22">
        <v>1</v>
      </c>
      <c r="E10" s="66">
        <v>43692</v>
      </c>
      <c r="F10" s="66">
        <f>E10+0</f>
        <v>43692</v>
      </c>
      <c r="G10" s="17"/>
      <c r="H10" s="17">
        <f t="shared" si="28"/>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row>
    <row r="11" spans="1:92" s="3" customFormat="1" ht="30" customHeight="1" thickBot="1" x14ac:dyDescent="0.35">
      <c r="A11" s="58"/>
      <c r="B11" s="80" t="s">
        <v>43</v>
      </c>
      <c r="C11" s="72" t="s">
        <v>40</v>
      </c>
      <c r="D11" s="22">
        <v>0.75</v>
      </c>
      <c r="E11" s="66">
        <f>F10</f>
        <v>43692</v>
      </c>
      <c r="F11" s="66">
        <f>E11+7</f>
        <v>43699</v>
      </c>
      <c r="G11" s="17"/>
      <c r="H11" s="17">
        <f t="shared" si="28"/>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row>
    <row r="12" spans="1:92" s="3" customFormat="1" ht="30" customHeight="1" thickBot="1" x14ac:dyDescent="0.35">
      <c r="A12" s="58"/>
      <c r="B12" s="80" t="s">
        <v>44</v>
      </c>
      <c r="C12" s="72" t="s">
        <v>40</v>
      </c>
      <c r="D12" s="22">
        <v>1</v>
      </c>
      <c r="E12" s="66">
        <f>F11</f>
        <v>43699</v>
      </c>
      <c r="F12" s="66">
        <f>E12</f>
        <v>43699</v>
      </c>
      <c r="G12" s="17"/>
      <c r="H12" s="17">
        <f t="shared" si="28"/>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row>
    <row r="13" spans="1:92" s="3" customFormat="1" ht="30" customHeight="1" thickBot="1" x14ac:dyDescent="0.35">
      <c r="A13" s="58"/>
      <c r="B13" s="80" t="s">
        <v>45</v>
      </c>
      <c r="C13" s="72" t="s">
        <v>40</v>
      </c>
      <c r="D13" s="22">
        <v>0.75</v>
      </c>
      <c r="E13" s="66">
        <v>43692</v>
      </c>
      <c r="F13" s="66">
        <v>43706</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row>
    <row r="14" spans="1:92" s="3" customFormat="1" ht="30" customHeight="1" thickBot="1" x14ac:dyDescent="0.35">
      <c r="A14" s="58"/>
      <c r="B14" s="80" t="s">
        <v>46</v>
      </c>
      <c r="C14" s="72" t="s">
        <v>40</v>
      </c>
      <c r="D14" s="22">
        <v>0</v>
      </c>
      <c r="E14" s="66">
        <f>F13</f>
        <v>43706</v>
      </c>
      <c r="F14" s="66">
        <f>E14</f>
        <v>43706</v>
      </c>
      <c r="G14" s="17"/>
      <c r="H14" s="17">
        <f t="shared" si="28"/>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row>
    <row r="15" spans="1:92" s="3" customFormat="1" ht="30" customHeight="1" thickBot="1" x14ac:dyDescent="0.35">
      <c r="A15" s="59" t="s">
        <v>37</v>
      </c>
      <c r="B15" s="23" t="s">
        <v>55</v>
      </c>
      <c r="C15" s="73"/>
      <c r="D15" s="24"/>
      <c r="E15" s="25"/>
      <c r="F15" s="26"/>
      <c r="G15" s="17"/>
      <c r="H15" s="17" t="str">
        <f t="shared" si="28"/>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row>
    <row r="16" spans="1:92" s="3" customFormat="1" ht="30" customHeight="1" thickBot="1" x14ac:dyDescent="0.35">
      <c r="A16" s="59"/>
      <c r="B16" s="81" t="s">
        <v>48</v>
      </c>
      <c r="C16" s="74" t="s">
        <v>47</v>
      </c>
      <c r="D16" s="27">
        <v>0.5</v>
      </c>
      <c r="E16" s="67">
        <f>E14+1</f>
        <v>43707</v>
      </c>
      <c r="F16" s="67">
        <f>E16+4</f>
        <v>43711</v>
      </c>
      <c r="G16" s="17"/>
      <c r="H16" s="17">
        <f t="shared" si="28"/>
        <v>5</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row>
    <row r="17" spans="1:92" s="3" customFormat="1" ht="30" customHeight="1" thickBot="1" x14ac:dyDescent="0.35">
      <c r="A17" s="58"/>
      <c r="B17" s="81" t="s">
        <v>52</v>
      </c>
      <c r="C17" s="74" t="s">
        <v>40</v>
      </c>
      <c r="D17" s="27">
        <v>0.5</v>
      </c>
      <c r="E17" s="67">
        <f>E16+2</f>
        <v>43709</v>
      </c>
      <c r="F17" s="67">
        <f>E17+5</f>
        <v>43714</v>
      </c>
      <c r="G17" s="17"/>
      <c r="H17" s="17">
        <f t="shared" si="28"/>
        <v>6</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row>
    <row r="18" spans="1:92" s="3" customFormat="1" ht="30" customHeight="1" thickBot="1" x14ac:dyDescent="0.35">
      <c r="A18" s="58"/>
      <c r="B18" s="81" t="s">
        <v>49</v>
      </c>
      <c r="C18" s="74" t="s">
        <v>54</v>
      </c>
      <c r="D18" s="27">
        <v>0.5</v>
      </c>
      <c r="E18" s="67">
        <f>F17</f>
        <v>43714</v>
      </c>
      <c r="F18" s="67">
        <f>E18+3</f>
        <v>43717</v>
      </c>
      <c r="G18" s="17"/>
      <c r="H18" s="17">
        <f t="shared" si="28"/>
        <v>4</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row>
    <row r="19" spans="1:92" s="3" customFormat="1" ht="30" customHeight="1" thickBot="1" x14ac:dyDescent="0.35">
      <c r="A19" s="58"/>
      <c r="B19" s="81" t="s">
        <v>50</v>
      </c>
      <c r="C19" s="74" t="s">
        <v>51</v>
      </c>
      <c r="D19" s="27">
        <v>0.5</v>
      </c>
      <c r="E19" s="67">
        <f>E18</f>
        <v>43714</v>
      </c>
      <c r="F19" s="67">
        <f>E19+2</f>
        <v>43716</v>
      </c>
      <c r="G19" s="17"/>
      <c r="H19" s="17">
        <f t="shared" si="28"/>
        <v>3</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row>
    <row r="20" spans="1:92" s="3" customFormat="1" ht="30" customHeight="1" thickBot="1" x14ac:dyDescent="0.35">
      <c r="A20" s="58"/>
      <c r="B20" s="81" t="s">
        <v>53</v>
      </c>
      <c r="C20" s="74" t="s">
        <v>40</v>
      </c>
      <c r="D20" s="27">
        <v>0.2</v>
      </c>
      <c r="E20" s="67">
        <f>E19</f>
        <v>43714</v>
      </c>
      <c r="F20" s="67">
        <f>E20+3</f>
        <v>43717</v>
      </c>
      <c r="G20" s="17"/>
      <c r="H20" s="17">
        <f t="shared" si="28"/>
        <v>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row>
    <row r="21" spans="1:92" s="3" customFormat="1" ht="30" customHeight="1" thickBot="1" x14ac:dyDescent="0.35">
      <c r="A21" s="58" t="s">
        <v>25</v>
      </c>
      <c r="B21" s="28" t="s">
        <v>58</v>
      </c>
      <c r="C21" s="75"/>
      <c r="D21" s="29"/>
      <c r="E21" s="30"/>
      <c r="F21" s="31"/>
      <c r="G21" s="17"/>
      <c r="H21" s="17" t="str">
        <f t="shared" si="28"/>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row>
    <row r="22" spans="1:92" s="3" customFormat="1" ht="30" customHeight="1" thickBot="1" x14ac:dyDescent="0.35">
      <c r="A22" s="58"/>
      <c r="B22" s="82" t="s">
        <v>60</v>
      </c>
      <c r="C22" s="76" t="s">
        <v>40</v>
      </c>
      <c r="D22" s="32">
        <v>0</v>
      </c>
      <c r="E22" s="68">
        <f>E16</f>
        <v>43707</v>
      </c>
      <c r="F22" s="68">
        <v>43718</v>
      </c>
      <c r="G22" s="17"/>
      <c r="H22" s="17">
        <f t="shared" si="28"/>
        <v>12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row>
    <row r="23" spans="1:92" s="3" customFormat="1" ht="30" customHeight="1" thickBot="1" x14ac:dyDescent="0.35">
      <c r="A23" s="58"/>
      <c r="B23" s="82" t="s">
        <v>61</v>
      </c>
      <c r="C23" s="76" t="s">
        <v>40</v>
      </c>
      <c r="D23" s="32">
        <v>0</v>
      </c>
      <c r="E23" s="68">
        <f>F22-7</f>
        <v>43711</v>
      </c>
      <c r="F23" s="68">
        <f>E23+14</f>
        <v>43725</v>
      </c>
      <c r="G23" s="17"/>
      <c r="H23" s="17">
        <f t="shared" si="28"/>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row>
    <row r="24" spans="1:92" s="3" customFormat="1" ht="30" customHeight="1" thickBot="1" x14ac:dyDescent="0.35">
      <c r="A24" s="58"/>
      <c r="B24" s="82" t="s">
        <v>56</v>
      </c>
      <c r="C24" s="76" t="s">
        <v>40</v>
      </c>
      <c r="D24" s="32">
        <v>0</v>
      </c>
      <c r="E24" s="68">
        <f>F23-4</f>
        <v>43721</v>
      </c>
      <c r="F24" s="68">
        <f>F23</f>
        <v>43725</v>
      </c>
      <c r="G24" s="17"/>
      <c r="H24" s="17">
        <f t="shared" si="28"/>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row>
    <row r="25" spans="1:92" s="3" customFormat="1" ht="30" customHeight="1" thickBot="1" x14ac:dyDescent="0.35">
      <c r="A25" s="58"/>
      <c r="B25" s="82" t="s">
        <v>62</v>
      </c>
      <c r="C25" s="76" t="s">
        <v>40</v>
      </c>
      <c r="D25" s="32">
        <v>0</v>
      </c>
      <c r="E25" s="68">
        <f>F23</f>
        <v>43725</v>
      </c>
      <c r="F25" s="68">
        <f>E26</f>
        <v>43728</v>
      </c>
      <c r="G25" s="17"/>
      <c r="H25" s="17">
        <f t="shared" si="28"/>
        <v>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row>
    <row r="26" spans="1:92" s="3" customFormat="1" ht="30" customHeight="1" thickBot="1" x14ac:dyDescent="0.35">
      <c r="A26" s="58"/>
      <c r="B26" s="82" t="s">
        <v>57</v>
      </c>
      <c r="C26" s="76" t="s">
        <v>40</v>
      </c>
      <c r="D26" s="32">
        <v>0</v>
      </c>
      <c r="E26" s="68">
        <v>43728</v>
      </c>
      <c r="F26" s="68">
        <f>E26+21</f>
        <v>43749</v>
      </c>
      <c r="G26" s="17"/>
      <c r="H26" s="17">
        <f t="shared" si="28"/>
        <v>22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row>
    <row r="27" spans="1:92" s="3" customFormat="1" ht="30" customHeight="1" thickBot="1" x14ac:dyDescent="0.35">
      <c r="A27" s="58" t="s">
        <v>25</v>
      </c>
      <c r="B27" s="33" t="s">
        <v>59</v>
      </c>
      <c r="C27" s="77"/>
      <c r="D27" s="34"/>
      <c r="E27" s="35"/>
      <c r="F27" s="36"/>
      <c r="G27" s="17"/>
      <c r="H27" s="17" t="str">
        <f t="shared" si="28"/>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94"/>
      <c r="BK27" s="94"/>
      <c r="BL27" s="94"/>
      <c r="BM27" s="94"/>
      <c r="BN27" s="94"/>
      <c r="BO27" s="94"/>
      <c r="BP27" s="94"/>
      <c r="BQ27" s="94"/>
      <c r="BR27" s="94"/>
      <c r="BS27" s="94"/>
      <c r="BT27" s="94"/>
      <c r="BU27" s="94"/>
      <c r="BV27" s="94"/>
      <c r="BW27" s="94"/>
      <c r="BX27" s="94"/>
      <c r="BY27" s="44"/>
      <c r="BZ27" s="44"/>
      <c r="CA27" s="44"/>
      <c r="CB27" s="44"/>
      <c r="CC27" s="44"/>
      <c r="CD27" s="44"/>
      <c r="CE27" s="44"/>
      <c r="CF27" s="44"/>
      <c r="CG27" s="44"/>
      <c r="CH27" s="44"/>
      <c r="CI27" s="44"/>
      <c r="CJ27" s="44"/>
      <c r="CK27" s="44"/>
      <c r="CL27" s="44"/>
      <c r="CM27" s="44"/>
      <c r="CN27" s="44"/>
    </row>
    <row r="28" spans="1:92" s="3" customFormat="1" ht="30" customHeight="1" thickBot="1" x14ac:dyDescent="0.35">
      <c r="A28" s="58"/>
      <c r="B28" s="83" t="s">
        <v>66</v>
      </c>
      <c r="C28" s="78" t="s">
        <v>40</v>
      </c>
      <c r="D28" s="37">
        <v>0</v>
      </c>
      <c r="E28" s="69">
        <f>F26</f>
        <v>43749</v>
      </c>
      <c r="F28" s="69">
        <f>E28+14</f>
        <v>43763</v>
      </c>
      <c r="G28" s="17"/>
      <c r="H28" s="17">
        <f t="shared" si="28"/>
        <v>15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92"/>
      <c r="BJ28" s="96"/>
      <c r="BK28" s="96"/>
      <c r="BL28" s="96"/>
      <c r="BM28" s="96"/>
      <c r="BN28" s="96"/>
      <c r="BO28" s="96"/>
      <c r="BP28" s="96"/>
      <c r="BQ28" s="96"/>
      <c r="BR28" s="96"/>
      <c r="BS28" s="96"/>
      <c r="BT28" s="96"/>
      <c r="BU28" s="96"/>
      <c r="BV28" s="96"/>
      <c r="BW28" s="96"/>
      <c r="BX28" s="96"/>
      <c r="BY28" s="93"/>
      <c r="BZ28" s="44"/>
      <c r="CA28" s="44"/>
      <c r="CB28" s="44"/>
      <c r="CC28" s="44"/>
      <c r="CD28" s="44"/>
      <c r="CE28" s="44"/>
      <c r="CF28" s="44"/>
      <c r="CG28" s="44"/>
      <c r="CH28" s="44"/>
      <c r="CI28" s="44"/>
      <c r="CJ28" s="44"/>
      <c r="CK28" s="44"/>
      <c r="CL28" s="44"/>
      <c r="CM28" s="44"/>
      <c r="CN28" s="44"/>
    </row>
    <row r="29" spans="1:92" s="3" customFormat="1" ht="30" customHeight="1" thickBot="1" x14ac:dyDescent="0.35">
      <c r="A29" s="58"/>
      <c r="B29" s="83" t="s">
        <v>63</v>
      </c>
      <c r="C29" s="78" t="s">
        <v>40</v>
      </c>
      <c r="D29" s="37">
        <v>0</v>
      </c>
      <c r="E29" s="69" t="s">
        <v>65</v>
      </c>
      <c r="F29" s="69">
        <f>F30</f>
        <v>43763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92"/>
      <c r="BJ29" s="96"/>
      <c r="BK29" s="96"/>
      <c r="BL29" s="96"/>
      <c r="BM29" s="96"/>
      <c r="BN29" s="96"/>
      <c r="BO29" s="96"/>
      <c r="BP29" s="96"/>
      <c r="BQ29" s="96"/>
      <c r="BR29" s="96"/>
      <c r="BS29" s="96"/>
      <c r="BT29" s="96"/>
      <c r="BU29" s="96"/>
      <c r="BV29" s="96"/>
      <c r="BW29" s="96"/>
      <c r="BX29" s="96"/>
      <c r="BY29" s="93"/>
      <c r="BZ29" s="44"/>
      <c r="CA29" s="44"/>
      <c r="CB29" s="44"/>
      <c r="CC29" s="44"/>
      <c r="CD29" s="44"/>
      <c r="CE29" s="44"/>
      <c r="CF29" s="44"/>
      <c r="CG29" s="44"/>
      <c r="CH29" s="44"/>
      <c r="CI29" s="44"/>
      <c r="CJ29" s="44"/>
      <c r="CK29" s="44"/>
      <c r="CL29" s="44"/>
      <c r="CM29" s="44"/>
      <c r="CN29" s="44"/>
    </row>
    <row r="30" spans="1:92" s="3" customFormat="1" ht="30" customHeight="1" thickBot="1" x14ac:dyDescent="0.35">
      <c r="A30" s="58"/>
      <c r="B30" s="83" t="s">
        <v>64</v>
      </c>
      <c r="C30" s="78" t="s">
        <v>40</v>
      </c>
      <c r="D30" s="37">
        <v>0</v>
      </c>
      <c r="E30" s="69">
        <f>F28-14</f>
        <v>43749</v>
      </c>
      <c r="F30" s="69">
        <f>F28</f>
        <v>43763</v>
      </c>
      <c r="G30" s="17"/>
      <c r="H30" s="17">
        <f t="shared" si="28"/>
        <v>15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92"/>
      <c r="BJ30" s="96"/>
      <c r="BK30" s="96"/>
      <c r="BL30" s="96"/>
      <c r="BM30" s="96"/>
      <c r="BN30" s="96"/>
      <c r="BO30" s="96"/>
      <c r="BP30" s="96"/>
      <c r="BQ30" s="96"/>
      <c r="BR30" s="96"/>
      <c r="BS30" s="96"/>
      <c r="BT30" s="96"/>
      <c r="BU30" s="96"/>
      <c r="BV30" s="96"/>
      <c r="BW30" s="96"/>
      <c r="BX30" s="96"/>
      <c r="BY30" s="93"/>
      <c r="BZ30" s="44"/>
      <c r="CA30" s="44"/>
      <c r="CB30" s="44"/>
      <c r="CC30" s="44"/>
      <c r="CD30" s="44"/>
      <c r="CE30" s="44"/>
      <c r="CF30" s="44"/>
      <c r="CG30" s="44"/>
      <c r="CH30" s="44"/>
      <c r="CI30" s="44"/>
      <c r="CJ30" s="44"/>
      <c r="CK30" s="44"/>
      <c r="CL30" s="44"/>
      <c r="CM30" s="44"/>
      <c r="CN30" s="44"/>
    </row>
    <row r="31" spans="1:92" s="3" customFormat="1" ht="30" customHeight="1" thickBot="1" x14ac:dyDescent="0.35">
      <c r="A31" s="58" t="s">
        <v>27</v>
      </c>
      <c r="B31" s="84"/>
      <c r="C31" s="79"/>
      <c r="D31" s="16"/>
      <c r="E31" s="70"/>
      <c r="F31" s="70"/>
      <c r="G31" s="17"/>
      <c r="H31" s="17" t="str">
        <f t="shared" si="28"/>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95"/>
      <c r="BK31" s="95"/>
      <c r="BL31" s="95"/>
      <c r="BM31" s="95"/>
      <c r="BN31" s="95"/>
      <c r="BO31" s="95"/>
      <c r="BP31" s="95"/>
      <c r="BQ31" s="95"/>
      <c r="BR31" s="95"/>
      <c r="BS31" s="95"/>
      <c r="BT31" s="95"/>
      <c r="BU31" s="95"/>
      <c r="BV31" s="95"/>
      <c r="BW31" s="95"/>
      <c r="BX31" s="95"/>
      <c r="BY31" s="44"/>
      <c r="BZ31" s="44"/>
      <c r="CA31" s="44"/>
      <c r="CB31" s="44"/>
      <c r="CC31" s="44"/>
      <c r="CD31" s="44"/>
      <c r="CE31" s="44"/>
      <c r="CF31" s="44"/>
      <c r="CG31" s="44"/>
      <c r="CH31" s="44"/>
      <c r="CI31" s="44"/>
      <c r="CJ31" s="44"/>
      <c r="CK31" s="44"/>
      <c r="CL31" s="44"/>
      <c r="CM31" s="44"/>
      <c r="CN31" s="44"/>
    </row>
    <row r="32" spans="1:92" s="3" customFormat="1" ht="30" customHeight="1" thickBot="1" x14ac:dyDescent="0.35">
      <c r="A32" s="59" t="s">
        <v>26</v>
      </c>
      <c r="B32" s="38" t="s">
        <v>0</v>
      </c>
      <c r="C32" s="39"/>
      <c r="D32" s="40"/>
      <c r="E32" s="41"/>
      <c r="F32" s="42"/>
      <c r="G32" s="43"/>
      <c r="H32" s="43" t="str">
        <f t="shared" si="28"/>
        <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row>
    <row r="33" spans="3:7" ht="30" customHeight="1" x14ac:dyDescent="0.3">
      <c r="G33" s="6"/>
    </row>
    <row r="34" spans="3:7" ht="30" customHeight="1" x14ac:dyDescent="0.3">
      <c r="C34" s="14"/>
      <c r="F34" s="60"/>
    </row>
    <row r="35" spans="3:7" ht="30" customHeight="1" x14ac:dyDescent="0.3">
      <c r="C35" s="15"/>
    </row>
  </sheetData>
  <mergeCells count="16">
    <mergeCell ref="C3:D3"/>
    <mergeCell ref="C4:D4"/>
    <mergeCell ref="B5:G5"/>
    <mergeCell ref="AK4:AQ4"/>
    <mergeCell ref="AR4:AX4"/>
    <mergeCell ref="E3:F3"/>
    <mergeCell ref="I4:O4"/>
    <mergeCell ref="P4:V4"/>
    <mergeCell ref="W4:AC4"/>
    <mergeCell ref="AD4:AJ4"/>
    <mergeCell ref="BM4:BS4"/>
    <mergeCell ref="BT4:BZ4"/>
    <mergeCell ref="CA4:CG4"/>
    <mergeCell ref="CH4:CN4"/>
    <mergeCell ref="AY4:BE4"/>
    <mergeCell ref="BF4:BL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2 BM5:BY32 CA5:CM32">
    <cfRule type="expression" dxfId="5" priority="33">
      <formula>AND(TODAY()&gt;=I$5,TODAY()&lt;J$5)</formula>
    </cfRule>
  </conditionalFormatting>
  <conditionalFormatting sqref="I7:BK32 BM7:BY32 CA7:CM3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BL5:BL32 BZ5:BZ32 CN5:CN32">
    <cfRule type="expression" dxfId="2" priority="35">
      <formula>AND(TODAY()&gt;=BL$5,TODAY()&lt;#REF!)</formula>
    </cfRule>
  </conditionalFormatting>
  <conditionalFormatting sqref="BL7:BL32 BZ7:BZ32 CN7:CN32">
    <cfRule type="expression" dxfId="1" priority="38">
      <formula>AND(task_start&lt;=BL$5,ROUNDDOWN((task_end-task_start+1)*task_progress,0)+task_start-1&gt;=BL$5)</formula>
    </cfRule>
    <cfRule type="expression" dxfId="0" priority="39" stopIfTrue="1">
      <formula>AND(task_end&gt;=BL$5,task_start&lt;#REF!)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2019-08-28T15:24:48Z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