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edb51f720dbecc/Desktop/cochex class/"/>
    </mc:Choice>
  </mc:AlternateContent>
  <xr:revisionPtr revIDLastSave="266" documentId="11_41B746111EFB21415D2B600F11E6DE7373A407A4" xr6:coauthVersionLast="47" xr6:coauthVersionMax="47" xr10:uidLastSave="{F09584A1-FEEF-41D2-85AB-04A2F35F5B6D}"/>
  <bookViews>
    <workbookView xWindow="-108" yWindow="-108" windowWidth="23256" windowHeight="12576" activeTab="1" xr2:uid="{00000000-000D-0000-FFFF-FFFF00000000}"/>
  </bookViews>
  <sheets>
    <sheet name="`" sheetId="2" r:id="rId1"/>
    <sheet name="Depreciation Calculator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3" l="1"/>
  <c r="C62" i="3"/>
  <c r="C65" i="3" s="1"/>
  <c r="C58" i="3"/>
  <c r="C33" i="3"/>
  <c r="C26" i="3"/>
  <c r="C29" i="3" s="1"/>
  <c r="C18" i="3"/>
  <c r="C21" i="3" s="1"/>
  <c r="C11" i="3"/>
  <c r="C14" i="3" s="1"/>
  <c r="C4" i="3"/>
  <c r="C7" i="3" s="1"/>
  <c r="D20" i="1"/>
  <c r="D23" i="1" s="1"/>
  <c r="D8" i="1"/>
  <c r="G65" i="3" l="1"/>
  <c r="G66" i="3" s="1"/>
  <c r="G67" i="3" s="1"/>
  <c r="G68" i="3" s="1"/>
  <c r="G69" i="3" s="1"/>
  <c r="G70" i="3" s="1"/>
  <c r="G71" i="3" s="1"/>
  <c r="G72" i="3" s="1"/>
  <c r="G73" i="3" s="1"/>
  <c r="G74" i="3" s="1"/>
  <c r="C35" i="3"/>
  <c r="C22" i="3"/>
  <c r="D65" i="3"/>
  <c r="C66" i="3"/>
  <c r="C26" i="1"/>
  <c r="D11" i="1"/>
  <c r="D12" i="1" s="1"/>
  <c r="D35" i="3" l="1"/>
  <c r="C36" i="3"/>
  <c r="D66" i="3"/>
  <c r="D27" i="1"/>
  <c r="D13" i="1"/>
  <c r="D36" i="3" l="1"/>
  <c r="C67" i="3"/>
  <c r="D14" i="1"/>
  <c r="D15" i="1" s="1"/>
  <c r="C27" i="1"/>
  <c r="D28" i="1" s="1"/>
  <c r="C37" i="3" l="1"/>
  <c r="D67" i="3"/>
  <c r="C68" i="3" s="1"/>
  <c r="C28" i="1"/>
  <c r="D29" i="1" s="1"/>
  <c r="C29" i="1" s="1"/>
  <c r="D37" i="3" l="1"/>
  <c r="D68" i="3"/>
  <c r="C69" i="3" s="1"/>
  <c r="D30" i="1"/>
  <c r="C30" i="1" s="1"/>
  <c r="C38" i="3" l="1"/>
  <c r="D38" i="3"/>
  <c r="D69" i="3"/>
  <c r="C70" i="3" s="1"/>
  <c r="D31" i="1"/>
  <c r="C31" i="1" s="1"/>
  <c r="C39" i="3" l="1"/>
  <c r="D39" i="3" s="1"/>
  <c r="D32" i="1"/>
  <c r="C32" i="1" s="1"/>
  <c r="C40" i="3" l="1"/>
  <c r="D40" i="3" s="1"/>
  <c r="D33" i="1"/>
  <c r="C33" i="1" s="1"/>
  <c r="C41" i="3" l="1"/>
  <c r="D41" i="3" s="1"/>
  <c r="D34" i="1"/>
  <c r="C34" i="1" s="1"/>
  <c r="C42" i="3" l="1"/>
  <c r="D42" i="3"/>
  <c r="D35" i="1"/>
  <c r="C35" i="1" s="1"/>
  <c r="C43" i="3" l="1"/>
  <c r="D43" i="3" s="1"/>
  <c r="D36" i="1"/>
  <c r="C36" i="1" s="1"/>
  <c r="C44" i="3" l="1"/>
  <c r="C45" i="3" s="1"/>
  <c r="C46" i="3" s="1"/>
  <c r="C48" i="3" s="1"/>
  <c r="D44" i="3"/>
  <c r="D37" i="1"/>
  <c r="C37" i="1" s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l="1"/>
  <c r="D70" i="3"/>
  <c r="C71" i="3" l="1"/>
  <c r="D71" i="3" s="1"/>
  <c r="C72" i="3" l="1"/>
  <c r="D72" i="3" s="1"/>
  <c r="C73" i="3" l="1"/>
  <c r="D73" i="3" s="1"/>
  <c r="C74" i="3" l="1"/>
  <c r="C75" i="3" s="1"/>
  <c r="D7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7" authorId="0" shapeId="0" xr:uid="{B4EFFF4C-71E3-44BB-B9BD-975333A5E40E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  <comment ref="C56" authorId="0" shapeId="0" xr:uid="{092F780B-DE15-48B1-A5BC-C756CE7B3C4D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<sst xmlns="http://schemas.openxmlformats.org/spreadsheetml/2006/main" count="108" uniqueCount="53">
  <si>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</si>
  <si>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</si>
  <si>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</si>
  <si>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</si>
  <si>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</si>
  <si>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</si>
  <si>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</si>
  <si>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</si>
  <si>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</si>
  <si>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</si>
  <si>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</si>
  <si>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</si>
  <si>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</si>
  <si>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</si>
  <si>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</si>
  <si>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</si>
  <si>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</si>
  <si>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</si>
  <si>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</si>
  <si>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</si>
  <si>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 xml:space="preserve">Advanced Problem Statements </t>
  </si>
  <si>
    <t>(Note- For below Questions take a new worksheet and in that Write your Answers with which formula you are applying for each questions)</t>
  </si>
  <si>
    <t>1)  Calculate the annual depreciation amount using the straight-line method for the given asset.</t>
  </si>
  <si>
    <t>2)  Calculate the total depreciation for the asset's entire life span using the straight-line method.</t>
  </si>
  <si>
    <t>3)  What is the depreciated book value of the asset after its life span using the straight-line method?</t>
  </si>
  <si>
    <t>4)  Calculate the rate of depreciation per year as per the diminishing balance method.</t>
  </si>
  <si>
    <t>5)  What is the depreciation amount for the asset in the second year according to the diminishing balance method?</t>
  </si>
  <si>
    <t>6)  What is the book value of the asset in the fourth year using the diminishing balance method?</t>
  </si>
  <si>
    <t>7)  Calculate the total depreciation for the asset's entire life span using the diminishing balance method.</t>
  </si>
  <si>
    <t>8)  What is the book value of the asset after its life span using the diminishing balance method?</t>
  </si>
  <si>
    <t>9) Compare the total depreciation amounts obtained from the straight-line method and the diminishing balance method. Which method results in higher total depreciation?</t>
  </si>
  <si>
    <t>10)  Prepare an Presentation for above Analysis you made so far along with Visual Graphs representation</t>
  </si>
  <si>
    <t xml:space="preserve"> the annual depreciation amount using the straight-line method</t>
  </si>
  <si>
    <t xml:space="preserve"> the total depreciation for the asset's entire life span using the straight-line method</t>
  </si>
  <si>
    <t xml:space="preserve"> the annual depreciation amount at the end  using the straight-line method</t>
  </si>
  <si>
    <t>depreciated book value of the asset after its life span using the straight-line method</t>
  </si>
  <si>
    <t>deprection for year 1</t>
  </si>
  <si>
    <t>deprection for year 2</t>
  </si>
  <si>
    <t>deprection for year 3</t>
  </si>
  <si>
    <t>deprection for year 4</t>
  </si>
  <si>
    <t>deprection for year 5</t>
  </si>
  <si>
    <t>deprection for year 6</t>
  </si>
  <si>
    <t>deprection for year 7</t>
  </si>
  <si>
    <t>deprection for year 8</t>
  </si>
  <si>
    <t>deprection for year 9</t>
  </si>
  <si>
    <t>deprection for year 10</t>
  </si>
  <si>
    <t>balance after deprection</t>
  </si>
  <si>
    <t xml:space="preserve">7.total deprection </t>
  </si>
  <si>
    <r>
      <t xml:space="preserve"> </t>
    </r>
    <r>
      <rPr>
        <b/>
        <sz val="11"/>
        <color theme="1"/>
        <rFont val="Calibri"/>
        <family val="2"/>
        <scheme val="minor"/>
      </rPr>
      <t>diminishing balance method results in higher total depreciation</t>
    </r>
  </si>
  <si>
    <t>Asset cost</t>
  </si>
  <si>
    <t>Rate of Depreciation as per SLM</t>
  </si>
  <si>
    <t>Depreciation as per SLM</t>
  </si>
  <si>
    <t xml:space="preserve"> Depreciation as per Diminishing Balance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</si>
</sst>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_ ;[Red]\-[$$-409]#,##0.00\ "/>
    <numFmt numFmtId="165" formatCode="[$$-409]#,##0.00"/>
    <numFmt numFmtId="171" formatCode="&quot;₹&quot;\ #,##0.00"/>
  </numFmts>
  <fonts count="2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Times New Roman"/>
      <family val="1"/>
    </font>
    <font>
      <b/>
      <sz val="20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medium">
        <color indexed="64"/>
      </right>
      <top style="thick">
        <color theme="0"/>
      </top>
      <bottom/>
      <diagonal/>
    </border>
    <border>
      <left/>
      <right/>
      <top style="thick">
        <color theme="0"/>
      </top>
      <bottom style="double">
        <color indexed="64"/>
      </bottom>
      <diagonal/>
    </border>
    <border>
      <left style="medium">
        <color indexed="64"/>
      </left>
      <right/>
      <top/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double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indexed="64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Fill="1"/>
    <xf numFmtId="0" fontId="0" fillId="0" borderId="0" xfId="0" applyFont="1" applyFill="1"/>
    <xf numFmtId="0" fontId="12" fillId="0" borderId="0" xfId="0" applyFont="1" applyFill="1"/>
    <xf numFmtId="0" fontId="13" fillId="0" borderId="4" xfId="0" applyFont="1" applyFill="1" applyBorder="1" applyAlignment="1">
      <alignment horizontal="right" vertical="center" indent="4"/>
    </xf>
    <xf numFmtId="0" fontId="14" fillId="0" borderId="0" xfId="0" applyFont="1" applyFill="1"/>
    <xf numFmtId="0" fontId="15" fillId="0" borderId="0" xfId="0" applyFont="1" applyFill="1"/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right" vertical="center" indent="4"/>
    </xf>
    <xf numFmtId="0" fontId="16" fillId="0" borderId="0" xfId="0" applyFont="1" applyFill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71" fontId="0" fillId="0" borderId="0" xfId="0" applyNumberFormat="1"/>
    <xf numFmtId="171" fontId="10" fillId="0" borderId="0" xfId="0" applyNumberFormat="1" applyFont="1"/>
    <xf numFmtId="0" fontId="18" fillId="3" borderId="0" xfId="0" applyFont="1" applyFill="1" applyAlignment="1">
      <alignment horizontal="right" vertical="center"/>
    </xf>
    <xf numFmtId="0" fontId="19" fillId="2" borderId="5" xfId="0" applyFont="1" applyFill="1" applyBorder="1" applyAlignment="1">
      <alignment horizontal="left" vertical="top"/>
    </xf>
    <xf numFmtId="0" fontId="11" fillId="0" borderId="7" xfId="0" applyFont="1" applyBorder="1"/>
    <xf numFmtId="0" fontId="0" fillId="0" borderId="9" xfId="0" applyBorder="1"/>
    <xf numFmtId="0" fontId="13" fillId="0" borderId="11" xfId="0" applyFont="1" applyFill="1" applyBorder="1" applyAlignment="1">
      <alignment horizontal="center" vertical="center"/>
    </xf>
    <xf numFmtId="0" fontId="0" fillId="0" borderId="7" xfId="0" applyBorder="1"/>
    <xf numFmtId="171" fontId="19" fillId="0" borderId="16" xfId="0" applyNumberFormat="1" applyFont="1" applyBorder="1" applyAlignment="1">
      <alignment horizontal="left" vertical="top"/>
    </xf>
    <xf numFmtId="0" fontId="0" fillId="0" borderId="8" xfId="0" applyFont="1" applyBorder="1"/>
    <xf numFmtId="0" fontId="0" fillId="0" borderId="9" xfId="0" applyFont="1" applyBorder="1"/>
    <xf numFmtId="0" fontId="1" fillId="0" borderId="10" xfId="0" applyFont="1" applyFill="1" applyBorder="1" applyAlignment="1">
      <alignment horizontal="right" vertical="center" indent="4"/>
    </xf>
    <xf numFmtId="0" fontId="1" fillId="0" borderId="5" xfId="0" applyFont="1" applyFill="1" applyBorder="1" applyAlignment="1">
      <alignment horizontal="right" vertical="center" indent="4"/>
    </xf>
    <xf numFmtId="171" fontId="1" fillId="0" borderId="11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right" vertical="center" indent="4"/>
    </xf>
    <xf numFmtId="0" fontId="16" fillId="0" borderId="5" xfId="0" applyFont="1" applyFill="1" applyBorder="1" applyAlignment="1">
      <alignment horizontal="right" vertical="center" indent="4"/>
    </xf>
    <xf numFmtId="171" fontId="16" fillId="0" borderId="11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right" vertical="center" indent="4"/>
    </xf>
    <xf numFmtId="0" fontId="16" fillId="0" borderId="11" xfId="0" applyFont="1" applyFill="1" applyBorder="1" applyAlignment="1">
      <alignment horizontal="center" vertical="center"/>
    </xf>
    <xf numFmtId="10" fontId="16" fillId="0" borderId="11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right" vertical="center"/>
    </xf>
    <xf numFmtId="0" fontId="0" fillId="0" borderId="15" xfId="0" applyFont="1" applyBorder="1"/>
    <xf numFmtId="171" fontId="22" fillId="0" borderId="16" xfId="0" applyNumberFormat="1" applyFont="1" applyBorder="1" applyAlignment="1">
      <alignment horizontal="left" vertical="top"/>
    </xf>
    <xf numFmtId="0" fontId="22" fillId="0" borderId="0" xfId="0" applyFont="1" applyBorder="1"/>
    <xf numFmtId="0" fontId="22" fillId="0" borderId="13" xfId="0" applyFont="1" applyBorder="1"/>
    <xf numFmtId="0" fontId="23" fillId="0" borderId="10" xfId="0" applyFont="1" applyFill="1" applyBorder="1" applyAlignment="1">
      <alignment horizontal="right" vertical="center" indent="4"/>
    </xf>
    <xf numFmtId="0" fontId="23" fillId="0" borderId="5" xfId="0" applyFont="1" applyFill="1" applyBorder="1" applyAlignment="1">
      <alignment horizontal="right" vertical="center" indent="4"/>
    </xf>
    <xf numFmtId="171" fontId="23" fillId="0" borderId="11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right" vertical="center" indent="4"/>
    </xf>
    <xf numFmtId="0" fontId="24" fillId="0" borderId="5" xfId="0" applyFont="1" applyFill="1" applyBorder="1" applyAlignment="1">
      <alignment horizontal="right" vertical="center" indent="4"/>
    </xf>
    <xf numFmtId="171" fontId="24" fillId="0" borderId="11" xfId="0" applyNumberFormat="1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right" vertical="center" indent="4"/>
    </xf>
    <xf numFmtId="0" fontId="24" fillId="0" borderId="11" xfId="0" applyFont="1" applyFill="1" applyBorder="1" applyAlignment="1">
      <alignment horizontal="center" vertical="center"/>
    </xf>
    <xf numFmtId="10" fontId="24" fillId="0" borderId="11" xfId="0" applyNumberFormat="1" applyFont="1" applyFill="1" applyBorder="1" applyAlignment="1">
      <alignment horizontal="center" vertical="center"/>
    </xf>
    <xf numFmtId="0" fontId="22" fillId="0" borderId="17" xfId="0" applyFont="1" applyBorder="1"/>
    <xf numFmtId="0" fontId="22" fillId="0" borderId="18" xfId="0" applyFont="1" applyBorder="1"/>
    <xf numFmtId="0" fontId="22" fillId="0" borderId="19" xfId="0" applyFont="1" applyBorder="1"/>
    <xf numFmtId="0" fontId="22" fillId="0" borderId="15" xfId="0" applyFont="1" applyBorder="1"/>
    <xf numFmtId="0" fontId="19" fillId="0" borderId="23" xfId="0" applyFont="1" applyBorder="1" applyAlignment="1">
      <alignment horizontal="right" vertical="center"/>
    </xf>
    <xf numFmtId="0" fontId="19" fillId="0" borderId="21" xfId="0" applyFont="1" applyBorder="1" applyAlignment="1">
      <alignment horizontal="right" vertical="center"/>
    </xf>
    <xf numFmtId="0" fontId="11" fillId="0" borderId="24" xfId="0" applyFont="1" applyBorder="1"/>
    <xf numFmtId="171" fontId="19" fillId="0" borderId="22" xfId="0" applyNumberFormat="1" applyFont="1" applyBorder="1" applyAlignment="1">
      <alignment horizontal="center" vertical="center"/>
    </xf>
    <xf numFmtId="0" fontId="23" fillId="0" borderId="10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horizontal="right" vertical="center"/>
    </xf>
    <xf numFmtId="0" fontId="24" fillId="0" borderId="10" xfId="0" applyFont="1" applyFill="1" applyBorder="1" applyAlignment="1">
      <alignment horizontal="right" vertical="center"/>
    </xf>
    <xf numFmtId="0" fontId="24" fillId="0" borderId="5" xfId="0" applyFont="1" applyFill="1" applyBorder="1" applyAlignment="1">
      <alignment horizontal="right" vertical="center"/>
    </xf>
    <xf numFmtId="0" fontId="24" fillId="0" borderId="6" xfId="0" applyFont="1" applyFill="1" applyBorder="1" applyAlignment="1">
      <alignment horizontal="right" vertical="center"/>
    </xf>
    <xf numFmtId="0" fontId="19" fillId="0" borderId="20" xfId="0" applyFont="1" applyBorder="1" applyAlignment="1">
      <alignment horizontal="right" vertical="center"/>
    </xf>
    <xf numFmtId="0" fontId="13" fillId="0" borderId="1" xfId="0" applyFont="1" applyFill="1" applyBorder="1" applyAlignment="1">
      <alignment horizontal="right" vertical="center" indent="4"/>
    </xf>
    <xf numFmtId="0" fontId="19" fillId="0" borderId="12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171" fontId="19" fillId="0" borderId="13" xfId="0" applyNumberFormat="1" applyFont="1" applyBorder="1" applyAlignment="1">
      <alignment horizontal="center" vertical="center"/>
    </xf>
    <xf numFmtId="0" fontId="13" fillId="0" borderId="25" xfId="0" applyFont="1" applyFill="1" applyBorder="1" applyAlignment="1">
      <alignment horizontal="right" vertical="center" indent="4"/>
    </xf>
    <xf numFmtId="164" fontId="13" fillId="0" borderId="11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right" vertical="center" wrapText="1" indent="4"/>
    </xf>
    <xf numFmtId="0" fontId="13" fillId="0" borderId="27" xfId="0" applyFont="1" applyFill="1" applyBorder="1" applyAlignment="1">
      <alignment horizontal="right" vertical="center" wrapText="1" indent="4"/>
    </xf>
    <xf numFmtId="10" fontId="13" fillId="0" borderId="2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/>
    </xf>
    <xf numFmtId="10" fontId="18" fillId="0" borderId="0" xfId="0" applyNumberFormat="1" applyFont="1"/>
    <xf numFmtId="0" fontId="19" fillId="0" borderId="0" xfId="0" applyFont="1"/>
    <xf numFmtId="0" fontId="20" fillId="0" borderId="0" xfId="0" applyFont="1"/>
    <xf numFmtId="164" fontId="18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Sheet1!$A$64:$A$74</c:f>
              <c:strCache>
                <c:ptCount val="11"/>
                <c:pt idx="0">
                  <c:v> Depreciation as per Diminishing Balance Method</c:v>
                </c:pt>
                <c:pt idx="1">
                  <c:v>deprection for year 1</c:v>
                </c:pt>
                <c:pt idx="2">
                  <c:v>deprection for year 2</c:v>
                </c:pt>
                <c:pt idx="3">
                  <c:v>deprection for year 3</c:v>
                </c:pt>
                <c:pt idx="4">
                  <c:v>deprection for year 4</c:v>
                </c:pt>
                <c:pt idx="5">
                  <c:v>deprection for year 5</c:v>
                </c:pt>
                <c:pt idx="6">
                  <c:v>deprection for year 6</c:v>
                </c:pt>
                <c:pt idx="7">
                  <c:v>deprection for year 7</c:v>
                </c:pt>
                <c:pt idx="8">
                  <c:v>deprection for year 8</c:v>
                </c:pt>
                <c:pt idx="9">
                  <c:v>deprection for year 9</c:v>
                </c:pt>
                <c:pt idx="10">
                  <c:v>deprection for year 10</c:v>
                </c:pt>
              </c:strCache>
            </c:strRef>
          </c:cat>
          <c:val>
            <c:numRef>
              <c:f>Sheet1!$C$64:$C$74</c:f>
              <c:numCache>
                <c:formatCode>"₹"\ #,##0.00</c:formatCode>
                <c:ptCount val="11"/>
                <c:pt idx="1">
                  <c:v>102850</c:v>
                </c:pt>
                <c:pt idx="2">
                  <c:v>81693.755000000005</c:v>
                </c:pt>
                <c:pt idx="3">
                  <c:v>64889.349596499997</c:v>
                </c:pt>
                <c:pt idx="4">
                  <c:v>51541.610384499952</c:v>
                </c:pt>
                <c:pt idx="5">
                  <c:v>40939.501128408308</c:v>
                </c:pt>
                <c:pt idx="6">
                  <c:v>32518.245746294724</c:v>
                </c:pt>
                <c:pt idx="7">
                  <c:v>25829.2425962819</c:v>
                </c:pt>
                <c:pt idx="8">
                  <c:v>20516.167394226715</c:v>
                </c:pt>
                <c:pt idx="9">
                  <c:v>16295.991761234278</c:v>
                </c:pt>
                <c:pt idx="10">
                  <c:v>12943.906255948386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7-4913-A75A-8B8454AAF85E}"/>
            </c:ext>
          </c:extLst>
        </c:ser>
        <c:ser>
          <c:idx val="2"/>
          <c:order val="1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Sheet1!$A$64:$A$74</c:f>
              <c:strCache>
                <c:ptCount val="11"/>
                <c:pt idx="0">
                  <c:v> Depreciation as per Diminishing Balance Method</c:v>
                </c:pt>
                <c:pt idx="1">
                  <c:v>deprection for year 1</c:v>
                </c:pt>
                <c:pt idx="2">
                  <c:v>deprection for year 2</c:v>
                </c:pt>
                <c:pt idx="3">
                  <c:v>deprection for year 3</c:v>
                </c:pt>
                <c:pt idx="4">
                  <c:v>deprection for year 4</c:v>
                </c:pt>
                <c:pt idx="5">
                  <c:v>deprection for year 5</c:v>
                </c:pt>
                <c:pt idx="6">
                  <c:v>deprection for year 6</c:v>
                </c:pt>
                <c:pt idx="7">
                  <c:v>deprection for year 7</c:v>
                </c:pt>
                <c:pt idx="8">
                  <c:v>deprection for year 8</c:v>
                </c:pt>
                <c:pt idx="9">
                  <c:v>deprection for year 9</c:v>
                </c:pt>
                <c:pt idx="10">
                  <c:v>deprection for year 10</c:v>
                </c:pt>
              </c:strCache>
            </c:strRef>
          </c:cat>
          <c:val>
            <c:numRef>
              <c:f>Sheet1!$D$64:$D$74</c:f>
              <c:numCache>
                <c:formatCode>"₹"\ #,##0.00</c:formatCode>
                <c:ptCount val="11"/>
                <c:pt idx="0">
                  <c:v>500000</c:v>
                </c:pt>
                <c:pt idx="1">
                  <c:v>397150</c:v>
                </c:pt>
                <c:pt idx="2">
                  <c:v>315456.245</c:v>
                </c:pt>
                <c:pt idx="3">
                  <c:v>250566.89540350001</c:v>
                </c:pt>
                <c:pt idx="4">
                  <c:v>199025.28501900006</c:v>
                </c:pt>
                <c:pt idx="5">
                  <c:v>158085.78389059176</c:v>
                </c:pt>
                <c:pt idx="6">
                  <c:v>125567.53814429704</c:v>
                </c:pt>
                <c:pt idx="7">
                  <c:v>99738.295548015143</c:v>
                </c:pt>
                <c:pt idx="8">
                  <c:v>79222.128153788421</c:v>
                </c:pt>
                <c:pt idx="9">
                  <c:v>62926.136392554145</c:v>
                </c:pt>
                <c:pt idx="10">
                  <c:v>49982.230136605758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7-4913-A75A-8B8454AAF85E}"/>
            </c:ext>
          </c:extLst>
        </c:ser>
        <c:ser>
          <c:idx val="4"/>
          <c:order val="2"/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Sheet1!$A$64:$A$74</c:f>
              <c:strCache>
                <c:ptCount val="11"/>
                <c:pt idx="0">
                  <c:v> Depreciation as per Diminishing Balance Method</c:v>
                </c:pt>
                <c:pt idx="1">
                  <c:v>deprection for year 1</c:v>
                </c:pt>
                <c:pt idx="2">
                  <c:v>deprection for year 2</c:v>
                </c:pt>
                <c:pt idx="3">
                  <c:v>deprection for year 3</c:v>
                </c:pt>
                <c:pt idx="4">
                  <c:v>deprection for year 4</c:v>
                </c:pt>
                <c:pt idx="5">
                  <c:v>deprection for year 5</c:v>
                </c:pt>
                <c:pt idx="6">
                  <c:v>deprection for year 6</c:v>
                </c:pt>
                <c:pt idx="7">
                  <c:v>deprection for year 7</c:v>
                </c:pt>
                <c:pt idx="8">
                  <c:v>deprection for year 8</c:v>
                </c:pt>
                <c:pt idx="9">
                  <c:v>deprection for year 9</c:v>
                </c:pt>
                <c:pt idx="10">
                  <c:v>deprection for year 10</c:v>
                </c:pt>
              </c:strCache>
            </c:strRef>
          </c:cat>
          <c:val>
            <c:numRef>
              <c:f>Sheet1!$F$64:$F$74</c:f>
              <c:numCache>
                <c:formatCode>General</c:formatCode>
                <c:ptCount val="11"/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7-4913-A75A-8B8454AAF85E}"/>
            </c:ext>
          </c:extLst>
        </c:ser>
        <c:ser>
          <c:idx val="5"/>
          <c:order val="3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Sheet1!$A$64:$A$74</c:f>
              <c:strCache>
                <c:ptCount val="11"/>
                <c:pt idx="0">
                  <c:v> Depreciation as per Diminishing Balance Method</c:v>
                </c:pt>
                <c:pt idx="1">
                  <c:v>deprection for year 1</c:v>
                </c:pt>
                <c:pt idx="2">
                  <c:v>deprection for year 2</c:v>
                </c:pt>
                <c:pt idx="3">
                  <c:v>deprection for year 3</c:v>
                </c:pt>
                <c:pt idx="4">
                  <c:v>deprection for year 4</c:v>
                </c:pt>
                <c:pt idx="5">
                  <c:v>deprection for year 5</c:v>
                </c:pt>
                <c:pt idx="6">
                  <c:v>deprection for year 6</c:v>
                </c:pt>
                <c:pt idx="7">
                  <c:v>deprection for year 7</c:v>
                </c:pt>
                <c:pt idx="8">
                  <c:v>deprection for year 8</c:v>
                </c:pt>
                <c:pt idx="9">
                  <c:v>deprection for year 9</c:v>
                </c:pt>
                <c:pt idx="10">
                  <c:v>deprection for year 10</c:v>
                </c:pt>
              </c:strCache>
            </c:strRef>
          </c:cat>
          <c:val>
            <c:numRef>
              <c:f>Sheet1!$G$64:$G$74</c:f>
              <c:numCache>
                <c:formatCode>"₹"\ #,##0.00</c:formatCode>
                <c:ptCount val="11"/>
                <c:pt idx="0">
                  <c:v>500000</c:v>
                </c:pt>
                <c:pt idx="1">
                  <c:v>455000</c:v>
                </c:pt>
                <c:pt idx="2">
                  <c:v>410000</c:v>
                </c:pt>
                <c:pt idx="3">
                  <c:v>365000</c:v>
                </c:pt>
                <c:pt idx="4">
                  <c:v>320000</c:v>
                </c:pt>
                <c:pt idx="5">
                  <c:v>275000</c:v>
                </c:pt>
                <c:pt idx="6">
                  <c:v>230000</c:v>
                </c:pt>
                <c:pt idx="7">
                  <c:v>185000</c:v>
                </c:pt>
                <c:pt idx="8">
                  <c:v>140000</c:v>
                </c:pt>
                <c:pt idx="9">
                  <c:v>95000</c:v>
                </c:pt>
                <c:pt idx="1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7-4913-A75A-8B8454AAF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104736"/>
        <c:axId val="587274912"/>
      </c:lineChart>
      <c:catAx>
        <c:axId val="5171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74912"/>
        <c:crosses val="autoZero"/>
        <c:auto val="1"/>
        <c:lblAlgn val="ctr"/>
        <c:lblOffset val="100"/>
        <c:noMultiLvlLbl val="0"/>
      </c:catAx>
      <c:valAx>
        <c:axId val="587274912"/>
        <c:scaling>
          <c:orientation val="minMax"/>
        </c:scaling>
        <c:delete val="0"/>
        <c:axPos val="l"/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238125</xdr:colOff>
      <xdr:row>1</xdr:row>
      <xdr:rowOff>295274</xdr:rowOff>
    </xdr:from>
    <xdr:to>
      <xdr:col>21</xdr:col>
      <xdr:colOff>257175</xdr:colOff>
      <xdr:row>55</xdr:row>
      <xdr:rowOff>238124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448925" y="419099"/>
          <a:ext cx="6991350" cy="140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1676400</xdr:colOff>
      <xdr:row>75</xdr:row>
      <xdr:rowOff>80010</xdr:rowOff>
    </xdr:from>
    <xdr:to>
      <xdr:col>0</xdr:col>
      <xdr:colOff>6248400</xdr:colOff>
      <xdr:row>90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6868D-BB85-7D75-D36F-8DF9A7E56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D13" workbookViewId="0">
      <selection activeCell="P22" sqref="P22"/>
    </sheetView>
  </sheetViews>
  <sheetFormatPr defaultRowHeight="14.4" x14ac:dyDescent="0.3"/>
  <cols>
    <col min="1" max="1" width="9.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abSelected="1" topLeftCell="A6" workbookViewId="0">
      <selection activeCell="B18" sqref="B18:D23"/>
    </sheetView>
  </sheetViews>
  <sheetFormatPr defaultColWidth="8.6640625" defaultRowHeight="18" x14ac:dyDescent="0.3"/>
  <cols>
    <col min="1" max="1" width="3.109375" style="1" customWidth="1"/>
    <col min="2" max="2" width="12.5546875" style="1" customWidth="1"/>
    <col min="3" max="3" width="79.88671875" style="1" customWidth="1"/>
    <col min="4" max="4" width="19.109375" style="1" bestFit="1" customWidth="1"/>
    <col min="5" max="5" width="3.33203125" style="1" customWidth="1"/>
    <col min="6" max="6" width="8.6640625" style="1"/>
    <col min="7" max="7" width="9" style="1" bestFit="1" customWidth="1"/>
    <col min="8" max="16384" width="8.6640625" style="1"/>
  </cols>
  <sheetData>
    <row r="1" spans="1:10" ht="9.9" customHeight="1" thickBot="1" x14ac:dyDescent="0.35">
      <c r="A1" s="9" t="s">
        <v>22</v>
      </c>
      <c r="B1" s="9"/>
      <c r="C1" s="9"/>
      <c r="D1" s="9"/>
      <c r="E1" s="9"/>
    </row>
    <row r="2" spans="1:10" ht="37.799999999999997" thickTop="1" thickBot="1" x14ac:dyDescent="0.35">
      <c r="A2" s="9"/>
      <c r="B2" s="19"/>
      <c r="C2" s="17" t="s">
        <v>19</v>
      </c>
      <c r="D2" s="17"/>
      <c r="E2" s="9"/>
    </row>
    <row r="3" spans="1:10" ht="25.8" thickTop="1" thickBot="1" x14ac:dyDescent="0.35">
      <c r="A3" s="9"/>
      <c r="B3" s="20"/>
      <c r="C3" s="18" t="s">
        <v>8</v>
      </c>
      <c r="D3" s="18"/>
      <c r="E3" s="9"/>
    </row>
    <row r="4" spans="1:10" ht="19.2" thickTop="1" thickBot="1" x14ac:dyDescent="0.35">
      <c r="A4" s="9"/>
      <c r="B4" s="5"/>
      <c r="C4" s="5"/>
      <c r="D4" s="5"/>
      <c r="E4" s="9"/>
    </row>
    <row r="5" spans="1:10" ht="25.8" thickTop="1" thickBot="1" x14ac:dyDescent="0.35">
      <c r="A5" s="37"/>
      <c r="B5" s="38" t="s">
        <v>17</v>
      </c>
      <c r="C5" s="39"/>
      <c r="D5" s="35"/>
      <c r="E5" s="9"/>
    </row>
    <row r="6" spans="1:10" ht="19.2" thickTop="1" thickBot="1" x14ac:dyDescent="0.35">
      <c r="A6" s="37"/>
      <c r="B6" s="27" t="s">
        <v>11</v>
      </c>
      <c r="C6" s="36"/>
      <c r="D6" s="10">
        <v>450000</v>
      </c>
      <c r="E6" s="9"/>
    </row>
    <row r="7" spans="1:10" ht="19.2" thickTop="1" thickBot="1" x14ac:dyDescent="0.35">
      <c r="A7" s="42" t="s">
        <v>32</v>
      </c>
      <c r="B7" s="12" t="s">
        <v>13</v>
      </c>
      <c r="C7" s="43"/>
      <c r="D7" s="10">
        <v>50000</v>
      </c>
      <c r="E7" s="9"/>
    </row>
    <row r="8" spans="1:10" ht="19.2" thickTop="1" thickBot="1" x14ac:dyDescent="0.35">
      <c r="A8" s="9"/>
      <c r="B8" s="13" t="s">
        <v>0</v>
      </c>
      <c r="C8" s="14"/>
      <c r="D8" s="4">
        <f>SUM(D6:D7)</f>
        <v>500000</v>
      </c>
      <c r="E8" s="9"/>
    </row>
    <row r="9" spans="1:10" ht="19.2" thickTop="1" thickBot="1" x14ac:dyDescent="0.35">
      <c r="A9" s="9"/>
      <c r="B9" s="13" t="s">
        <v>1</v>
      </c>
      <c r="C9" s="14"/>
      <c r="D9" s="10">
        <v>50000</v>
      </c>
      <c r="E9" s="9"/>
    </row>
    <row r="10" spans="1:10" ht="19.2" thickTop="1" thickBot="1" x14ac:dyDescent="0.35">
      <c r="A10" s="9"/>
      <c r="B10" s="13" t="s">
        <v>2</v>
      </c>
      <c r="C10" s="14"/>
      <c r="D10" s="11">
        <v>10</v>
      </c>
      <c r="E10" s="9"/>
    </row>
    <row r="11" spans="1:10" ht="19.2" thickTop="1" thickBot="1" x14ac:dyDescent="0.35">
      <c r="A11" s="9"/>
      <c r="B11" s="16" t="s">
        <v>9</v>
      </c>
      <c r="C11" s="16"/>
      <c r="D11" s="4">
        <f>IF(D8="", "", SLN($D$8,$D$9,$D$10))</f>
        <v>45000</v>
      </c>
      <c r="E11" s="9"/>
    </row>
    <row r="12" spans="1:10" ht="19.2" thickTop="1" thickBot="1" x14ac:dyDescent="0.35">
      <c r="A12" s="9"/>
      <c r="B12" s="16" t="s">
        <v>12</v>
      </c>
      <c r="C12" s="16"/>
      <c r="D12" s="6">
        <f>IFERROR(D11/D8,"")</f>
        <v>0.09</v>
      </c>
      <c r="E12" s="9"/>
    </row>
    <row r="13" spans="1:10" ht="19.2" thickTop="1" thickBot="1" x14ac:dyDescent="0.35">
      <c r="A13" s="9"/>
      <c r="B13" s="13" t="s">
        <v>5</v>
      </c>
      <c r="C13" s="14"/>
      <c r="D13" s="3">
        <f>IF(D8="", "", D11*D10)</f>
        <v>450000</v>
      </c>
      <c r="E13" s="9"/>
    </row>
    <row r="14" spans="1:10" ht="19.2" thickTop="1" thickBot="1" x14ac:dyDescent="0.35">
      <c r="A14" s="9"/>
      <c r="B14" s="13" t="s">
        <v>4</v>
      </c>
      <c r="C14" s="14"/>
      <c r="D14" s="3">
        <f>IF(D8="", "", D8-D13)</f>
        <v>50000</v>
      </c>
      <c r="E14" s="9"/>
    </row>
    <row r="15" spans="1:10" ht="19.2" thickTop="1" thickBot="1" x14ac:dyDescent="0.35">
      <c r="A15" s="9"/>
      <c r="B15" s="13" t="s">
        <v>6</v>
      </c>
      <c r="C15" s="14"/>
      <c r="D15" s="3">
        <f>IF(D8="", "", D9-D14)</f>
        <v>0</v>
      </c>
      <c r="E15" s="9"/>
    </row>
    <row r="16" spans="1:10" ht="19.2" thickTop="1" thickBot="1" x14ac:dyDescent="0.35">
      <c r="A16" s="9"/>
      <c r="B16" s="5"/>
      <c r="C16" s="5"/>
      <c r="D16" s="5"/>
      <c r="E16" s="9"/>
      <c r="H16" s="30"/>
      <c r="I16" s="31"/>
      <c r="J16" s="33">
        <v>10</v>
      </c>
    </row>
    <row r="17" spans="1:5" ht="25.8" thickTop="1" thickBot="1" x14ac:dyDescent="0.35">
      <c r="A17" s="9"/>
      <c r="B17" s="15" t="s">
        <v>16</v>
      </c>
      <c r="C17" s="15"/>
      <c r="D17" s="15"/>
      <c r="E17" s="9"/>
    </row>
    <row r="18" spans="1:5" ht="18.899999999999999" customHeight="1" thickTop="1" thickBot="1" x14ac:dyDescent="0.35">
      <c r="A18" s="9"/>
      <c r="B18" s="16" t="s">
        <v>11</v>
      </c>
      <c r="C18" s="16"/>
      <c r="D18" s="10">
        <v>450000</v>
      </c>
      <c r="E18" s="9"/>
    </row>
    <row r="19" spans="1:5" ht="18.899999999999999" customHeight="1" thickTop="1" thickBot="1" x14ac:dyDescent="0.35">
      <c r="A19" s="9"/>
      <c r="B19" s="16" t="s">
        <v>14</v>
      </c>
      <c r="C19" s="16"/>
      <c r="D19" s="10">
        <v>50000</v>
      </c>
      <c r="E19" s="9"/>
    </row>
    <row r="20" spans="1:5" ht="18.899999999999999" customHeight="1" thickTop="1" thickBot="1" x14ac:dyDescent="0.35">
      <c r="A20" s="9"/>
      <c r="B20" s="16" t="s">
        <v>0</v>
      </c>
      <c r="C20" s="16"/>
      <c r="D20" s="4">
        <f>SUM(D18:D19)</f>
        <v>500000</v>
      </c>
      <c r="E20" s="9"/>
    </row>
    <row r="21" spans="1:5" ht="18.899999999999999" customHeight="1" thickTop="1" thickBot="1" x14ac:dyDescent="0.35">
      <c r="A21" s="9"/>
      <c r="B21" s="16" t="s">
        <v>1</v>
      </c>
      <c r="C21" s="16"/>
      <c r="D21" s="10">
        <v>50000</v>
      </c>
      <c r="E21" s="9"/>
    </row>
    <row r="22" spans="1:5" ht="18.899999999999999" customHeight="1" thickTop="1" thickBot="1" x14ac:dyDescent="0.35">
      <c r="A22" s="9"/>
      <c r="B22" s="16" t="s">
        <v>2</v>
      </c>
      <c r="C22" s="16"/>
      <c r="D22" s="11">
        <v>10</v>
      </c>
      <c r="E22" s="9"/>
    </row>
    <row r="23" spans="1:5" ht="18.899999999999999" customHeight="1" thickTop="1" thickBot="1" x14ac:dyDescent="0.35">
      <c r="A23" s="9"/>
      <c r="B23" s="21" t="s">
        <v>10</v>
      </c>
      <c r="C23" s="21"/>
      <c r="D23" s="6">
        <f>IF(D20="","",1-(D21/D20)^(1/D22))</f>
        <v>0.20567176527571851</v>
      </c>
      <c r="E23" s="9"/>
    </row>
    <row r="24" spans="1:5" ht="24" thickTop="1" thickBot="1" x14ac:dyDescent="0.35">
      <c r="A24" s="9"/>
      <c r="B24" s="22" t="s">
        <v>15</v>
      </c>
      <c r="C24" s="22"/>
      <c r="D24" s="22"/>
      <c r="E24" s="9"/>
    </row>
    <row r="25" spans="1:5" ht="19.2" thickTop="1" thickBot="1" x14ac:dyDescent="0.35">
      <c r="A25" s="9"/>
      <c r="B25" s="7" t="s">
        <v>7</v>
      </c>
      <c r="C25" s="7" t="s">
        <v>18</v>
      </c>
      <c r="D25" s="7" t="s">
        <v>3</v>
      </c>
      <c r="E25" s="9"/>
    </row>
    <row r="26" spans="1:5" ht="19.2" thickTop="1" thickBot="1" x14ac:dyDescent="0.35">
      <c r="A26" s="9"/>
      <c r="B26" s="2">
        <v>1</v>
      </c>
      <c r="C26" s="8">
        <f>IFERROR(IF(D26&gt;$D$21, (D26*$D$23), ""),"")</f>
        <v>102835.88263785925</v>
      </c>
      <c r="D26" s="8">
        <v>500000</v>
      </c>
      <c r="E26" s="9"/>
    </row>
    <row r="27" spans="1:5" ht="19.2" thickTop="1" thickBot="1" x14ac:dyDescent="0.35">
      <c r="A27" s="9"/>
      <c r="B27" s="2">
        <v>2</v>
      </c>
      <c r="C27" s="8">
        <f t="shared" ref="C27:C45" si="0">IFERROR(IF(D27&gt;$D$21, (D27*$D$23), ""),"")</f>
        <v>81685.445122044126</v>
      </c>
      <c r="D27" s="8">
        <f t="shared" ref="D27:D45" si="1">IFERROR(D26-C26, "")</f>
        <v>397164.11736214074</v>
      </c>
      <c r="E27" s="9"/>
    </row>
    <row r="28" spans="1:5" ht="19.2" thickTop="1" thickBot="1" x14ac:dyDescent="0.35">
      <c r="A28" s="9"/>
      <c r="B28" s="2">
        <v>3</v>
      </c>
      <c r="C28" s="8">
        <f t="shared" si="0"/>
        <v>64885.05542646048</v>
      </c>
      <c r="D28" s="8">
        <f t="shared" si="1"/>
        <v>315478.67224009661</v>
      </c>
      <c r="E28" s="9"/>
    </row>
    <row r="29" spans="1:5" ht="19.2" thickTop="1" thickBot="1" x14ac:dyDescent="0.35">
      <c r="A29" s="9"/>
      <c r="B29" s="2">
        <v>4</v>
      </c>
      <c r="C29" s="8">
        <f t="shared" si="0"/>
        <v>51540.031536887516</v>
      </c>
      <c r="D29" s="8">
        <f t="shared" si="1"/>
        <v>250593.61681363612</v>
      </c>
      <c r="E29" s="9"/>
    </row>
    <row r="30" spans="1:5" ht="19.2" thickTop="1" thickBot="1" x14ac:dyDescent="0.35">
      <c r="A30" s="9"/>
      <c r="B30" s="2">
        <v>5</v>
      </c>
      <c r="C30" s="8">
        <f t="shared" si="0"/>
        <v>40939.70226832966</v>
      </c>
      <c r="D30" s="8">
        <f t="shared" si="1"/>
        <v>199053.58527674861</v>
      </c>
      <c r="E30" s="9"/>
    </row>
    <row r="31" spans="1:5" ht="19.2" thickTop="1" thickBot="1" x14ac:dyDescent="0.35">
      <c r="A31" s="9"/>
      <c r="B31" s="2">
        <v>6</v>
      </c>
      <c r="C31" s="8">
        <f t="shared" si="0"/>
        <v>32519.561432939961</v>
      </c>
      <c r="D31" s="8">
        <f t="shared" si="1"/>
        <v>158113.88300841895</v>
      </c>
      <c r="E31" s="9"/>
    </row>
    <row r="32" spans="1:5" ht="19.2" thickTop="1" thickBot="1" x14ac:dyDescent="0.35">
      <c r="A32" s="9"/>
      <c r="B32" s="2">
        <v>7</v>
      </c>
      <c r="C32" s="8">
        <f t="shared" si="0"/>
        <v>25831.205827035024</v>
      </c>
      <c r="D32" s="8">
        <f t="shared" si="1"/>
        <v>125594.321575479</v>
      </c>
      <c r="E32" s="9"/>
    </row>
    <row r="33" spans="1:5" ht="19.2" thickTop="1" thickBot="1" x14ac:dyDescent="0.35">
      <c r="A33" s="9"/>
      <c r="B33" s="2">
        <v>8</v>
      </c>
      <c r="C33" s="8">
        <f t="shared" si="0"/>
        <v>20518.456125388308</v>
      </c>
      <c r="D33" s="8">
        <f t="shared" si="1"/>
        <v>99763.115748443975</v>
      </c>
      <c r="E33" s="9"/>
    </row>
    <row r="34" spans="1:5" ht="19.2" thickTop="1" thickBot="1" x14ac:dyDescent="0.35">
      <c r="A34" s="9"/>
      <c r="B34" s="2">
        <v>9</v>
      </c>
      <c r="C34" s="8">
        <f t="shared" si="0"/>
        <v>16298.389033347312</v>
      </c>
      <c r="D34" s="8">
        <f t="shared" si="1"/>
        <v>79244.659623055661</v>
      </c>
      <c r="E34" s="9"/>
    </row>
    <row r="35" spans="1:5" ht="19.2" thickTop="1" thickBot="1" x14ac:dyDescent="0.35">
      <c r="A35" s="9"/>
      <c r="B35" s="2">
        <v>10</v>
      </c>
      <c r="C35" s="8">
        <f t="shared" si="0"/>
        <v>12946.27058970836</v>
      </c>
      <c r="D35" s="8">
        <f t="shared" si="1"/>
        <v>62946.270589708351</v>
      </c>
      <c r="E35" s="9"/>
    </row>
    <row r="36" spans="1:5" ht="19.2" thickTop="1" thickBot="1" x14ac:dyDescent="0.35">
      <c r="A36" s="9"/>
      <c r="B36" s="2"/>
      <c r="C36" s="8" t="str">
        <f t="shared" si="0"/>
        <v/>
      </c>
      <c r="D36" s="8">
        <f t="shared" si="1"/>
        <v>49999.999999999993</v>
      </c>
      <c r="E36" s="9"/>
    </row>
    <row r="37" spans="1:5" ht="19.2" thickTop="1" thickBot="1" x14ac:dyDescent="0.35">
      <c r="A37" s="9"/>
      <c r="B37" s="2"/>
      <c r="C37" s="8" t="str">
        <f t="shared" si="0"/>
        <v/>
      </c>
      <c r="D37" s="8" t="str">
        <f t="shared" si="1"/>
        <v/>
      </c>
      <c r="E37" s="9"/>
    </row>
    <row r="38" spans="1:5" ht="19.2" thickTop="1" thickBot="1" x14ac:dyDescent="0.35">
      <c r="A38" s="9"/>
      <c r="B38" s="2"/>
      <c r="C38" s="8" t="str">
        <f t="shared" si="0"/>
        <v/>
      </c>
      <c r="D38" s="8" t="str">
        <f t="shared" si="1"/>
        <v/>
      </c>
      <c r="E38" s="9"/>
    </row>
    <row r="39" spans="1:5" ht="19.2" thickTop="1" thickBot="1" x14ac:dyDescent="0.35">
      <c r="A39" s="9"/>
      <c r="B39" s="2"/>
      <c r="C39" s="8" t="str">
        <f t="shared" si="0"/>
        <v/>
      </c>
      <c r="D39" s="8" t="str">
        <f t="shared" si="1"/>
        <v/>
      </c>
      <c r="E39" s="9"/>
    </row>
    <row r="40" spans="1:5" ht="19.2" thickTop="1" thickBot="1" x14ac:dyDescent="0.35">
      <c r="A40" s="9"/>
      <c r="B40" s="2"/>
      <c r="C40" s="8" t="str">
        <f t="shared" si="0"/>
        <v/>
      </c>
      <c r="D40" s="8" t="str">
        <f t="shared" si="1"/>
        <v/>
      </c>
      <c r="E40" s="9"/>
    </row>
    <row r="41" spans="1:5" ht="19.2" thickTop="1" thickBot="1" x14ac:dyDescent="0.35">
      <c r="A41" s="9"/>
      <c r="B41" s="2"/>
      <c r="C41" s="8" t="str">
        <f t="shared" si="0"/>
        <v/>
      </c>
      <c r="D41" s="8" t="str">
        <f t="shared" si="1"/>
        <v/>
      </c>
      <c r="E41" s="9"/>
    </row>
    <row r="42" spans="1:5" ht="19.2" thickTop="1" thickBot="1" x14ac:dyDescent="0.35">
      <c r="A42" s="9"/>
      <c r="B42" s="2"/>
      <c r="C42" s="8" t="str">
        <f t="shared" si="0"/>
        <v/>
      </c>
      <c r="D42" s="8" t="str">
        <f t="shared" si="1"/>
        <v/>
      </c>
      <c r="E42" s="9"/>
    </row>
    <row r="43" spans="1:5" ht="19.2" thickTop="1" thickBot="1" x14ac:dyDescent="0.35">
      <c r="A43" s="9"/>
      <c r="B43" s="2"/>
      <c r="C43" s="8" t="str">
        <f t="shared" si="0"/>
        <v/>
      </c>
      <c r="D43" s="8" t="str">
        <f t="shared" si="1"/>
        <v/>
      </c>
      <c r="E43" s="9"/>
    </row>
    <row r="44" spans="1:5" ht="19.2" thickTop="1" thickBot="1" x14ac:dyDescent="0.35">
      <c r="A44" s="9"/>
      <c r="B44" s="2"/>
      <c r="C44" s="8" t="str">
        <f t="shared" si="0"/>
        <v/>
      </c>
      <c r="D44" s="8" t="str">
        <f t="shared" si="1"/>
        <v/>
      </c>
      <c r="E44" s="9"/>
    </row>
    <row r="45" spans="1:5" ht="19.2" thickTop="1" thickBot="1" x14ac:dyDescent="0.35">
      <c r="A45" s="9"/>
      <c r="B45" s="2"/>
      <c r="C45" s="8" t="str">
        <f t="shared" si="0"/>
        <v/>
      </c>
      <c r="D45" s="8" t="str">
        <f t="shared" si="1"/>
        <v/>
      </c>
      <c r="E45" s="9"/>
    </row>
    <row r="46" spans="1:5" ht="18.600000000000001" thickTop="1" x14ac:dyDescent="0.3">
      <c r="A46" s="9"/>
      <c r="B46" s="9"/>
      <c r="C46" s="9"/>
      <c r="D46" s="9"/>
      <c r="E46" s="9"/>
    </row>
  </sheetData>
  <mergeCells count="21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D881-8BA6-4BEF-B8B4-F733BD799142}">
  <dimension ref="A1:P75"/>
  <sheetViews>
    <sheetView topLeftCell="A63" workbookViewId="0">
      <selection activeCell="C82" sqref="C82"/>
    </sheetView>
  </sheetViews>
  <sheetFormatPr defaultRowHeight="14.4" x14ac:dyDescent="0.3"/>
  <cols>
    <col min="1" max="1" width="92.5546875" bestFit="1" customWidth="1"/>
    <col min="3" max="3" width="15.77734375" customWidth="1"/>
    <col min="4" max="4" width="24.21875" bestFit="1" customWidth="1"/>
    <col min="5" max="5" width="27.5546875" bestFit="1" customWidth="1"/>
    <col min="7" max="7" width="11.6640625" customWidth="1"/>
    <col min="16" max="16" width="166.6640625" bestFit="1" customWidth="1"/>
  </cols>
  <sheetData>
    <row r="1" spans="1:16" ht="16.2" thickBot="1" x14ac:dyDescent="0.35">
      <c r="A1" s="44" t="s">
        <v>22</v>
      </c>
      <c r="B1" s="49"/>
      <c r="C1" s="50"/>
    </row>
    <row r="2" spans="1:16" s="25" customFormat="1" ht="22.2" thickTop="1" thickBot="1" x14ac:dyDescent="0.45">
      <c r="A2" s="51" t="s">
        <v>11</v>
      </c>
      <c r="B2" s="52"/>
      <c r="C2" s="53">
        <v>450000</v>
      </c>
      <c r="P2" s="26" t="s">
        <v>20</v>
      </c>
    </row>
    <row r="3" spans="1:16" s="28" customFormat="1" ht="19.2" thickTop="1" thickBot="1" x14ac:dyDescent="0.35">
      <c r="A3" s="54" t="s">
        <v>13</v>
      </c>
      <c r="B3" s="55"/>
      <c r="C3" s="56">
        <v>50000</v>
      </c>
      <c r="P3" s="29" t="s">
        <v>21</v>
      </c>
    </row>
    <row r="4" spans="1:16" s="28" customFormat="1" ht="19.2" thickTop="1" thickBot="1" x14ac:dyDescent="0.35">
      <c r="A4" s="54" t="s">
        <v>0</v>
      </c>
      <c r="B4" s="55"/>
      <c r="C4" s="56">
        <f>SUM(C2:C3)</f>
        <v>500000</v>
      </c>
      <c r="P4" s="29" t="s">
        <v>22</v>
      </c>
    </row>
    <row r="5" spans="1:16" ht="19.2" thickTop="1" thickBot="1" x14ac:dyDescent="0.35">
      <c r="A5" s="54" t="s">
        <v>2</v>
      </c>
      <c r="B5" s="57"/>
      <c r="C5" s="58">
        <v>10</v>
      </c>
      <c r="P5" s="23" t="s">
        <v>23</v>
      </c>
    </row>
    <row r="6" spans="1:16" ht="19.2" thickTop="1" thickBot="1" x14ac:dyDescent="0.35">
      <c r="A6" s="54" t="s">
        <v>12</v>
      </c>
      <c r="B6" s="57"/>
      <c r="C6" s="59">
        <v>0.09</v>
      </c>
      <c r="P6" s="23" t="s">
        <v>24</v>
      </c>
    </row>
    <row r="7" spans="1:16" ht="19.2" thickTop="1" thickBot="1" x14ac:dyDescent="0.35">
      <c r="A7" s="60" t="s">
        <v>32</v>
      </c>
      <c r="B7" s="61"/>
      <c r="C7" s="62">
        <f>C4*C6*C5</f>
        <v>450000</v>
      </c>
      <c r="P7" s="23" t="s">
        <v>25</v>
      </c>
    </row>
    <row r="8" spans="1:16" ht="16.8" thickTop="1" thickBot="1" x14ac:dyDescent="0.35">
      <c r="A8" s="74" t="s">
        <v>23</v>
      </c>
      <c r="B8" s="75"/>
      <c r="C8" s="76"/>
      <c r="P8" s="23" t="s">
        <v>26</v>
      </c>
    </row>
    <row r="9" spans="1:16" ht="16.8" thickTop="1" thickBot="1" x14ac:dyDescent="0.35">
      <c r="A9" s="65" t="s">
        <v>11</v>
      </c>
      <c r="B9" s="66"/>
      <c r="C9" s="67">
        <v>450000</v>
      </c>
      <c r="P9" s="23" t="s">
        <v>27</v>
      </c>
    </row>
    <row r="10" spans="1:16" ht="16.8" thickTop="1" thickBot="1" x14ac:dyDescent="0.35">
      <c r="A10" s="68" t="s">
        <v>13</v>
      </c>
      <c r="B10" s="69"/>
      <c r="C10" s="70">
        <v>50000</v>
      </c>
      <c r="P10" s="23" t="s">
        <v>28</v>
      </c>
    </row>
    <row r="11" spans="1:16" ht="16.8" thickTop="1" thickBot="1" x14ac:dyDescent="0.35">
      <c r="A11" s="68" t="s">
        <v>0</v>
      </c>
      <c r="B11" s="69"/>
      <c r="C11" s="70">
        <f>SUM(C9:C10)</f>
        <v>500000</v>
      </c>
      <c r="P11" s="23" t="s">
        <v>29</v>
      </c>
    </row>
    <row r="12" spans="1:16" ht="16.8" thickTop="1" thickBot="1" x14ac:dyDescent="0.35">
      <c r="A12" s="68" t="s">
        <v>2</v>
      </c>
      <c r="B12" s="71"/>
      <c r="C12" s="72">
        <v>10</v>
      </c>
      <c r="P12" s="23" t="s">
        <v>30</v>
      </c>
    </row>
    <row r="13" spans="1:16" ht="16.8" thickTop="1" thickBot="1" x14ac:dyDescent="0.35">
      <c r="A13" s="68" t="s">
        <v>12</v>
      </c>
      <c r="B13" s="71"/>
      <c r="C13" s="73">
        <v>0.09</v>
      </c>
      <c r="P13" s="23" t="s">
        <v>31</v>
      </c>
    </row>
    <row r="14" spans="1:16" ht="16.8" thickTop="1" thickBot="1" x14ac:dyDescent="0.35">
      <c r="A14" s="78" t="s">
        <v>33</v>
      </c>
      <c r="B14" s="77"/>
      <c r="C14" s="48">
        <f>C11*C13*C12</f>
        <v>450000</v>
      </c>
    </row>
    <row r="15" spans="1:16" ht="16.8" thickTop="1" thickBot="1" x14ac:dyDescent="0.35">
      <c r="A15" s="80" t="s">
        <v>24</v>
      </c>
      <c r="B15" s="63"/>
      <c r="C15" s="64"/>
    </row>
    <row r="16" spans="1:16" ht="16.8" thickTop="1" thickBot="1" x14ac:dyDescent="0.35">
      <c r="A16" s="82" t="s">
        <v>11</v>
      </c>
      <c r="B16" s="83"/>
      <c r="C16" s="67">
        <v>450000</v>
      </c>
      <c r="H16" s="34"/>
      <c r="I16" s="32"/>
      <c r="J16" s="24"/>
    </row>
    <row r="17" spans="1:3" ht="16.8" thickTop="1" thickBot="1" x14ac:dyDescent="0.35">
      <c r="A17" s="84" t="s">
        <v>13</v>
      </c>
      <c r="B17" s="85"/>
      <c r="C17" s="70">
        <v>50000</v>
      </c>
    </row>
    <row r="18" spans="1:3" ht="16.8" thickTop="1" thickBot="1" x14ac:dyDescent="0.35">
      <c r="A18" s="84" t="s">
        <v>0</v>
      </c>
      <c r="B18" s="85"/>
      <c r="C18" s="70">
        <f>SUM(C16:C17)</f>
        <v>500000</v>
      </c>
    </row>
    <row r="19" spans="1:3" ht="16.8" thickTop="1" thickBot="1" x14ac:dyDescent="0.35">
      <c r="A19" s="84" t="s">
        <v>2</v>
      </c>
      <c r="B19" s="86"/>
      <c r="C19" s="72">
        <v>10</v>
      </c>
    </row>
    <row r="20" spans="1:3" ht="16.8" thickTop="1" thickBot="1" x14ac:dyDescent="0.35">
      <c r="A20" s="84" t="s">
        <v>12</v>
      </c>
      <c r="B20" s="86"/>
      <c r="C20" s="73">
        <v>0.09</v>
      </c>
    </row>
    <row r="21" spans="1:3" ht="16.2" thickTop="1" x14ac:dyDescent="0.3">
      <c r="A21" s="87" t="s">
        <v>34</v>
      </c>
      <c r="B21" s="79"/>
      <c r="C21" s="81">
        <f>C18*C20*C19</f>
        <v>450000</v>
      </c>
    </row>
    <row r="22" spans="1:3" ht="16.2" thickBot="1" x14ac:dyDescent="0.35">
      <c r="A22" s="89" t="s">
        <v>35</v>
      </c>
      <c r="B22" s="90"/>
      <c r="C22" s="91">
        <f>C18-C21</f>
        <v>50000</v>
      </c>
    </row>
    <row r="23" spans="1:3" ht="16.2" thickBot="1" x14ac:dyDescent="0.35">
      <c r="A23" s="44" t="s">
        <v>25</v>
      </c>
      <c r="B23" s="47"/>
      <c r="C23" s="45"/>
    </row>
    <row r="24" spans="1:3" ht="18.600000000000001" thickTop="1" thickBot="1" x14ac:dyDescent="0.35">
      <c r="A24" s="92" t="s">
        <v>11</v>
      </c>
      <c r="B24" s="88"/>
      <c r="C24" s="93">
        <v>450000</v>
      </c>
    </row>
    <row r="25" spans="1:3" ht="18.600000000000001" thickTop="1" thickBot="1" x14ac:dyDescent="0.35">
      <c r="A25" s="92" t="s">
        <v>14</v>
      </c>
      <c r="B25" s="88"/>
      <c r="C25" s="93">
        <v>50000</v>
      </c>
    </row>
    <row r="26" spans="1:3" ht="18.600000000000001" thickTop="1" thickBot="1" x14ac:dyDescent="0.35">
      <c r="A26" s="92" t="s">
        <v>0</v>
      </c>
      <c r="B26" s="88"/>
      <c r="C26" s="93">
        <f>SUM(C24:C25)</f>
        <v>500000</v>
      </c>
    </row>
    <row r="27" spans="1:3" ht="18.600000000000001" thickTop="1" thickBot="1" x14ac:dyDescent="0.35">
      <c r="A27" s="92" t="s">
        <v>1</v>
      </c>
      <c r="B27" s="88"/>
      <c r="C27" s="93">
        <v>50000</v>
      </c>
    </row>
    <row r="28" spans="1:3" ht="18.600000000000001" thickTop="1" thickBot="1" x14ac:dyDescent="0.35">
      <c r="A28" s="92" t="s">
        <v>2</v>
      </c>
      <c r="B28" s="88"/>
      <c r="C28" s="46">
        <v>10</v>
      </c>
    </row>
    <row r="29" spans="1:3" ht="18.600000000000001" thickTop="1" thickBot="1" x14ac:dyDescent="0.35">
      <c r="A29" s="94" t="s">
        <v>10</v>
      </c>
      <c r="B29" s="95"/>
      <c r="C29" s="96">
        <f>IF(C26="","",1-(C27/C26)^(1/C28))</f>
        <v>0.20567176527571851</v>
      </c>
    </row>
    <row r="30" spans="1:3" ht="16.8" thickTop="1" thickBot="1" x14ac:dyDescent="0.35">
      <c r="A30" s="23" t="s">
        <v>26</v>
      </c>
    </row>
    <row r="31" spans="1:3" ht="18.600000000000001" thickTop="1" thickBot="1" x14ac:dyDescent="0.35">
      <c r="A31" s="92" t="s">
        <v>11</v>
      </c>
      <c r="B31" s="88"/>
      <c r="C31" s="93">
        <v>450000</v>
      </c>
    </row>
    <row r="32" spans="1:3" ht="18.600000000000001" thickTop="1" thickBot="1" x14ac:dyDescent="0.35">
      <c r="A32" s="92" t="s">
        <v>14</v>
      </c>
      <c r="B32" s="88"/>
      <c r="C32" s="93">
        <v>50000</v>
      </c>
    </row>
    <row r="33" spans="1:4" ht="18.600000000000001" thickTop="1" thickBot="1" x14ac:dyDescent="0.35">
      <c r="A33" s="92" t="s">
        <v>0</v>
      </c>
      <c r="B33" s="88"/>
      <c r="C33" s="93">
        <f>SUM(C31:C32)</f>
        <v>500000</v>
      </c>
    </row>
    <row r="34" spans="1:4" ht="18.600000000000001" thickTop="1" x14ac:dyDescent="0.35">
      <c r="A34" s="97" t="s">
        <v>10</v>
      </c>
      <c r="C34" s="98">
        <v>0.20569999999999999</v>
      </c>
      <c r="D34" s="99" t="s">
        <v>46</v>
      </c>
    </row>
    <row r="35" spans="1:4" ht="18" x14ac:dyDescent="0.35">
      <c r="A35" s="97" t="s">
        <v>36</v>
      </c>
      <c r="C35" s="41">
        <f>C33*C34</f>
        <v>102850</v>
      </c>
      <c r="D35" s="41">
        <f>C33-C35</f>
        <v>397150</v>
      </c>
    </row>
    <row r="36" spans="1:4" ht="18" x14ac:dyDescent="0.35">
      <c r="A36" s="97" t="s">
        <v>37</v>
      </c>
      <c r="C36" s="41">
        <f>(C33-C35)*C34</f>
        <v>81693.755000000005</v>
      </c>
      <c r="D36" s="41">
        <f>D35-C36</f>
        <v>315456.245</v>
      </c>
    </row>
    <row r="37" spans="1:4" ht="18" x14ac:dyDescent="0.35">
      <c r="A37" s="97" t="s">
        <v>38</v>
      </c>
      <c r="C37" s="41">
        <f>D36*C34</f>
        <v>64889.349596499997</v>
      </c>
      <c r="D37" s="41">
        <f>D36-C37</f>
        <v>250566.89540350001</v>
      </c>
    </row>
    <row r="38" spans="1:4" ht="18" x14ac:dyDescent="0.35">
      <c r="A38" s="97" t="s">
        <v>39</v>
      </c>
      <c r="C38" s="41">
        <f>D37*C29</f>
        <v>51534.535697294166</v>
      </c>
      <c r="D38" s="41">
        <f>D37-C38</f>
        <v>199032.35970620584</v>
      </c>
    </row>
    <row r="39" spans="1:4" ht="18" x14ac:dyDescent="0.35">
      <c r="A39" s="97" t="s">
        <v>40</v>
      </c>
      <c r="C39" s="41">
        <f>D38*C34</f>
        <v>40940.956391566542</v>
      </c>
      <c r="D39" s="41">
        <f>D38-C39</f>
        <v>158091.40331463929</v>
      </c>
    </row>
    <row r="40" spans="1:4" ht="18" x14ac:dyDescent="0.35">
      <c r="A40" s="97" t="s">
        <v>41</v>
      </c>
      <c r="C40" s="41">
        <f>D39*C34</f>
        <v>32519.401661821303</v>
      </c>
      <c r="D40" s="41">
        <f>D39-C40</f>
        <v>125572.00165281798</v>
      </c>
    </row>
    <row r="41" spans="1:4" ht="18" x14ac:dyDescent="0.35">
      <c r="A41" s="97" t="s">
        <v>42</v>
      </c>
      <c r="C41" s="41">
        <f>D40*C34</f>
        <v>25830.160739984658</v>
      </c>
      <c r="D41" s="41">
        <f>D40-C41</f>
        <v>99741.84091283333</v>
      </c>
    </row>
    <row r="42" spans="1:4" ht="18" x14ac:dyDescent="0.35">
      <c r="A42" s="97" t="s">
        <v>43</v>
      </c>
      <c r="C42" s="41">
        <f>D41*C34</f>
        <v>20516.896675769814</v>
      </c>
      <c r="D42" s="41">
        <f>D41-C42</f>
        <v>79224.944237063522</v>
      </c>
    </row>
    <row r="43" spans="1:4" ht="18" x14ac:dyDescent="0.35">
      <c r="A43" s="97" t="s">
        <v>44</v>
      </c>
      <c r="C43" s="41">
        <f>D42*C34</f>
        <v>16296.571029563966</v>
      </c>
      <c r="D43" s="41">
        <f>D42-C43</f>
        <v>62928.373207499557</v>
      </c>
    </row>
    <row r="44" spans="1:4" ht="18" x14ac:dyDescent="0.35">
      <c r="A44" s="97" t="s">
        <v>45</v>
      </c>
      <c r="C44" s="41">
        <f>D43*C34</f>
        <v>12944.366368782659</v>
      </c>
      <c r="D44" s="41">
        <f>D43-C44</f>
        <v>49984.006838716901</v>
      </c>
    </row>
    <row r="45" spans="1:4" ht="18" x14ac:dyDescent="0.35">
      <c r="A45" s="97" t="s">
        <v>47</v>
      </c>
      <c r="C45" s="41">
        <f>SUM(C35:C44)</f>
        <v>450015.99316128308</v>
      </c>
    </row>
    <row r="46" spans="1:4" ht="15.6" x14ac:dyDescent="0.3">
      <c r="A46" s="100" t="s">
        <v>29</v>
      </c>
      <c r="C46" s="41">
        <f>C45-B46</f>
        <v>450015.99316128308</v>
      </c>
    </row>
    <row r="47" spans="1:4" ht="15.6" x14ac:dyDescent="0.3">
      <c r="A47" s="100" t="s">
        <v>30</v>
      </c>
    </row>
    <row r="48" spans="1:4" x14ac:dyDescent="0.3">
      <c r="A48" t="s">
        <v>48</v>
      </c>
      <c r="C48" s="41">
        <f>C46-C21</f>
        <v>15.993161283084191</v>
      </c>
    </row>
    <row r="51" spans="1:7" ht="15" thickBot="1" x14ac:dyDescent="0.35"/>
    <row r="52" spans="1:7" ht="15.6" x14ac:dyDescent="0.3">
      <c r="A52" s="44"/>
      <c r="B52" s="47"/>
      <c r="C52" s="45"/>
    </row>
    <row r="54" spans="1:7" ht="15" thickBot="1" x14ac:dyDescent="0.35"/>
    <row r="55" spans="1:7" ht="18.600000000000001" thickTop="1" thickBot="1" x14ac:dyDescent="0.35">
      <c r="A55" s="92"/>
      <c r="B55" s="88"/>
      <c r="C55" s="93"/>
    </row>
    <row r="56" spans="1:7" ht="18.600000000000001" thickTop="1" thickBot="1" x14ac:dyDescent="0.35">
      <c r="A56" s="92" t="s">
        <v>1</v>
      </c>
      <c r="B56" s="88"/>
      <c r="C56" s="93">
        <v>50000</v>
      </c>
    </row>
    <row r="57" spans="1:7" ht="18.600000000000001" thickTop="1" thickBot="1" x14ac:dyDescent="0.35">
      <c r="A57" s="92" t="s">
        <v>2</v>
      </c>
      <c r="B57" s="88"/>
      <c r="C57" s="46">
        <v>10</v>
      </c>
    </row>
    <row r="58" spans="1:7" ht="18.600000000000001" thickTop="1" thickBot="1" x14ac:dyDescent="0.35">
      <c r="A58" s="94" t="s">
        <v>10</v>
      </c>
      <c r="B58" s="95"/>
      <c r="C58" s="96" t="str">
        <f>IF(C55="","",1-(C56/C55)^(1/C57))</f>
        <v/>
      </c>
    </row>
    <row r="59" spans="1:7" ht="18.600000000000001" thickTop="1" thickBot="1" x14ac:dyDescent="0.35">
      <c r="A59" s="92" t="s">
        <v>11</v>
      </c>
      <c r="B59" s="88"/>
      <c r="C59" s="93">
        <v>450000</v>
      </c>
    </row>
    <row r="60" spans="1:7" ht="18.600000000000001" thickTop="1" thickBot="1" x14ac:dyDescent="0.35">
      <c r="A60" s="92" t="s">
        <v>14</v>
      </c>
      <c r="B60" s="88"/>
      <c r="C60" s="93">
        <v>50000</v>
      </c>
    </row>
    <row r="61" spans="1:7" ht="15" thickTop="1" x14ac:dyDescent="0.3"/>
    <row r="62" spans="1:7" ht="18" x14ac:dyDescent="0.35">
      <c r="A62" s="97" t="s">
        <v>49</v>
      </c>
      <c r="C62" s="101">
        <f>SUM(C59:C60)</f>
        <v>500000</v>
      </c>
    </row>
    <row r="63" spans="1:7" ht="18" x14ac:dyDescent="0.35">
      <c r="A63" s="97" t="s">
        <v>10</v>
      </c>
      <c r="C63" s="98">
        <v>0.20569999999999999</v>
      </c>
      <c r="D63" s="40"/>
      <c r="E63" t="s">
        <v>50</v>
      </c>
      <c r="F63" s="102">
        <v>0.09</v>
      </c>
      <c r="G63" s="40"/>
    </row>
    <row r="64" spans="1:7" ht="18" x14ac:dyDescent="0.35">
      <c r="A64" s="97" t="s">
        <v>52</v>
      </c>
      <c r="C64" s="98"/>
      <c r="D64" s="40">
        <v>500000</v>
      </c>
      <c r="E64" t="s">
        <v>51</v>
      </c>
      <c r="F64" s="102"/>
      <c r="G64" s="40">
        <v>500000</v>
      </c>
    </row>
    <row r="65" spans="1:7" x14ac:dyDescent="0.3">
      <c r="A65" t="s">
        <v>36</v>
      </c>
      <c r="C65" s="40">
        <f>C62*C63</f>
        <v>102850</v>
      </c>
      <c r="D65" s="40">
        <f>C62-C65</f>
        <v>397150</v>
      </c>
      <c r="F65">
        <v>45000</v>
      </c>
      <c r="G65" s="40">
        <f>C62-F65</f>
        <v>455000</v>
      </c>
    </row>
    <row r="66" spans="1:7" x14ac:dyDescent="0.3">
      <c r="A66" t="s">
        <v>37</v>
      </c>
      <c r="C66" s="40">
        <f>(C62-C65)*C63</f>
        <v>81693.755000000005</v>
      </c>
      <c r="D66" s="40">
        <f>D65-C66</f>
        <v>315456.245</v>
      </c>
      <c r="F66">
        <v>45000</v>
      </c>
      <c r="G66" s="40">
        <f>G65-F66</f>
        <v>410000</v>
      </c>
    </row>
    <row r="67" spans="1:7" x14ac:dyDescent="0.3">
      <c r="A67" t="s">
        <v>38</v>
      </c>
      <c r="C67" s="40">
        <f>D66*C63</f>
        <v>64889.349596499997</v>
      </c>
      <c r="D67" s="40">
        <f>D66-C67</f>
        <v>250566.89540350001</v>
      </c>
      <c r="F67">
        <v>45000</v>
      </c>
      <c r="G67" s="40">
        <f>G66-F67</f>
        <v>365000</v>
      </c>
    </row>
    <row r="68" spans="1:7" x14ac:dyDescent="0.3">
      <c r="A68" t="s">
        <v>39</v>
      </c>
      <c r="C68" s="40">
        <f>D67*C63</f>
        <v>51541.610384499952</v>
      </c>
      <c r="D68" s="40">
        <f>D67-C68</f>
        <v>199025.28501900006</v>
      </c>
      <c r="F68">
        <v>45000</v>
      </c>
      <c r="G68" s="40">
        <f>G67-45000</f>
        <v>320000</v>
      </c>
    </row>
    <row r="69" spans="1:7" x14ac:dyDescent="0.3">
      <c r="A69" t="s">
        <v>40</v>
      </c>
      <c r="C69" s="40">
        <f>D68*C63</f>
        <v>40939.501128408308</v>
      </c>
      <c r="D69" s="40">
        <f>D68-C69</f>
        <v>158085.78389059176</v>
      </c>
      <c r="F69">
        <v>45000</v>
      </c>
      <c r="G69" s="40">
        <f>G68-F69</f>
        <v>275000</v>
      </c>
    </row>
    <row r="70" spans="1:7" x14ac:dyDescent="0.3">
      <c r="A70" t="s">
        <v>41</v>
      </c>
      <c r="C70" s="40">
        <f>D69*C63</f>
        <v>32518.245746294724</v>
      </c>
      <c r="D70" s="40">
        <f>D69-C70</f>
        <v>125567.53814429704</v>
      </c>
      <c r="F70">
        <v>45000</v>
      </c>
      <c r="G70" s="40">
        <f>G69-F70</f>
        <v>230000</v>
      </c>
    </row>
    <row r="71" spans="1:7" x14ac:dyDescent="0.3">
      <c r="A71" t="s">
        <v>42</v>
      </c>
      <c r="C71" s="40">
        <f>D70*C63</f>
        <v>25829.2425962819</v>
      </c>
      <c r="D71" s="40">
        <f>D70-C71</f>
        <v>99738.295548015143</v>
      </c>
      <c r="F71">
        <v>45000</v>
      </c>
      <c r="G71" s="40">
        <f>G70-F71</f>
        <v>185000</v>
      </c>
    </row>
    <row r="72" spans="1:7" x14ac:dyDescent="0.3">
      <c r="A72" t="s">
        <v>43</v>
      </c>
      <c r="C72" s="40">
        <f>D71*C63</f>
        <v>20516.167394226715</v>
      </c>
      <c r="D72" s="40">
        <f>D71-C72</f>
        <v>79222.128153788421</v>
      </c>
      <c r="F72">
        <v>45000</v>
      </c>
      <c r="G72" s="40">
        <f>G71-F72</f>
        <v>140000</v>
      </c>
    </row>
    <row r="73" spans="1:7" x14ac:dyDescent="0.3">
      <c r="A73" t="s">
        <v>44</v>
      </c>
      <c r="C73" s="40">
        <f>D72*C63</f>
        <v>16295.991761234278</v>
      </c>
      <c r="D73" s="40">
        <f>D72-C73</f>
        <v>62926.136392554145</v>
      </c>
      <c r="F73">
        <v>45000</v>
      </c>
      <c r="G73" s="40">
        <f>G72-F73</f>
        <v>95000</v>
      </c>
    </row>
    <row r="74" spans="1:7" x14ac:dyDescent="0.3">
      <c r="A74" t="s">
        <v>45</v>
      </c>
      <c r="C74" s="40">
        <f>D73*C63</f>
        <v>12943.906255948386</v>
      </c>
      <c r="D74" s="40">
        <f>D73-C74</f>
        <v>49982.230136605758</v>
      </c>
      <c r="F74">
        <v>45000</v>
      </c>
      <c r="G74" s="40">
        <f>G73-F74</f>
        <v>50000</v>
      </c>
    </row>
    <row r="75" spans="1:7" x14ac:dyDescent="0.3">
      <c r="A75" t="s">
        <v>47</v>
      </c>
      <c r="C75" s="40">
        <f>SUM(C65:C74)</f>
        <v>450017.76986339432</v>
      </c>
      <c r="F75">
        <f>SUM(F65:F74)</f>
        <v>450000</v>
      </c>
    </row>
  </sheetData>
  <mergeCells count="30">
    <mergeCell ref="A56:B56"/>
    <mergeCell ref="A57:B57"/>
    <mergeCell ref="A58:B58"/>
    <mergeCell ref="A31:B31"/>
    <mergeCell ref="A32:B32"/>
    <mergeCell ref="A33:B33"/>
    <mergeCell ref="A59:B59"/>
    <mergeCell ref="A60:B60"/>
    <mergeCell ref="A55:B55"/>
    <mergeCell ref="A24:B24"/>
    <mergeCell ref="A25:B25"/>
    <mergeCell ref="A26:B26"/>
    <mergeCell ref="A27:B27"/>
    <mergeCell ref="A28:B28"/>
    <mergeCell ref="A29:B29"/>
    <mergeCell ref="A13:B13"/>
    <mergeCell ref="A16:B16"/>
    <mergeCell ref="A17:B17"/>
    <mergeCell ref="A18:B18"/>
    <mergeCell ref="A19:B19"/>
    <mergeCell ref="A20:B20"/>
    <mergeCell ref="A2:B2"/>
    <mergeCell ref="A3:B3"/>
    <mergeCell ref="A4:B4"/>
    <mergeCell ref="A5:B5"/>
    <mergeCell ref="A6:B6"/>
    <mergeCell ref="A9:B9"/>
    <mergeCell ref="A10:B10"/>
    <mergeCell ref="A11:B11"/>
    <mergeCell ref="A12:B12"/>
  </mergeCells>
  <phoneticPr fontId="25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`</vt:lpstr>
      <vt:lpstr>Depreciation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Pratik D</cp:lastModifiedBy>
  <cp:lastPrinted>2019-12-30T11:34:18Z</cp:lastPrinted>
  <dcterms:created xsi:type="dcterms:W3CDTF">2019-12-30T10:28:43Z</dcterms:created>
  <dcterms:modified xsi:type="dcterms:W3CDTF">2024-07-24T10:53:29Z</dcterms:modified>
</cp:coreProperties>
</file>