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ISB\Capstone\"/>
    </mc:Choice>
  </mc:AlternateContent>
  <xr:revisionPtr revIDLastSave="0" documentId="13_ncr:1_{CE64656C-BC84-43EB-A9F4-73E2652211D7}" xr6:coauthVersionLast="45" xr6:coauthVersionMax="45" xr10:uidLastSave="{00000000-0000-0000-0000-000000000000}"/>
  <bookViews>
    <workbookView xWindow="-108" yWindow="-108" windowWidth="23256" windowHeight="12576" activeTab="3" xr2:uid="{240406C4-3431-4739-BB94-18FB41A8552A}"/>
  </bookViews>
  <sheets>
    <sheet name="Original- City" sheetId="2" r:id="rId1"/>
    <sheet name="Original- Store" sheetId="3" r:id="rId2"/>
    <sheet name="Revised" sheetId="1" r:id="rId3"/>
    <sheet name="Original- Store Typ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" i="4" l="1"/>
  <c r="H35" i="4" s="1"/>
  <c r="J35" i="4" s="1"/>
  <c r="K35" i="4" s="1"/>
  <c r="L35" i="4" s="1"/>
  <c r="A35" i="4"/>
  <c r="A36" i="4"/>
  <c r="A37" i="4"/>
  <c r="A38" i="4"/>
  <c r="A39" i="4"/>
  <c r="A40" i="4"/>
  <c r="H40" i="4" s="1"/>
  <c r="A33" i="4"/>
  <c r="A41" i="4"/>
  <c r="I40" i="4"/>
  <c r="I39" i="4"/>
  <c r="I38" i="4"/>
  <c r="I37" i="4"/>
  <c r="I36" i="4"/>
  <c r="I35" i="4"/>
  <c r="I34" i="4"/>
  <c r="I33" i="4"/>
  <c r="H35" i="3"/>
  <c r="H36" i="3"/>
  <c r="H34" i="3"/>
  <c r="H33" i="3"/>
  <c r="I40" i="3"/>
  <c r="A40" i="3"/>
  <c r="I39" i="3"/>
  <c r="A39" i="3"/>
  <c r="I38" i="3"/>
  <c r="A38" i="3"/>
  <c r="I37" i="3"/>
  <c r="A37" i="3"/>
  <c r="I36" i="3"/>
  <c r="A36" i="3"/>
  <c r="I35" i="3"/>
  <c r="A35" i="3"/>
  <c r="I34" i="3"/>
  <c r="A34" i="3"/>
  <c r="I33" i="3"/>
  <c r="A33" i="3"/>
  <c r="H38" i="3" s="1"/>
  <c r="J38" i="3" s="1"/>
  <c r="K38" i="3" s="1"/>
  <c r="L38" i="3" s="1"/>
  <c r="H34" i="4" l="1"/>
  <c r="J34" i="4" s="1"/>
  <c r="K34" i="4" s="1"/>
  <c r="L34" i="4" s="1"/>
  <c r="H33" i="4"/>
  <c r="J33" i="4" s="1"/>
  <c r="K33" i="4" s="1"/>
  <c r="L33" i="4" s="1"/>
  <c r="H39" i="4"/>
  <c r="J39" i="4" s="1"/>
  <c r="K39" i="4" s="1"/>
  <c r="L39" i="4" s="1"/>
  <c r="H38" i="4"/>
  <c r="J38" i="4" s="1"/>
  <c r="K38" i="4" s="1"/>
  <c r="L38" i="4" s="1"/>
  <c r="H37" i="4"/>
  <c r="J37" i="4" s="1"/>
  <c r="K37" i="4" s="1"/>
  <c r="L37" i="4" s="1"/>
  <c r="H36" i="4"/>
  <c r="J36" i="4" s="1"/>
  <c r="K36" i="4" s="1"/>
  <c r="L36" i="4" s="1"/>
  <c r="J40" i="4"/>
  <c r="K40" i="4" s="1"/>
  <c r="L40" i="4" s="1"/>
  <c r="J33" i="3"/>
  <c r="K33" i="3" s="1"/>
  <c r="L33" i="3" s="1"/>
  <c r="H37" i="3"/>
  <c r="J37" i="3" s="1"/>
  <c r="K37" i="3" s="1"/>
  <c r="L37" i="3" s="1"/>
  <c r="J36" i="3"/>
  <c r="K36" i="3" s="1"/>
  <c r="L36" i="3" s="1"/>
  <c r="H40" i="3"/>
  <c r="J40" i="3" s="1"/>
  <c r="K40" i="3" s="1"/>
  <c r="L40" i="3" s="1"/>
  <c r="J35" i="3"/>
  <c r="K35" i="3" s="1"/>
  <c r="L35" i="3" s="1"/>
  <c r="H39" i="3"/>
  <c r="J39" i="3" s="1"/>
  <c r="K39" i="3" s="1"/>
  <c r="L39" i="3" s="1"/>
  <c r="J34" i="3"/>
  <c r="K34" i="3" s="1"/>
  <c r="L34" i="3" s="1"/>
  <c r="K34" i="1"/>
  <c r="K35" i="1"/>
  <c r="K36" i="1"/>
  <c r="K37" i="1"/>
  <c r="K38" i="1"/>
  <c r="K39" i="1"/>
  <c r="K40" i="1"/>
  <c r="K33" i="1"/>
  <c r="H34" i="1"/>
  <c r="H35" i="1"/>
  <c r="H36" i="1"/>
  <c r="H37" i="1"/>
  <c r="H38" i="1"/>
  <c r="H39" i="1"/>
  <c r="H40" i="1"/>
  <c r="H33" i="1"/>
  <c r="J34" i="1"/>
  <c r="J35" i="1"/>
  <c r="J36" i="1"/>
  <c r="J37" i="1"/>
  <c r="J38" i="1"/>
  <c r="J39" i="1"/>
  <c r="J40" i="1"/>
  <c r="J33" i="1"/>
  <c r="F34" i="1"/>
  <c r="F35" i="1"/>
  <c r="F36" i="1"/>
  <c r="F37" i="1"/>
  <c r="F38" i="1"/>
  <c r="F39" i="1"/>
  <c r="F40" i="1"/>
  <c r="F33" i="1"/>
  <c r="G40" i="2"/>
  <c r="F40" i="2"/>
  <c r="H40" i="2" s="1"/>
  <c r="I40" i="2" s="1"/>
  <c r="J40" i="2" s="1"/>
  <c r="A40" i="2"/>
  <c r="G39" i="2"/>
  <c r="A39" i="2"/>
  <c r="G38" i="2"/>
  <c r="F38" i="2"/>
  <c r="H38" i="2" s="1"/>
  <c r="I38" i="2" s="1"/>
  <c r="J38" i="2" s="1"/>
  <c r="A38" i="2"/>
  <c r="G37" i="2"/>
  <c r="A37" i="2"/>
  <c r="G36" i="2"/>
  <c r="A36" i="2"/>
  <c r="F37" i="2" s="1"/>
  <c r="H37" i="2" s="1"/>
  <c r="I37" i="2" s="1"/>
  <c r="J37" i="2" s="1"/>
  <c r="G35" i="2"/>
  <c r="A35" i="2"/>
  <c r="G34" i="2"/>
  <c r="A34" i="2"/>
  <c r="G33" i="2"/>
  <c r="A33" i="2"/>
  <c r="F35" i="2" s="1"/>
  <c r="H35" i="2" s="1"/>
  <c r="I35" i="2" s="1"/>
  <c r="J35" i="2" s="1"/>
  <c r="F33" i="2" l="1"/>
  <c r="H33" i="2" s="1"/>
  <c r="I33" i="2" s="1"/>
  <c r="J33" i="2" s="1"/>
  <c r="F36" i="2"/>
  <c r="H36" i="2" s="1"/>
  <c r="I36" i="2" s="1"/>
  <c r="J36" i="2" s="1"/>
  <c r="F39" i="2"/>
  <c r="H39" i="2" s="1"/>
  <c r="I39" i="2" s="1"/>
  <c r="J39" i="2" s="1"/>
  <c r="F34" i="2"/>
  <c r="H34" i="2" s="1"/>
  <c r="I34" i="2" s="1"/>
  <c r="J34" i="2" s="1"/>
  <c r="I34" i="1"/>
  <c r="I35" i="1"/>
  <c r="I36" i="1"/>
  <c r="I37" i="1"/>
  <c r="I38" i="1"/>
  <c r="I39" i="1"/>
  <c r="I40" i="1"/>
  <c r="I33" i="1"/>
  <c r="A40" i="1"/>
  <c r="A39" i="1"/>
  <c r="A38" i="1"/>
  <c r="A37" i="1"/>
  <c r="A36" i="1"/>
  <c r="A35" i="1"/>
  <c r="A34" i="1"/>
  <c r="A33" i="1"/>
  <c r="L34" i="1" s="1"/>
  <c r="L39" i="1" l="1"/>
  <c r="L38" i="1"/>
  <c r="L33" i="1"/>
  <c r="L40" i="1"/>
  <c r="L37" i="1"/>
  <c r="L36" i="1"/>
  <c r="L35" i="1"/>
</calcChain>
</file>

<file path=xl/sharedStrings.xml><?xml version="1.0" encoding="utf-8"?>
<sst xmlns="http://schemas.openxmlformats.org/spreadsheetml/2006/main" count="369" uniqueCount="54">
  <si>
    <t>City</t>
  </si>
  <si>
    <t>SKU</t>
  </si>
  <si>
    <t>Store</t>
  </si>
  <si>
    <t>I1</t>
  </si>
  <si>
    <t>J1</t>
  </si>
  <si>
    <t>J2</t>
  </si>
  <si>
    <t>J3</t>
  </si>
  <si>
    <t>J4</t>
  </si>
  <si>
    <t>Qty sold</t>
  </si>
  <si>
    <t>M1</t>
  </si>
  <si>
    <t>M2</t>
  </si>
  <si>
    <t>I2</t>
  </si>
  <si>
    <t>Company Sales in city</t>
  </si>
  <si>
    <t>City+SKU</t>
  </si>
  <si>
    <t>City Market Share</t>
  </si>
  <si>
    <t>Total market</t>
  </si>
  <si>
    <t>Market share</t>
  </si>
  <si>
    <r>
      <t>o</t>
    </r>
    <r>
      <rPr>
        <sz val="11"/>
        <color theme="1"/>
        <rFont val="Calibri"/>
        <family val="2"/>
        <scheme val="minor"/>
      </rPr>
      <t xml:space="preserve">   S denote market share of Company </t>
    </r>
  </si>
  <si>
    <r>
      <t>o</t>
    </r>
    <r>
      <rPr>
        <sz val="11"/>
        <color theme="1"/>
        <rFont val="Calibri"/>
        <family val="2"/>
        <scheme val="minor"/>
      </rPr>
      <t>   Q denote sale qty</t>
    </r>
  </si>
  <si>
    <r>
      <t>o</t>
    </r>
    <r>
      <rPr>
        <sz val="11"/>
        <color theme="1"/>
        <rFont val="Calibri"/>
        <family val="2"/>
        <scheme val="minor"/>
      </rPr>
      <t xml:space="preserve">   For suffixes - </t>
    </r>
  </si>
  <si>
    <t xml:space="preserve">Let </t>
  </si>
  <si>
    <t xml:space="preserve">m denotes city </t>
  </si>
  <si>
    <t>j denotes company store in city m</t>
  </si>
  <si>
    <t>i denotes sku</t>
  </si>
  <si>
    <t>Given</t>
  </si>
  <si>
    <r>
      <t>1. Market Shares (S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)</t>
    </r>
  </si>
  <si>
    <r>
      <t>2. Itemwise sales for each store in each city (Q</t>
    </r>
    <r>
      <rPr>
        <vertAlign val="subscript"/>
        <sz val="11"/>
        <color theme="1"/>
        <rFont val="Calibri"/>
        <family val="2"/>
        <scheme val="minor"/>
      </rPr>
      <t>ijm</t>
    </r>
    <r>
      <rPr>
        <sz val="11"/>
        <color theme="1"/>
        <rFont val="Calibri"/>
        <family val="2"/>
        <scheme val="minor"/>
      </rPr>
      <t>)</t>
    </r>
  </si>
  <si>
    <r>
      <t>Q</t>
    </r>
    <r>
      <rPr>
        <vertAlign val="subscript"/>
        <sz val="10"/>
        <color theme="1"/>
        <rFont val="Calibri"/>
        <family val="2"/>
        <scheme val="minor"/>
      </rPr>
      <t xml:space="preserve">ijm </t>
    </r>
  </si>
  <si>
    <t>Workings</t>
  </si>
  <si>
    <r>
      <t>S</t>
    </r>
    <r>
      <rPr>
        <sz val="11"/>
        <color theme="1"/>
        <rFont val="Calibri"/>
        <family val="2"/>
        <scheme val="minor"/>
      </rPr>
      <t>Q</t>
    </r>
    <r>
      <rPr>
        <vertAlign val="subscript"/>
        <sz val="11"/>
        <color theme="1"/>
        <rFont val="Calibri"/>
        <family val="2"/>
        <scheme val="minor"/>
      </rPr>
      <t xml:space="preserve">ijm </t>
    </r>
  </si>
  <si>
    <t>7=5 / 6</t>
  </si>
  <si>
    <r>
      <t>S</t>
    </r>
    <r>
      <rPr>
        <vertAlign val="subscript"/>
        <sz val="11"/>
        <color theme="1"/>
        <rFont val="Calibri"/>
        <family val="2"/>
        <scheme val="minor"/>
      </rPr>
      <t>m</t>
    </r>
  </si>
  <si>
    <t>Outside Market</t>
  </si>
  <si>
    <r>
      <t>S</t>
    </r>
    <r>
      <rPr>
        <vertAlign val="subscript"/>
        <sz val="11"/>
        <color theme="1"/>
        <rFont val="Calibri"/>
        <family val="2"/>
        <scheme val="minor"/>
      </rPr>
      <t>o</t>
    </r>
  </si>
  <si>
    <t>8=7-5</t>
  </si>
  <si>
    <t>9=4/8</t>
  </si>
  <si>
    <r>
      <rPr>
        <sz val="10"/>
        <color theme="1"/>
        <rFont val="Calibri"/>
        <family val="2"/>
        <scheme val="minor"/>
      </rPr>
      <t>S</t>
    </r>
    <r>
      <rPr>
        <vertAlign val="subscript"/>
        <sz val="10"/>
        <color theme="1"/>
        <rFont val="Calibri"/>
        <family val="2"/>
        <scheme val="minor"/>
      </rPr>
      <t>ijm</t>
    </r>
    <r>
      <rPr>
        <sz val="10"/>
        <color theme="1"/>
        <rFont val="Calibri"/>
        <family val="2"/>
        <scheme val="minor"/>
      </rPr>
      <t xml:space="preserve"> / S</t>
    </r>
    <r>
      <rPr>
        <vertAlign val="subscript"/>
        <sz val="10"/>
        <color theme="1"/>
        <rFont val="Calibri"/>
        <family val="2"/>
        <scheme val="minor"/>
      </rPr>
      <t>om</t>
    </r>
  </si>
  <si>
    <r>
      <t>Objective - To find S</t>
    </r>
    <r>
      <rPr>
        <b/>
        <vertAlign val="subscript"/>
        <sz val="14"/>
        <color theme="1"/>
        <rFont val="Calibri"/>
        <family val="2"/>
        <scheme val="minor"/>
      </rPr>
      <t>ijm</t>
    </r>
    <r>
      <rPr>
        <b/>
        <sz val="14"/>
        <color theme="1"/>
        <rFont val="Calibri"/>
        <family val="2"/>
        <scheme val="minor"/>
      </rPr>
      <t xml:space="preserve"> / S</t>
    </r>
    <r>
      <rPr>
        <b/>
        <vertAlign val="subscript"/>
        <sz val="14"/>
        <color theme="1"/>
        <rFont val="Calibri"/>
        <family val="2"/>
        <scheme val="minor"/>
      </rPr>
      <t>om</t>
    </r>
    <r>
      <rPr>
        <b/>
        <sz val="14"/>
        <color theme="1"/>
        <rFont val="Calibri"/>
        <family val="2"/>
        <scheme val="minor"/>
      </rPr>
      <t xml:space="preserve"> i.e market share for SKU i, for store j in city m divided by the market share of other stores for the same item in the same city</t>
    </r>
  </si>
  <si>
    <t>o denotes non-company store in city m</t>
  </si>
  <si>
    <t>No. of company stores in city</t>
  </si>
  <si>
    <t>Total sales at the store</t>
  </si>
  <si>
    <t>9=(8 / 7)/6</t>
  </si>
  <si>
    <t>10=9-7</t>
  </si>
  <si>
    <t>11=4/10</t>
  </si>
  <si>
    <t>Revenue</t>
  </si>
  <si>
    <t>Store Type</t>
  </si>
  <si>
    <t>Ethos</t>
  </si>
  <si>
    <t>Summit</t>
  </si>
  <si>
    <t>I3</t>
  </si>
  <si>
    <t>I4</t>
  </si>
  <si>
    <t>I5</t>
  </si>
  <si>
    <t>By predicting L, how to arrive at F?</t>
  </si>
  <si>
    <t>How to convert from predicted market share to predicted quantity?</t>
  </si>
  <si>
    <t>First we try to predict market share.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</si>
</sst>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8"/>
      <color theme="1"/>
      <name val="Calibri"/>
      <family val="2"/>
      <scheme val="minor"/>
    </font>
    <font>
      <sz val="8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0" applyNumberFormat="1"/>
    <xf numFmtId="0" fontId="0" fillId="0" borderId="0" xfId="0" applyFont="1" applyAlignment="1"/>
    <xf numFmtId="0" fontId="0" fillId="0" borderId="0" xfId="0" applyFont="1" applyAlignment="1">
      <alignment horizontal="left" vertical="center" indent="2"/>
    </xf>
    <xf numFmtId="0" fontId="0" fillId="0" borderId="0" xfId="0" applyFont="1" applyAlignment="1">
      <alignment horizontal="left" vertical="center" indent="6"/>
    </xf>
    <xf numFmtId="0" fontId="0" fillId="0" borderId="0" xfId="0" applyAlignment="1">
      <alignment horizontal="left" indent="1"/>
    </xf>
    <xf numFmtId="0" fontId="0" fillId="0" borderId="1" xfId="0" applyBorder="1"/>
    <xf numFmtId="9" fontId="0" fillId="0" borderId="1" xfId="0" applyNumberFormat="1" applyBorder="1"/>
    <xf numFmtId="0" fontId="0" fillId="0" borderId="0" xfId="0" applyAlignment="1">
      <alignment horizontal="left"/>
    </xf>
    <xf numFmtId="0" fontId="0" fillId="0" borderId="3" xfId="0" applyBorder="1"/>
    <xf numFmtId="0" fontId="0" fillId="0" borderId="2" xfId="0" applyBorder="1"/>
    <xf numFmtId="0" fontId="4" fillId="0" borderId="2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0" fillId="0" borderId="3" xfId="0" applyBorder="1" applyAlignment="1">
      <alignment horizontal="center" vertical="top" wrapText="1"/>
    </xf>
    <xf numFmtId="0" fontId="4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0" fontId="0" fillId="0" borderId="5" xfId="0" applyFill="1" applyBorder="1" applyAlignment="1">
      <alignment horizontal="center" vertical="top" wrapText="1"/>
    </xf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7A0EC-B942-4510-B9BF-09AA6C90FE34}">
  <dimension ref="A1:J40"/>
  <sheetViews>
    <sheetView showGridLines="0" topLeftCell="A22" zoomScale="90" zoomScaleNormal="90" workbookViewId="0">
      <selection activeCell="J33" sqref="J33"/>
    </sheetView>
  </sheetViews>
  <sheetFormatPr defaultRowHeight="14.4" x14ac:dyDescent="0.3"/>
  <cols>
    <col min="1" max="1" width="11.77734375" customWidth="1"/>
  </cols>
  <sheetData>
    <row r="1" spans="2:9" ht="18" x14ac:dyDescent="0.3">
      <c r="B1" s="12" t="s">
        <v>20</v>
      </c>
      <c r="C1" s="2"/>
      <c r="D1" s="2"/>
      <c r="E1" s="2"/>
      <c r="F1" s="2"/>
      <c r="G1" s="2"/>
      <c r="H1" s="2"/>
      <c r="I1" s="2"/>
    </row>
    <row r="2" spans="2:9" x14ac:dyDescent="0.3">
      <c r="B2" s="3" t="s">
        <v>17</v>
      </c>
      <c r="C2" s="2"/>
      <c r="D2" s="2"/>
      <c r="E2" s="2"/>
      <c r="F2" s="2"/>
      <c r="G2" s="2"/>
      <c r="H2" s="2"/>
      <c r="I2" s="2"/>
    </row>
    <row r="3" spans="2:9" x14ac:dyDescent="0.3">
      <c r="B3" s="3" t="s">
        <v>18</v>
      </c>
      <c r="C3" s="2"/>
      <c r="D3" s="2"/>
      <c r="E3" s="2"/>
      <c r="F3" s="2"/>
      <c r="G3" s="2"/>
      <c r="H3" s="2"/>
      <c r="I3" s="2"/>
    </row>
    <row r="4" spans="2:9" x14ac:dyDescent="0.3">
      <c r="B4" s="3" t="s">
        <v>19</v>
      </c>
      <c r="C4" s="2"/>
      <c r="D4" s="2"/>
      <c r="E4" s="2"/>
      <c r="F4" s="2"/>
      <c r="G4" s="2"/>
      <c r="H4" s="2"/>
      <c r="I4" s="2"/>
    </row>
    <row r="5" spans="2:9" x14ac:dyDescent="0.3">
      <c r="B5" s="4" t="s">
        <v>21</v>
      </c>
      <c r="C5" s="2"/>
      <c r="D5" s="2"/>
      <c r="E5" s="2"/>
      <c r="F5" s="2"/>
      <c r="G5" s="2"/>
      <c r="H5" s="2"/>
      <c r="I5" s="2"/>
    </row>
    <row r="6" spans="2:9" x14ac:dyDescent="0.3">
      <c r="B6" s="4" t="s">
        <v>22</v>
      </c>
      <c r="C6" s="2"/>
      <c r="D6" s="2"/>
      <c r="E6" s="2"/>
      <c r="F6" s="2"/>
      <c r="G6" s="2"/>
      <c r="H6" s="2"/>
      <c r="I6" s="2"/>
    </row>
    <row r="7" spans="2:9" x14ac:dyDescent="0.3">
      <c r="B7" s="4" t="s">
        <v>38</v>
      </c>
      <c r="C7" s="2"/>
      <c r="D7" s="2"/>
      <c r="E7" s="2"/>
      <c r="F7" s="2"/>
      <c r="G7" s="2"/>
      <c r="H7" s="2"/>
      <c r="I7" s="2"/>
    </row>
    <row r="8" spans="2:9" x14ac:dyDescent="0.3">
      <c r="B8" s="4" t="s">
        <v>23</v>
      </c>
      <c r="C8" s="2"/>
      <c r="D8" s="2"/>
      <c r="E8" s="2"/>
      <c r="F8" s="2"/>
      <c r="G8" s="2"/>
      <c r="H8" s="2"/>
      <c r="I8" s="2"/>
    </row>
    <row r="9" spans="2:9" x14ac:dyDescent="0.3">
      <c r="B9" s="4"/>
      <c r="C9" s="2"/>
      <c r="D9" s="2"/>
      <c r="E9" s="2"/>
      <c r="F9" s="2"/>
      <c r="G9" s="2"/>
      <c r="H9" s="2"/>
      <c r="I9" s="2"/>
    </row>
    <row r="10" spans="2:9" ht="20.399999999999999" x14ac:dyDescent="0.3">
      <c r="B10" s="12" t="s">
        <v>37</v>
      </c>
      <c r="C10" s="2"/>
      <c r="D10" s="2"/>
      <c r="E10" s="2"/>
      <c r="F10" s="2"/>
      <c r="G10" s="2"/>
      <c r="H10" s="2"/>
      <c r="I10" s="2"/>
    </row>
    <row r="11" spans="2:9" x14ac:dyDescent="0.3">
      <c r="B11" s="4"/>
      <c r="C11" s="2"/>
      <c r="D11" s="2"/>
      <c r="E11" s="2"/>
      <c r="F11" s="2"/>
      <c r="G11" s="2"/>
      <c r="H11" s="2"/>
      <c r="I11" s="2"/>
    </row>
    <row r="12" spans="2:9" ht="18" x14ac:dyDescent="0.3">
      <c r="B12" s="12" t="s">
        <v>24</v>
      </c>
      <c r="C12" s="2"/>
      <c r="D12" s="2"/>
      <c r="E12" s="2"/>
      <c r="F12" s="2"/>
      <c r="G12" s="2"/>
      <c r="H12" s="2"/>
      <c r="I12" s="2"/>
    </row>
    <row r="13" spans="2:9" ht="15.6" x14ac:dyDescent="0.35">
      <c r="B13" s="5" t="s">
        <v>25</v>
      </c>
      <c r="D13" s="2"/>
      <c r="E13" s="2"/>
      <c r="F13" s="2"/>
      <c r="G13" s="2"/>
      <c r="H13" s="2"/>
      <c r="I13" s="2"/>
    </row>
    <row r="14" spans="2:9" x14ac:dyDescent="0.3">
      <c r="B14" s="4"/>
      <c r="C14" s="6" t="s">
        <v>9</v>
      </c>
      <c r="D14" s="7">
        <v>0.25</v>
      </c>
      <c r="E14" s="2"/>
      <c r="F14" s="2"/>
      <c r="G14" s="2"/>
      <c r="H14" s="2"/>
      <c r="I14" s="2"/>
    </row>
    <row r="15" spans="2:9" x14ac:dyDescent="0.3">
      <c r="C15" s="6" t="s">
        <v>10</v>
      </c>
      <c r="D15" s="7">
        <v>0.3</v>
      </c>
    </row>
    <row r="16" spans="2:9" x14ac:dyDescent="0.3">
      <c r="D16" s="1"/>
    </row>
    <row r="17" spans="1:10" ht="15.6" x14ac:dyDescent="0.35">
      <c r="B17" s="5" t="s">
        <v>26</v>
      </c>
      <c r="D17" s="1"/>
    </row>
    <row r="18" spans="1:10" x14ac:dyDescent="0.3">
      <c r="C18" s="9" t="s">
        <v>0</v>
      </c>
      <c r="D18" s="9" t="s">
        <v>2</v>
      </c>
      <c r="E18" s="9" t="s">
        <v>1</v>
      </c>
      <c r="F18" s="9" t="s">
        <v>8</v>
      </c>
    </row>
    <row r="19" spans="1:10" ht="15" x14ac:dyDescent="0.35">
      <c r="C19" s="10"/>
      <c r="D19" s="10"/>
      <c r="E19" s="10"/>
      <c r="F19" s="11" t="s">
        <v>27</v>
      </c>
    </row>
    <row r="20" spans="1:10" x14ac:dyDescent="0.3">
      <c r="C20" s="6" t="s">
        <v>9</v>
      </c>
      <c r="D20" s="6" t="s">
        <v>4</v>
      </c>
      <c r="E20" s="6" t="s">
        <v>3</v>
      </c>
      <c r="F20" s="6">
        <v>1</v>
      </c>
    </row>
    <row r="21" spans="1:10" x14ac:dyDescent="0.3">
      <c r="C21" s="6" t="s">
        <v>9</v>
      </c>
      <c r="D21" s="6" t="s">
        <v>4</v>
      </c>
      <c r="E21" s="6" t="s">
        <v>11</v>
      </c>
      <c r="F21" s="6">
        <v>2</v>
      </c>
    </row>
    <row r="22" spans="1:10" x14ac:dyDescent="0.3">
      <c r="C22" s="6" t="s">
        <v>9</v>
      </c>
      <c r="D22" s="6" t="s">
        <v>5</v>
      </c>
      <c r="E22" s="6" t="s">
        <v>3</v>
      </c>
      <c r="F22" s="6">
        <v>2</v>
      </c>
    </row>
    <row r="23" spans="1:10" x14ac:dyDescent="0.3">
      <c r="C23" s="6" t="s">
        <v>9</v>
      </c>
      <c r="D23" s="6" t="s">
        <v>5</v>
      </c>
      <c r="E23" s="6" t="s">
        <v>11</v>
      </c>
      <c r="F23" s="6">
        <v>0</v>
      </c>
    </row>
    <row r="24" spans="1:10" x14ac:dyDescent="0.3">
      <c r="C24" s="6" t="s">
        <v>10</v>
      </c>
      <c r="D24" s="6" t="s">
        <v>6</v>
      </c>
      <c r="E24" s="6" t="s">
        <v>3</v>
      </c>
      <c r="F24" s="6">
        <v>3</v>
      </c>
    </row>
    <row r="25" spans="1:10" x14ac:dyDescent="0.3">
      <c r="C25" s="6" t="s">
        <v>10</v>
      </c>
      <c r="D25" s="6" t="s">
        <v>6</v>
      </c>
      <c r="E25" s="6" t="s">
        <v>11</v>
      </c>
      <c r="F25" s="6">
        <v>1</v>
      </c>
    </row>
    <row r="26" spans="1:10" x14ac:dyDescent="0.3">
      <c r="C26" s="6" t="s">
        <v>10</v>
      </c>
      <c r="D26" s="6" t="s">
        <v>7</v>
      </c>
      <c r="E26" s="6" t="s">
        <v>3</v>
      </c>
      <c r="F26" s="6">
        <v>5</v>
      </c>
    </row>
    <row r="27" spans="1:10" x14ac:dyDescent="0.3">
      <c r="C27" s="6" t="s">
        <v>10</v>
      </c>
      <c r="D27" s="6" t="s">
        <v>7</v>
      </c>
      <c r="E27" s="6" t="s">
        <v>11</v>
      </c>
      <c r="F27" s="6">
        <v>6</v>
      </c>
    </row>
    <row r="28" spans="1:10" x14ac:dyDescent="0.3">
      <c r="D28" s="1"/>
    </row>
    <row r="29" spans="1:10" ht="18" x14ac:dyDescent="0.3">
      <c r="B29" s="12" t="s">
        <v>28</v>
      </c>
      <c r="D29" s="1"/>
    </row>
    <row r="30" spans="1:10" ht="43.2" x14ac:dyDescent="0.3">
      <c r="A30" t="s">
        <v>13</v>
      </c>
      <c r="B30" s="13" t="s">
        <v>0</v>
      </c>
      <c r="C30" s="13" t="s">
        <v>2</v>
      </c>
      <c r="D30" s="13" t="s">
        <v>1</v>
      </c>
      <c r="E30" s="13" t="s">
        <v>8</v>
      </c>
      <c r="F30" s="13" t="s">
        <v>12</v>
      </c>
      <c r="G30" s="13" t="s">
        <v>14</v>
      </c>
      <c r="H30" s="13" t="s">
        <v>15</v>
      </c>
      <c r="I30" s="13" t="s">
        <v>32</v>
      </c>
      <c r="J30" s="13" t="s">
        <v>16</v>
      </c>
    </row>
    <row r="31" spans="1:10" ht="15.6" x14ac:dyDescent="0.35">
      <c r="B31" s="16"/>
      <c r="C31" s="16"/>
      <c r="D31" s="16"/>
      <c r="E31" s="14" t="s">
        <v>27</v>
      </c>
      <c r="F31" s="15" t="s">
        <v>29</v>
      </c>
      <c r="G31" s="16" t="s">
        <v>31</v>
      </c>
      <c r="H31" s="16"/>
      <c r="I31" s="16" t="s">
        <v>33</v>
      </c>
      <c r="J31" s="23" t="s">
        <v>36</v>
      </c>
    </row>
    <row r="32" spans="1:10" s="8" customFormat="1" x14ac:dyDescent="0.3">
      <c r="B32" s="17">
        <v>1</v>
      </c>
      <c r="C32" s="17">
        <v>2</v>
      </c>
      <c r="D32" s="17">
        <v>3</v>
      </c>
      <c r="E32" s="17">
        <v>4</v>
      </c>
      <c r="F32" s="18">
        <v>5</v>
      </c>
      <c r="G32" s="17">
        <v>6</v>
      </c>
      <c r="H32" s="19" t="s">
        <v>30</v>
      </c>
      <c r="I32" s="19" t="s">
        <v>34</v>
      </c>
      <c r="J32" s="17" t="s">
        <v>35</v>
      </c>
    </row>
    <row r="33" spans="1:10" x14ac:dyDescent="0.3">
      <c r="A33" t="str">
        <f>_xlfn.SINGLE(CONCATENATE(B33,D33))</f>
        <v>M1I1</v>
      </c>
      <c r="B33" s="20" t="s">
        <v>9</v>
      </c>
      <c r="C33" s="20" t="s">
        <v>4</v>
      </c>
      <c r="D33" s="20" t="s">
        <v>3</v>
      </c>
      <c r="E33" s="20">
        <v>1</v>
      </c>
      <c r="F33" s="20">
        <f>_xlfn.SINGLE(SUMIF($A$33:$A$40,CONCATENATE(B33,D33),$E$33:$E$40))</f>
        <v>3</v>
      </c>
      <c r="G33" s="22">
        <f>_xlfn.SINGLE(VLOOKUP(B33,$C$14:D$15,2,FALSE))</f>
        <v>0.25</v>
      </c>
      <c r="H33" s="21">
        <f t="shared" ref="H33:H40" si="0">F33/G33</f>
        <v>12</v>
      </c>
      <c r="I33" s="21">
        <f t="shared" ref="I33:I40" si="1">H33-F33</f>
        <v>9</v>
      </c>
      <c r="J33" s="22">
        <f t="shared" ref="J33:J40" si="2">E33/I33</f>
        <v>0.1111111111111111</v>
      </c>
    </row>
    <row r="34" spans="1:10" x14ac:dyDescent="0.3">
      <c r="A34" t="str">
        <f t="shared" ref="A34:A40" si="3">_xlfn.SINGLE(CONCATENATE(B34,D34))</f>
        <v>M1I2</v>
      </c>
      <c r="B34" s="20" t="s">
        <v>9</v>
      </c>
      <c r="C34" s="20" t="s">
        <v>4</v>
      </c>
      <c r="D34" s="20" t="s">
        <v>11</v>
      </c>
      <c r="E34" s="20">
        <v>2</v>
      </c>
      <c r="F34" s="20">
        <f t="shared" ref="F34:F40" si="4">_xlfn.SINGLE(SUMIF($A$33:$A$40,CONCATENATE(B34,D34),$E$33:$E$40))</f>
        <v>2</v>
      </c>
      <c r="G34" s="22">
        <f>_xlfn.SINGLE(VLOOKUP(B34,$C$14:D$15,2,FALSE))</f>
        <v>0.25</v>
      </c>
      <c r="H34" s="21">
        <f t="shared" si="0"/>
        <v>8</v>
      </c>
      <c r="I34" s="21">
        <f t="shared" si="1"/>
        <v>6</v>
      </c>
      <c r="J34" s="22">
        <f t="shared" si="2"/>
        <v>0.33333333333333331</v>
      </c>
    </row>
    <row r="35" spans="1:10" x14ac:dyDescent="0.3">
      <c r="A35" t="str">
        <f t="shared" si="3"/>
        <v>M1I1</v>
      </c>
      <c r="B35" s="20" t="s">
        <v>9</v>
      </c>
      <c r="C35" s="20" t="s">
        <v>5</v>
      </c>
      <c r="D35" s="20" t="s">
        <v>3</v>
      </c>
      <c r="E35" s="20">
        <v>2</v>
      </c>
      <c r="F35" s="20">
        <f t="shared" si="4"/>
        <v>3</v>
      </c>
      <c r="G35" s="22">
        <f>_xlfn.SINGLE(VLOOKUP(B35,$C$14:D$15,2,FALSE))</f>
        <v>0.25</v>
      </c>
      <c r="H35" s="21">
        <f t="shared" si="0"/>
        <v>12</v>
      </c>
      <c r="I35" s="21">
        <f t="shared" si="1"/>
        <v>9</v>
      </c>
      <c r="J35" s="22">
        <f t="shared" si="2"/>
        <v>0.22222222222222221</v>
      </c>
    </row>
    <row r="36" spans="1:10" x14ac:dyDescent="0.3">
      <c r="A36" t="str">
        <f t="shared" si="3"/>
        <v>M1I2</v>
      </c>
      <c r="B36" s="20" t="s">
        <v>9</v>
      </c>
      <c r="C36" s="20" t="s">
        <v>5</v>
      </c>
      <c r="D36" s="20" t="s">
        <v>11</v>
      </c>
      <c r="E36" s="20">
        <v>0</v>
      </c>
      <c r="F36" s="20">
        <f t="shared" si="4"/>
        <v>2</v>
      </c>
      <c r="G36" s="22">
        <f>_xlfn.SINGLE(VLOOKUP(B36,$C$14:D$15,2,FALSE))</f>
        <v>0.25</v>
      </c>
      <c r="H36" s="21">
        <f t="shared" si="0"/>
        <v>8</v>
      </c>
      <c r="I36" s="21">
        <f t="shared" si="1"/>
        <v>6</v>
      </c>
      <c r="J36" s="22">
        <f t="shared" si="2"/>
        <v>0</v>
      </c>
    </row>
    <row r="37" spans="1:10" x14ac:dyDescent="0.3">
      <c r="A37" t="str">
        <f t="shared" si="3"/>
        <v>M2I1</v>
      </c>
      <c r="B37" s="20" t="s">
        <v>10</v>
      </c>
      <c r="C37" s="20" t="s">
        <v>6</v>
      </c>
      <c r="D37" s="20" t="s">
        <v>3</v>
      </c>
      <c r="E37" s="20">
        <v>3</v>
      </c>
      <c r="F37" s="20">
        <f t="shared" si="4"/>
        <v>8</v>
      </c>
      <c r="G37" s="22">
        <f>_xlfn.SINGLE(VLOOKUP(B37,$C$14:D$15,2,FALSE))</f>
        <v>0.3</v>
      </c>
      <c r="H37" s="21">
        <f t="shared" si="0"/>
        <v>26.666666666666668</v>
      </c>
      <c r="I37" s="21">
        <f t="shared" si="1"/>
        <v>18.666666666666668</v>
      </c>
      <c r="J37" s="22">
        <f t="shared" si="2"/>
        <v>0.1607142857142857</v>
      </c>
    </row>
    <row r="38" spans="1:10" x14ac:dyDescent="0.3">
      <c r="A38" t="str">
        <f t="shared" si="3"/>
        <v>M2I2</v>
      </c>
      <c r="B38" s="20" t="s">
        <v>10</v>
      </c>
      <c r="C38" s="20" t="s">
        <v>6</v>
      </c>
      <c r="D38" s="20" t="s">
        <v>11</v>
      </c>
      <c r="E38" s="20">
        <v>1</v>
      </c>
      <c r="F38" s="20">
        <f t="shared" si="4"/>
        <v>7</v>
      </c>
      <c r="G38" s="22">
        <f>_xlfn.SINGLE(VLOOKUP(B38,$C$14:D$15,2,FALSE))</f>
        <v>0.3</v>
      </c>
      <c r="H38" s="21">
        <f t="shared" si="0"/>
        <v>23.333333333333336</v>
      </c>
      <c r="I38" s="21">
        <f t="shared" si="1"/>
        <v>16.333333333333336</v>
      </c>
      <c r="J38" s="22">
        <f t="shared" si="2"/>
        <v>6.1224489795918359E-2</v>
      </c>
    </row>
    <row r="39" spans="1:10" x14ac:dyDescent="0.3">
      <c r="A39" t="str">
        <f t="shared" si="3"/>
        <v>M2I1</v>
      </c>
      <c r="B39" s="20" t="s">
        <v>10</v>
      </c>
      <c r="C39" s="20" t="s">
        <v>7</v>
      </c>
      <c r="D39" s="20" t="s">
        <v>3</v>
      </c>
      <c r="E39" s="20">
        <v>5</v>
      </c>
      <c r="F39" s="20">
        <f t="shared" si="4"/>
        <v>8</v>
      </c>
      <c r="G39" s="22">
        <f>_xlfn.SINGLE(VLOOKUP(B39,$C$14:D$15,2,FALSE))</f>
        <v>0.3</v>
      </c>
      <c r="H39" s="21">
        <f t="shared" si="0"/>
        <v>26.666666666666668</v>
      </c>
      <c r="I39" s="21">
        <f t="shared" si="1"/>
        <v>18.666666666666668</v>
      </c>
      <c r="J39" s="22">
        <f t="shared" si="2"/>
        <v>0.26785714285714285</v>
      </c>
    </row>
    <row r="40" spans="1:10" x14ac:dyDescent="0.3">
      <c r="A40" t="str">
        <f t="shared" si="3"/>
        <v>M2I2</v>
      </c>
      <c r="B40" s="20" t="s">
        <v>10</v>
      </c>
      <c r="C40" s="20" t="s">
        <v>7</v>
      </c>
      <c r="D40" s="20" t="s">
        <v>11</v>
      </c>
      <c r="E40" s="20">
        <v>6</v>
      </c>
      <c r="F40" s="20">
        <f t="shared" si="4"/>
        <v>7</v>
      </c>
      <c r="G40" s="22">
        <f>_xlfn.SINGLE(VLOOKUP(B40,$C$14:D$15,2,FALSE))</f>
        <v>0.3</v>
      </c>
      <c r="H40" s="21">
        <f t="shared" si="0"/>
        <v>23.333333333333336</v>
      </c>
      <c r="I40" s="21">
        <f t="shared" si="1"/>
        <v>16.333333333333336</v>
      </c>
      <c r="J40" s="22">
        <f t="shared" si="2"/>
        <v>0.36734693877551017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47F1-0340-46B7-8088-07D5A5BD8F25}">
  <dimension ref="A1:L40"/>
  <sheetViews>
    <sheetView showGridLines="0" topLeftCell="A22" zoomScale="90" zoomScaleNormal="90" workbookViewId="0">
      <selection activeCell="D36" sqref="D36"/>
    </sheetView>
  </sheetViews>
  <sheetFormatPr defaultRowHeight="14.4" x14ac:dyDescent="0.3"/>
  <cols>
    <col min="1" max="1" width="11.77734375" customWidth="1"/>
    <col min="9" max="10" width="10" bestFit="1" customWidth="1"/>
  </cols>
  <sheetData>
    <row r="1" spans="2:9" ht="18" x14ac:dyDescent="0.3">
      <c r="B1" s="12" t="s">
        <v>20</v>
      </c>
      <c r="C1" s="2"/>
      <c r="D1" s="2"/>
      <c r="E1" s="2"/>
      <c r="F1" s="2"/>
      <c r="G1" s="2"/>
      <c r="H1" s="2"/>
      <c r="I1" s="2"/>
    </row>
    <row r="2" spans="2:9" x14ac:dyDescent="0.3">
      <c r="B2" s="3" t="s">
        <v>17</v>
      </c>
      <c r="C2" s="2"/>
      <c r="D2" s="2"/>
      <c r="E2" s="2"/>
      <c r="F2" s="2"/>
      <c r="G2" s="2"/>
      <c r="H2" s="2"/>
      <c r="I2" s="2"/>
    </row>
    <row r="3" spans="2:9" x14ac:dyDescent="0.3">
      <c r="B3" s="3" t="s">
        <v>18</v>
      </c>
      <c r="C3" s="2"/>
      <c r="D3" s="2"/>
      <c r="E3" s="2"/>
      <c r="F3" s="2"/>
      <c r="G3" s="2"/>
      <c r="H3" s="2"/>
      <c r="I3" s="2"/>
    </row>
    <row r="4" spans="2:9" x14ac:dyDescent="0.3">
      <c r="B4" s="3" t="s">
        <v>19</v>
      </c>
      <c r="C4" s="2"/>
      <c r="D4" s="2"/>
      <c r="E4" s="2"/>
      <c r="F4" s="2"/>
      <c r="G4" s="2"/>
      <c r="H4" s="2"/>
      <c r="I4" s="2"/>
    </row>
    <row r="5" spans="2:9" x14ac:dyDescent="0.3">
      <c r="B5" s="4" t="s">
        <v>21</v>
      </c>
      <c r="C5" s="2"/>
      <c r="D5" s="2"/>
      <c r="E5" s="2"/>
      <c r="F5" s="2"/>
      <c r="G5" s="2"/>
      <c r="H5" s="2"/>
      <c r="I5" s="2"/>
    </row>
    <row r="6" spans="2:9" x14ac:dyDescent="0.3">
      <c r="B6" s="4" t="s">
        <v>22</v>
      </c>
      <c r="C6" s="2"/>
      <c r="D6" s="2"/>
      <c r="E6" s="2"/>
      <c r="F6" s="2"/>
      <c r="G6" s="2"/>
      <c r="H6" s="2"/>
      <c r="I6" s="2"/>
    </row>
    <row r="7" spans="2:9" x14ac:dyDescent="0.3">
      <c r="B7" s="4" t="s">
        <v>38</v>
      </c>
      <c r="C7" s="2"/>
      <c r="D7" s="2"/>
      <c r="E7" s="2"/>
      <c r="F7" s="2"/>
      <c r="G7" s="2"/>
      <c r="H7" s="2"/>
      <c r="I7" s="2"/>
    </row>
    <row r="8" spans="2:9" x14ac:dyDescent="0.3">
      <c r="B8" s="4" t="s">
        <v>23</v>
      </c>
      <c r="C8" s="2"/>
      <c r="D8" s="2"/>
      <c r="E8" s="2"/>
      <c r="F8" s="2"/>
      <c r="G8" s="2"/>
      <c r="H8" s="2"/>
      <c r="I8" s="2"/>
    </row>
    <row r="9" spans="2:9" x14ac:dyDescent="0.3">
      <c r="B9" s="4"/>
      <c r="C9" s="2"/>
      <c r="D9" s="2"/>
      <c r="E9" s="2"/>
      <c r="F9" s="2"/>
      <c r="G9" s="2"/>
      <c r="H9" s="2"/>
      <c r="I9" s="2"/>
    </row>
    <row r="10" spans="2:9" ht="20.399999999999999" x14ac:dyDescent="0.3">
      <c r="B10" s="12" t="s">
        <v>37</v>
      </c>
      <c r="C10" s="2"/>
      <c r="D10" s="2"/>
      <c r="E10" s="2"/>
      <c r="F10" s="2"/>
      <c r="G10" s="2"/>
      <c r="H10" s="2"/>
      <c r="I10" s="2"/>
    </row>
    <row r="11" spans="2:9" x14ac:dyDescent="0.3">
      <c r="B11" s="4"/>
      <c r="C11" s="2"/>
      <c r="D11" s="2"/>
      <c r="E11" s="2"/>
      <c r="F11" s="2"/>
      <c r="G11" s="2"/>
      <c r="H11" s="2"/>
      <c r="I11" s="2"/>
    </row>
    <row r="12" spans="2:9" ht="18" x14ac:dyDescent="0.3">
      <c r="B12" s="12" t="s">
        <v>24</v>
      </c>
      <c r="C12" s="2"/>
      <c r="D12" s="2"/>
      <c r="E12" s="2"/>
      <c r="F12" s="2"/>
      <c r="G12" s="2"/>
      <c r="H12" s="2"/>
      <c r="I12" s="2"/>
    </row>
    <row r="13" spans="2:9" ht="15.6" x14ac:dyDescent="0.35">
      <c r="B13" s="5" t="s">
        <v>25</v>
      </c>
      <c r="D13" s="2"/>
      <c r="E13" s="2"/>
      <c r="F13" s="2"/>
      <c r="G13" s="2"/>
      <c r="H13" s="2"/>
      <c r="I13" s="2"/>
    </row>
    <row r="14" spans="2:9" x14ac:dyDescent="0.3">
      <c r="B14" s="4"/>
      <c r="C14" s="6" t="s">
        <v>9</v>
      </c>
      <c r="D14" s="7">
        <v>0.25</v>
      </c>
      <c r="E14" s="2"/>
      <c r="F14" s="2"/>
      <c r="G14" s="2"/>
      <c r="H14" s="2"/>
      <c r="I14" s="2"/>
    </row>
    <row r="15" spans="2:9" x14ac:dyDescent="0.3">
      <c r="C15" s="6" t="s">
        <v>10</v>
      </c>
      <c r="D15" s="7">
        <v>0.3</v>
      </c>
    </row>
    <row r="16" spans="2:9" x14ac:dyDescent="0.3">
      <c r="D16" s="1"/>
    </row>
    <row r="17" spans="1:12" ht="15.6" x14ac:dyDescent="0.35">
      <c r="B17" s="5" t="s">
        <v>26</v>
      </c>
      <c r="D17" s="1"/>
    </row>
    <row r="18" spans="1:12" x14ac:dyDescent="0.3">
      <c r="C18" s="9" t="s">
        <v>0</v>
      </c>
      <c r="D18" s="9" t="s">
        <v>2</v>
      </c>
      <c r="E18" s="9" t="s">
        <v>1</v>
      </c>
      <c r="F18" s="9" t="s">
        <v>8</v>
      </c>
    </row>
    <row r="19" spans="1:12" ht="15" x14ac:dyDescent="0.35">
      <c r="C19" s="10"/>
      <c r="D19" s="10"/>
      <c r="E19" s="10"/>
      <c r="F19" s="11" t="s">
        <v>27</v>
      </c>
    </row>
    <row r="20" spans="1:12" x14ac:dyDescent="0.3">
      <c r="C20" s="6" t="s">
        <v>9</v>
      </c>
      <c r="D20" s="6" t="s">
        <v>4</v>
      </c>
      <c r="E20" s="6" t="s">
        <v>3</v>
      </c>
      <c r="F20" s="6">
        <v>1</v>
      </c>
    </row>
    <row r="21" spans="1:12" x14ac:dyDescent="0.3">
      <c r="C21" s="6" t="s">
        <v>9</v>
      </c>
      <c r="D21" s="6" t="s">
        <v>4</v>
      </c>
      <c r="E21" s="6" t="s">
        <v>11</v>
      </c>
      <c r="F21" s="6">
        <v>2</v>
      </c>
    </row>
    <row r="22" spans="1:12" x14ac:dyDescent="0.3">
      <c r="C22" s="6" t="s">
        <v>9</v>
      </c>
      <c r="D22" s="6" t="s">
        <v>5</v>
      </c>
      <c r="E22" s="6" t="s">
        <v>3</v>
      </c>
      <c r="F22" s="6">
        <v>2</v>
      </c>
    </row>
    <row r="23" spans="1:12" x14ac:dyDescent="0.3">
      <c r="C23" s="6" t="s">
        <v>9</v>
      </c>
      <c r="D23" s="6" t="s">
        <v>5</v>
      </c>
      <c r="E23" s="6" t="s">
        <v>11</v>
      </c>
      <c r="F23" s="6">
        <v>0</v>
      </c>
    </row>
    <row r="24" spans="1:12" x14ac:dyDescent="0.3">
      <c r="C24" s="6" t="s">
        <v>10</v>
      </c>
      <c r="D24" s="6" t="s">
        <v>6</v>
      </c>
      <c r="E24" s="6" t="s">
        <v>3</v>
      </c>
      <c r="F24" s="6">
        <v>3</v>
      </c>
    </row>
    <row r="25" spans="1:12" x14ac:dyDescent="0.3">
      <c r="C25" s="6" t="s">
        <v>10</v>
      </c>
      <c r="D25" s="6" t="s">
        <v>6</v>
      </c>
      <c r="E25" s="6" t="s">
        <v>11</v>
      </c>
      <c r="F25" s="6">
        <v>1</v>
      </c>
    </row>
    <row r="26" spans="1:12" x14ac:dyDescent="0.3">
      <c r="C26" s="6" t="s">
        <v>10</v>
      </c>
      <c r="D26" s="6" t="s">
        <v>7</v>
      </c>
      <c r="E26" s="6" t="s">
        <v>3</v>
      </c>
      <c r="F26" s="6">
        <v>5</v>
      </c>
    </row>
    <row r="27" spans="1:12" x14ac:dyDescent="0.3">
      <c r="C27" s="6" t="s">
        <v>10</v>
      </c>
      <c r="D27" s="6" t="s">
        <v>7</v>
      </c>
      <c r="E27" s="6" t="s">
        <v>11</v>
      </c>
      <c r="F27" s="6">
        <v>6</v>
      </c>
    </row>
    <row r="28" spans="1:12" x14ac:dyDescent="0.3">
      <c r="D28" s="1"/>
    </row>
    <row r="29" spans="1:12" ht="18" x14ac:dyDescent="0.3">
      <c r="B29" s="12" t="s">
        <v>28</v>
      </c>
      <c r="D29" s="1"/>
    </row>
    <row r="30" spans="1:12" ht="43.2" x14ac:dyDescent="0.3">
      <c r="A30" t="s">
        <v>13</v>
      </c>
      <c r="B30" s="13" t="s">
        <v>0</v>
      </c>
      <c r="C30" s="13" t="s">
        <v>2</v>
      </c>
      <c r="D30" s="28" t="s">
        <v>45</v>
      </c>
      <c r="E30" s="13" t="s">
        <v>1</v>
      </c>
      <c r="F30" s="13" t="s">
        <v>8</v>
      </c>
      <c r="G30" s="27" t="s">
        <v>44</v>
      </c>
      <c r="H30" s="13" t="s">
        <v>12</v>
      </c>
      <c r="I30" s="13" t="s">
        <v>14</v>
      </c>
      <c r="J30" s="13" t="s">
        <v>15</v>
      </c>
      <c r="K30" s="13" t="s">
        <v>32</v>
      </c>
      <c r="L30" s="13" t="s">
        <v>16</v>
      </c>
    </row>
    <row r="31" spans="1:12" ht="15.6" x14ac:dyDescent="0.35">
      <c r="B31" s="16"/>
      <c r="C31" s="16"/>
      <c r="E31" s="16"/>
      <c r="F31" s="14" t="s">
        <v>27</v>
      </c>
      <c r="H31" s="15" t="s">
        <v>29</v>
      </c>
      <c r="I31" s="16" t="s">
        <v>31</v>
      </c>
      <c r="J31" s="16"/>
      <c r="K31" s="16" t="s">
        <v>33</v>
      </c>
      <c r="L31" s="23" t="s">
        <v>36</v>
      </c>
    </row>
    <row r="32" spans="1:12" s="8" customFormat="1" x14ac:dyDescent="0.3">
      <c r="B32" s="17">
        <v>1</v>
      </c>
      <c r="C32" s="17">
        <v>2</v>
      </c>
      <c r="E32" s="17">
        <v>3</v>
      </c>
      <c r="F32" s="17">
        <v>4</v>
      </c>
      <c r="H32" s="18">
        <v>5</v>
      </c>
      <c r="I32" s="17">
        <v>6</v>
      </c>
      <c r="J32" s="19" t="s">
        <v>30</v>
      </c>
      <c r="K32" s="19" t="s">
        <v>34</v>
      </c>
      <c r="L32" s="17" t="s">
        <v>35</v>
      </c>
    </row>
    <row r="33" spans="1:12" x14ac:dyDescent="0.3">
      <c r="A33" t="str">
        <f>_xlfn.SINGLE(CONCATENATE(B33,E33))</f>
        <v>M1I1</v>
      </c>
      <c r="B33" s="20" t="s">
        <v>9</v>
      </c>
      <c r="C33" s="20" t="s">
        <v>4</v>
      </c>
      <c r="D33" t="s">
        <v>46</v>
      </c>
      <c r="E33" s="20" t="s">
        <v>3</v>
      </c>
      <c r="F33" s="20">
        <v>1</v>
      </c>
      <c r="G33">
        <v>500000</v>
      </c>
      <c r="H33" s="20">
        <f>SUMIF($C$33:$C$40,C33,$G$33:$G$40)</f>
        <v>600000</v>
      </c>
      <c r="I33" s="22">
        <f>_xlfn.SINGLE(VLOOKUP(B33,$C$14:D$15,2,FALSE))</f>
        <v>0.25</v>
      </c>
      <c r="J33" s="21">
        <f t="shared" ref="J33:J40" si="0">H33/I33</f>
        <v>2400000</v>
      </c>
      <c r="K33" s="21">
        <f t="shared" ref="K33:K40" si="1">J33-H33</f>
        <v>1800000</v>
      </c>
      <c r="L33" s="22">
        <f>G33/K33</f>
        <v>0.27777777777777779</v>
      </c>
    </row>
    <row r="34" spans="1:12" x14ac:dyDescent="0.3">
      <c r="A34" t="str">
        <f>_xlfn.SINGLE(CONCATENATE(B34,E34))</f>
        <v>M1I2</v>
      </c>
      <c r="B34" s="20" t="s">
        <v>9</v>
      </c>
      <c r="C34" s="20" t="s">
        <v>4</v>
      </c>
      <c r="D34" t="s">
        <v>46</v>
      </c>
      <c r="E34" s="20" t="s">
        <v>11</v>
      </c>
      <c r="F34" s="20">
        <v>2</v>
      </c>
      <c r="G34">
        <v>100000</v>
      </c>
      <c r="H34" s="20">
        <f>SUMIF($C$33:$C$40,C34,$G$33:$G$40)</f>
        <v>600000</v>
      </c>
      <c r="I34" s="22">
        <f>_xlfn.SINGLE(VLOOKUP(B34,$C$14:D$15,2,FALSE))</f>
        <v>0.25</v>
      </c>
      <c r="J34" s="21">
        <f t="shared" si="0"/>
        <v>2400000</v>
      </c>
      <c r="K34" s="21">
        <f t="shared" si="1"/>
        <v>1800000</v>
      </c>
      <c r="L34" s="22">
        <f>G34/K34</f>
        <v>5.5555555555555552E-2</v>
      </c>
    </row>
    <row r="35" spans="1:12" x14ac:dyDescent="0.3">
      <c r="A35" t="str">
        <f>_xlfn.SINGLE(CONCATENATE(B35,E35))</f>
        <v>M1I1</v>
      </c>
      <c r="B35" s="20" t="s">
        <v>9</v>
      </c>
      <c r="C35" s="20" t="s">
        <v>5</v>
      </c>
      <c r="D35" t="s">
        <v>46</v>
      </c>
      <c r="E35" s="20" t="s">
        <v>3</v>
      </c>
      <c r="F35" s="20">
        <v>2</v>
      </c>
      <c r="G35">
        <v>2500000</v>
      </c>
      <c r="H35" s="20">
        <f>SUMIF($C$33:$C$40,C35,$G$33:$G$40)</f>
        <v>5500000</v>
      </c>
      <c r="I35" s="22">
        <f>_xlfn.SINGLE(VLOOKUP(B35,$C$14:D$15,2,FALSE))</f>
        <v>0.25</v>
      </c>
      <c r="J35" s="21">
        <f t="shared" si="0"/>
        <v>22000000</v>
      </c>
      <c r="K35" s="21">
        <f t="shared" si="1"/>
        <v>16500000</v>
      </c>
      <c r="L35" s="22">
        <f t="shared" ref="L35:L36" si="2">G35/K35</f>
        <v>0.15151515151515152</v>
      </c>
    </row>
    <row r="36" spans="1:12" x14ac:dyDescent="0.3">
      <c r="A36" t="str">
        <f>_xlfn.SINGLE(CONCATENATE(B36,E36))</f>
        <v>M1I2</v>
      </c>
      <c r="B36" s="20" t="s">
        <v>9</v>
      </c>
      <c r="C36" s="20" t="s">
        <v>5</v>
      </c>
      <c r="D36" t="s">
        <v>46</v>
      </c>
      <c r="E36" s="20" t="s">
        <v>11</v>
      </c>
      <c r="F36" s="20">
        <v>0</v>
      </c>
      <c r="G36">
        <v>3000000</v>
      </c>
      <c r="H36" s="20">
        <f>SUMIF($C$33:$C$40,C36,$G$33:$G$40)</f>
        <v>5500000</v>
      </c>
      <c r="I36" s="22">
        <f>_xlfn.SINGLE(VLOOKUP(B36,$C$14:D$15,2,FALSE))</f>
        <v>0.25</v>
      </c>
      <c r="J36" s="21">
        <f t="shared" si="0"/>
        <v>22000000</v>
      </c>
      <c r="K36" s="21">
        <f t="shared" si="1"/>
        <v>16500000</v>
      </c>
      <c r="L36" s="22">
        <f t="shared" si="2"/>
        <v>0.18181818181818182</v>
      </c>
    </row>
    <row r="37" spans="1:12" x14ac:dyDescent="0.3">
      <c r="A37" t="str">
        <f>_xlfn.SINGLE(CONCATENATE(B37,E37))</f>
        <v>M1I1</v>
      </c>
      <c r="B37" s="20" t="s">
        <v>9</v>
      </c>
      <c r="C37" s="20" t="s">
        <v>6</v>
      </c>
      <c r="D37" t="s">
        <v>47</v>
      </c>
      <c r="E37" s="20" t="s">
        <v>3</v>
      </c>
      <c r="F37" s="20">
        <v>3</v>
      </c>
      <c r="H37" s="20">
        <f>_xlfn.SINGLE(SUMIF($A$33:$A$40,CONCATENATE(B37,E37),$F$33:$F$40))</f>
        <v>11</v>
      </c>
      <c r="I37" s="22">
        <f>_xlfn.SINGLE(VLOOKUP(B37,$C$14:D$15,2,FALSE))</f>
        <v>0.25</v>
      </c>
      <c r="J37" s="21">
        <f t="shared" si="0"/>
        <v>44</v>
      </c>
      <c r="K37" s="21">
        <f t="shared" si="1"/>
        <v>33</v>
      </c>
      <c r="L37" s="22">
        <f>F37/K37</f>
        <v>9.0909090909090912E-2</v>
      </c>
    </row>
    <row r="38" spans="1:12" x14ac:dyDescent="0.3">
      <c r="A38" t="str">
        <f>_xlfn.SINGLE(CONCATENATE(B38,E38))</f>
        <v>M1I2</v>
      </c>
      <c r="B38" s="20" t="s">
        <v>9</v>
      </c>
      <c r="C38" s="20" t="s">
        <v>6</v>
      </c>
      <c r="D38" t="s">
        <v>47</v>
      </c>
      <c r="E38" s="20" t="s">
        <v>11</v>
      </c>
      <c r="F38" s="20">
        <v>1</v>
      </c>
      <c r="H38" s="20">
        <f>_xlfn.SINGLE(SUMIF($A$33:$A$40,CONCATENATE(B38,E38),$F$33:$F$40))</f>
        <v>9</v>
      </c>
      <c r="I38" s="22">
        <f>_xlfn.SINGLE(VLOOKUP(B38,$C$14:D$15,2,FALSE))</f>
        <v>0.25</v>
      </c>
      <c r="J38" s="21">
        <f t="shared" si="0"/>
        <v>36</v>
      </c>
      <c r="K38" s="21">
        <f t="shared" si="1"/>
        <v>27</v>
      </c>
      <c r="L38" s="22">
        <f>F38/K38</f>
        <v>3.7037037037037035E-2</v>
      </c>
    </row>
    <row r="39" spans="1:12" x14ac:dyDescent="0.3">
      <c r="A39" t="str">
        <f>_xlfn.SINGLE(CONCATENATE(B39,E39))</f>
        <v>M1I1</v>
      </c>
      <c r="B39" s="20" t="s">
        <v>9</v>
      </c>
      <c r="C39" s="20" t="s">
        <v>7</v>
      </c>
      <c r="D39" t="s">
        <v>47</v>
      </c>
      <c r="E39" s="20" t="s">
        <v>3</v>
      </c>
      <c r="F39" s="20">
        <v>5</v>
      </c>
      <c r="H39" s="20">
        <f>_xlfn.SINGLE(SUMIF($A$33:$A$40,CONCATENATE(B39,E39),$F$33:$F$40))</f>
        <v>11</v>
      </c>
      <c r="I39" s="22">
        <f>_xlfn.SINGLE(VLOOKUP(B39,$C$14:D$15,2,FALSE))</f>
        <v>0.25</v>
      </c>
      <c r="J39" s="21">
        <f t="shared" si="0"/>
        <v>44</v>
      </c>
      <c r="K39" s="21">
        <f t="shared" si="1"/>
        <v>33</v>
      </c>
      <c r="L39" s="22">
        <f>F39/K39</f>
        <v>0.15151515151515152</v>
      </c>
    </row>
    <row r="40" spans="1:12" x14ac:dyDescent="0.3">
      <c r="A40" t="str">
        <f>_xlfn.SINGLE(CONCATENATE(B40,E40))</f>
        <v>M1I2</v>
      </c>
      <c r="B40" s="20" t="s">
        <v>9</v>
      </c>
      <c r="C40" s="20" t="s">
        <v>7</v>
      </c>
      <c r="D40" t="s">
        <v>47</v>
      </c>
      <c r="E40" s="20" t="s">
        <v>11</v>
      </c>
      <c r="F40" s="20">
        <v>6</v>
      </c>
      <c r="H40" s="20">
        <f>_xlfn.SINGLE(SUMIF($A$33:$A$40,CONCATENATE(B40,E40),$F$33:$F$40))</f>
        <v>9</v>
      </c>
      <c r="I40" s="22">
        <f>_xlfn.SINGLE(VLOOKUP(B40,$C$14:D$15,2,FALSE))</f>
        <v>0.25</v>
      </c>
      <c r="J40" s="21">
        <f t="shared" si="0"/>
        <v>36</v>
      </c>
      <c r="K40" s="21">
        <f t="shared" si="1"/>
        <v>27</v>
      </c>
      <c r="L40" s="22">
        <f>F40/K40</f>
        <v>0.22222222222222221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152CC-7DE8-4928-9247-0D1B860A8359}">
  <dimension ref="A1:L40"/>
  <sheetViews>
    <sheetView showGridLines="0" topLeftCell="B22" zoomScale="90" zoomScaleNormal="90" workbookViewId="0">
      <selection activeCell="E33" sqref="E33:E36"/>
    </sheetView>
  </sheetViews>
  <sheetFormatPr defaultRowHeight="14.4" x14ac:dyDescent="0.3"/>
  <cols>
    <col min="1" max="1" width="0" hidden="1" customWidth="1"/>
  </cols>
  <sheetData>
    <row r="1" spans="2:11" ht="18" x14ac:dyDescent="0.3">
      <c r="B1" s="12" t="s">
        <v>20</v>
      </c>
      <c r="C1" s="2"/>
      <c r="D1" s="2"/>
      <c r="E1" s="2"/>
      <c r="F1" s="2"/>
      <c r="G1" s="2"/>
      <c r="H1" s="2"/>
      <c r="I1" s="2"/>
      <c r="J1" s="2"/>
      <c r="K1" s="2"/>
    </row>
    <row r="2" spans="2:11" x14ac:dyDescent="0.3">
      <c r="B2" s="3" t="s">
        <v>17</v>
      </c>
      <c r="C2" s="2"/>
      <c r="D2" s="2"/>
      <c r="E2" s="2"/>
      <c r="F2" s="2"/>
      <c r="G2" s="2"/>
      <c r="H2" s="2"/>
      <c r="I2" s="2"/>
      <c r="J2" s="2"/>
      <c r="K2" s="2"/>
    </row>
    <row r="3" spans="2:11" x14ac:dyDescent="0.3">
      <c r="B3" s="3" t="s">
        <v>18</v>
      </c>
      <c r="C3" s="2"/>
      <c r="D3" s="2"/>
      <c r="E3" s="2"/>
      <c r="F3" s="2"/>
      <c r="G3" s="2"/>
      <c r="H3" s="2"/>
      <c r="I3" s="2"/>
      <c r="J3" s="2"/>
      <c r="K3" s="2"/>
    </row>
    <row r="4" spans="2:11" x14ac:dyDescent="0.3">
      <c r="B4" s="3" t="s">
        <v>19</v>
      </c>
      <c r="C4" s="2"/>
      <c r="D4" s="2"/>
      <c r="E4" s="2"/>
      <c r="F4" s="2"/>
      <c r="G4" s="2"/>
      <c r="H4" s="2"/>
      <c r="I4" s="2"/>
      <c r="J4" s="2"/>
      <c r="K4" s="2"/>
    </row>
    <row r="5" spans="2:11" x14ac:dyDescent="0.3">
      <c r="B5" s="4" t="s">
        <v>21</v>
      </c>
      <c r="C5" s="2"/>
      <c r="D5" s="2"/>
      <c r="E5" s="2"/>
      <c r="F5" s="2"/>
      <c r="G5" s="2"/>
      <c r="H5" s="2"/>
      <c r="I5" s="2"/>
      <c r="J5" s="2"/>
      <c r="K5" s="2"/>
    </row>
    <row r="6" spans="2:11" x14ac:dyDescent="0.3">
      <c r="B6" s="4" t="s">
        <v>22</v>
      </c>
      <c r="C6" s="2"/>
      <c r="D6" s="2"/>
      <c r="E6" s="2"/>
      <c r="F6" s="2"/>
      <c r="G6" s="2"/>
      <c r="H6" s="2"/>
      <c r="I6" s="2"/>
      <c r="J6" s="2"/>
      <c r="K6" s="2"/>
    </row>
    <row r="7" spans="2:11" x14ac:dyDescent="0.3">
      <c r="B7" s="4" t="s">
        <v>38</v>
      </c>
      <c r="C7" s="2"/>
      <c r="D7" s="2"/>
      <c r="E7" s="2"/>
      <c r="F7" s="2"/>
      <c r="G7" s="2"/>
      <c r="H7" s="2"/>
      <c r="I7" s="2"/>
      <c r="J7" s="2"/>
      <c r="K7" s="2"/>
    </row>
    <row r="8" spans="2:11" x14ac:dyDescent="0.3">
      <c r="B8" s="4" t="s">
        <v>23</v>
      </c>
      <c r="C8" s="2"/>
      <c r="D8" s="2"/>
      <c r="E8" s="2"/>
      <c r="F8" s="2"/>
      <c r="G8" s="2"/>
      <c r="H8" s="2"/>
      <c r="I8" s="2"/>
      <c r="J8" s="2"/>
      <c r="K8" s="2"/>
    </row>
    <row r="9" spans="2:11" x14ac:dyDescent="0.3">
      <c r="B9" s="4"/>
      <c r="C9" s="2"/>
      <c r="D9" s="2"/>
      <c r="E9" s="2"/>
      <c r="F9" s="2"/>
      <c r="G9" s="2"/>
      <c r="H9" s="2"/>
      <c r="I9" s="2"/>
      <c r="J9" s="2"/>
      <c r="K9" s="2"/>
    </row>
    <row r="10" spans="2:11" ht="20.399999999999999" x14ac:dyDescent="0.3">
      <c r="B10" s="12" t="s">
        <v>37</v>
      </c>
      <c r="C10" s="2"/>
      <c r="D10" s="2"/>
      <c r="E10" s="2"/>
      <c r="F10" s="2"/>
      <c r="G10" s="2"/>
      <c r="H10" s="2"/>
      <c r="I10" s="2"/>
      <c r="J10" s="2"/>
      <c r="K10" s="2"/>
    </row>
    <row r="11" spans="2:11" x14ac:dyDescent="0.3">
      <c r="B11" s="4"/>
      <c r="C11" s="2"/>
      <c r="D11" s="2"/>
      <c r="E11" s="2"/>
      <c r="F11" s="2"/>
      <c r="G11" s="2"/>
      <c r="H11" s="2"/>
      <c r="I11" s="2"/>
      <c r="J11" s="2"/>
      <c r="K11" s="2"/>
    </row>
    <row r="12" spans="2:11" ht="18" x14ac:dyDescent="0.3">
      <c r="B12" s="12" t="s">
        <v>24</v>
      </c>
      <c r="C12" s="2"/>
      <c r="D12" s="2"/>
      <c r="E12" s="2"/>
      <c r="F12" s="2"/>
      <c r="G12" s="2"/>
      <c r="H12" s="2"/>
      <c r="I12" s="2"/>
      <c r="J12" s="2"/>
      <c r="K12" s="2"/>
    </row>
    <row r="13" spans="2:11" ht="15.6" x14ac:dyDescent="0.35">
      <c r="B13" s="5" t="s">
        <v>25</v>
      </c>
      <c r="D13" s="2"/>
      <c r="E13" s="2"/>
      <c r="F13" s="2"/>
      <c r="G13" s="2"/>
      <c r="H13" s="2"/>
      <c r="I13" s="2"/>
      <c r="J13" s="2"/>
      <c r="K13" s="2"/>
    </row>
    <row r="14" spans="2:11" x14ac:dyDescent="0.3">
      <c r="B14" s="4"/>
      <c r="C14" s="6" t="s">
        <v>9</v>
      </c>
      <c r="D14" s="7">
        <v>0.25</v>
      </c>
      <c r="E14" s="2"/>
      <c r="F14" s="2"/>
      <c r="G14" s="2"/>
      <c r="H14" s="2"/>
      <c r="I14" s="2"/>
      <c r="J14" s="2"/>
      <c r="K14" s="2"/>
    </row>
    <row r="15" spans="2:11" x14ac:dyDescent="0.3">
      <c r="C15" s="6" t="s">
        <v>10</v>
      </c>
      <c r="D15" s="7">
        <v>0.3</v>
      </c>
    </row>
    <row r="16" spans="2:11" x14ac:dyDescent="0.3">
      <c r="D16" s="1"/>
    </row>
    <row r="17" spans="1:12" ht="15.6" x14ac:dyDescent="0.35">
      <c r="B17" s="5" t="s">
        <v>26</v>
      </c>
      <c r="D17" s="1"/>
    </row>
    <row r="18" spans="1:12" x14ac:dyDescent="0.3">
      <c r="C18" s="9" t="s">
        <v>0</v>
      </c>
      <c r="D18" s="9" t="s">
        <v>2</v>
      </c>
      <c r="E18" s="9" t="s">
        <v>1</v>
      </c>
      <c r="F18" s="9" t="s">
        <v>8</v>
      </c>
      <c r="G18" s="24"/>
      <c r="H18" s="24"/>
    </row>
    <row r="19" spans="1:12" ht="15" x14ac:dyDescent="0.35">
      <c r="C19" s="10"/>
      <c r="D19" s="10"/>
      <c r="E19" s="10"/>
      <c r="F19" s="11" t="s">
        <v>27</v>
      </c>
      <c r="G19" s="25"/>
      <c r="H19" s="25"/>
    </row>
    <row r="20" spans="1:12" x14ac:dyDescent="0.3">
      <c r="C20" s="6" t="s">
        <v>9</v>
      </c>
      <c r="D20" s="6" t="s">
        <v>4</v>
      </c>
      <c r="E20" s="6" t="s">
        <v>3</v>
      </c>
      <c r="F20" s="6">
        <v>1</v>
      </c>
      <c r="G20" s="24"/>
      <c r="H20" s="24"/>
    </row>
    <row r="21" spans="1:12" x14ac:dyDescent="0.3">
      <c r="C21" s="6" t="s">
        <v>9</v>
      </c>
      <c r="D21" s="6" t="s">
        <v>4</v>
      </c>
      <c r="E21" s="6" t="s">
        <v>11</v>
      </c>
      <c r="F21" s="6">
        <v>2</v>
      </c>
      <c r="G21" s="24"/>
      <c r="H21" s="24"/>
    </row>
    <row r="22" spans="1:12" x14ac:dyDescent="0.3">
      <c r="C22" s="6" t="s">
        <v>9</v>
      </c>
      <c r="D22" s="6" t="s">
        <v>5</v>
      </c>
      <c r="E22" s="6" t="s">
        <v>3</v>
      </c>
      <c r="F22" s="6">
        <v>2</v>
      </c>
      <c r="G22" s="24"/>
      <c r="H22" s="24"/>
    </row>
    <row r="23" spans="1:12" x14ac:dyDescent="0.3">
      <c r="C23" s="6" t="s">
        <v>9</v>
      </c>
      <c r="D23" s="6" t="s">
        <v>5</v>
      </c>
      <c r="E23" s="6" t="s">
        <v>11</v>
      </c>
      <c r="F23" s="6">
        <v>0</v>
      </c>
      <c r="G23" s="24"/>
      <c r="H23" s="24"/>
    </row>
    <row r="24" spans="1:12" x14ac:dyDescent="0.3">
      <c r="C24" s="6" t="s">
        <v>10</v>
      </c>
      <c r="D24" s="6" t="s">
        <v>6</v>
      </c>
      <c r="E24" s="6" t="s">
        <v>3</v>
      </c>
      <c r="F24" s="6">
        <v>3</v>
      </c>
      <c r="G24" s="24"/>
      <c r="H24" s="24"/>
    </row>
    <row r="25" spans="1:12" x14ac:dyDescent="0.3">
      <c r="C25" s="6" t="s">
        <v>10</v>
      </c>
      <c r="D25" s="6" t="s">
        <v>6</v>
      </c>
      <c r="E25" s="6" t="s">
        <v>11</v>
      </c>
      <c r="F25" s="6">
        <v>1</v>
      </c>
      <c r="G25" s="24"/>
      <c r="H25" s="24"/>
    </row>
    <row r="26" spans="1:12" x14ac:dyDescent="0.3">
      <c r="C26" s="6" t="s">
        <v>10</v>
      </c>
      <c r="D26" s="6" t="s">
        <v>7</v>
      </c>
      <c r="E26" s="6" t="s">
        <v>3</v>
      </c>
      <c r="F26" s="6">
        <v>5</v>
      </c>
      <c r="G26" s="24"/>
      <c r="H26" s="24"/>
    </row>
    <row r="27" spans="1:12" x14ac:dyDescent="0.3">
      <c r="C27" s="6" t="s">
        <v>10</v>
      </c>
      <c r="D27" s="6" t="s">
        <v>7</v>
      </c>
      <c r="E27" s="6" t="s">
        <v>11</v>
      </c>
      <c r="F27" s="6">
        <v>6</v>
      </c>
      <c r="G27" s="24"/>
      <c r="H27" s="24"/>
    </row>
    <row r="28" spans="1:12" x14ac:dyDescent="0.3">
      <c r="D28" s="1"/>
    </row>
    <row r="29" spans="1:12" ht="18" x14ac:dyDescent="0.3">
      <c r="B29" s="12" t="s">
        <v>28</v>
      </c>
      <c r="D29" s="1"/>
    </row>
    <row r="30" spans="1:12" ht="57.6" x14ac:dyDescent="0.3">
      <c r="A30" t="s">
        <v>13</v>
      </c>
      <c r="B30" s="13" t="s">
        <v>0</v>
      </c>
      <c r="C30" s="13" t="s">
        <v>2</v>
      </c>
      <c r="D30" s="13" t="s">
        <v>1</v>
      </c>
      <c r="E30" s="13" t="s">
        <v>8</v>
      </c>
      <c r="F30" s="13" t="s">
        <v>12</v>
      </c>
      <c r="G30" s="13" t="s">
        <v>39</v>
      </c>
      <c r="H30" s="13" t="s">
        <v>40</v>
      </c>
      <c r="I30" s="13" t="s">
        <v>14</v>
      </c>
      <c r="J30" s="13" t="s">
        <v>15</v>
      </c>
      <c r="K30" s="13" t="s">
        <v>32</v>
      </c>
      <c r="L30" s="13" t="s">
        <v>16</v>
      </c>
    </row>
    <row r="31" spans="1:12" ht="15.6" x14ac:dyDescent="0.35">
      <c r="B31" s="16"/>
      <c r="C31" s="16"/>
      <c r="D31" s="16"/>
      <c r="E31" s="14" t="s">
        <v>27</v>
      </c>
      <c r="F31" s="15" t="s">
        <v>29</v>
      </c>
      <c r="G31" s="15"/>
      <c r="H31" s="15"/>
      <c r="I31" s="16" t="s">
        <v>31</v>
      </c>
      <c r="J31" s="16"/>
      <c r="K31" s="16" t="s">
        <v>33</v>
      </c>
      <c r="L31" s="23" t="s">
        <v>36</v>
      </c>
    </row>
    <row r="32" spans="1:12" s="8" customFormat="1" x14ac:dyDescent="0.3">
      <c r="B32" s="17">
        <v>1</v>
      </c>
      <c r="C32" s="17">
        <v>2</v>
      </c>
      <c r="D32" s="17">
        <v>3</v>
      </c>
      <c r="E32" s="17">
        <v>4</v>
      </c>
      <c r="F32" s="18">
        <v>5</v>
      </c>
      <c r="G32" s="18">
        <v>6</v>
      </c>
      <c r="H32" s="18">
        <v>7</v>
      </c>
      <c r="I32" s="17">
        <v>8</v>
      </c>
      <c r="J32" s="19" t="s">
        <v>41</v>
      </c>
      <c r="K32" s="19" t="s">
        <v>42</v>
      </c>
      <c r="L32" s="17" t="s">
        <v>43</v>
      </c>
    </row>
    <row r="33" spans="1:12" x14ac:dyDescent="0.3">
      <c r="A33" t="str">
        <f>_xlfn.SINGLE(CONCATENATE(B33,D33))</f>
        <v>M1I1</v>
      </c>
      <c r="B33" s="20" t="s">
        <v>9</v>
      </c>
      <c r="C33" s="20" t="s">
        <v>4</v>
      </c>
      <c r="D33" s="20" t="s">
        <v>3</v>
      </c>
      <c r="E33" s="20">
        <v>1</v>
      </c>
      <c r="F33" s="20">
        <f>_xlfn.SINGLE(SUMIF($B$33:$B$40,B33,$E$33:$E$40))</f>
        <v>5</v>
      </c>
      <c r="G33" s="20">
        <v>2</v>
      </c>
      <c r="H33" s="20">
        <f>_xlfn.SINGLE(SUMIF($C$33:$C$40,C33,$E$33:$E$40))</f>
        <v>3</v>
      </c>
      <c r="I33" s="22">
        <f>_xlfn.SINGLE(VLOOKUP(B33,$C$14:D$15,2,FALSE))</f>
        <v>0.25</v>
      </c>
      <c r="J33" s="21">
        <f>F33/I33/G33</f>
        <v>10</v>
      </c>
      <c r="K33" s="21">
        <f>J33-H33</f>
        <v>7</v>
      </c>
      <c r="L33" s="26">
        <f>E33/K33</f>
        <v>0.14285714285714285</v>
      </c>
    </row>
    <row r="34" spans="1:12" x14ac:dyDescent="0.3">
      <c r="A34" t="str">
        <f t="shared" ref="A34:A40" si="0">_xlfn.SINGLE(CONCATENATE(B34,D34))</f>
        <v>M1I2</v>
      </c>
      <c r="B34" s="20" t="s">
        <v>9</v>
      </c>
      <c r="C34" s="20" t="s">
        <v>4</v>
      </c>
      <c r="D34" s="20" t="s">
        <v>11</v>
      </c>
      <c r="E34" s="20">
        <v>2</v>
      </c>
      <c r="F34" s="20">
        <f t="shared" ref="F34:F40" si="1">_xlfn.SINGLE(SUMIF($B$33:$B$40,B34,$E$33:$E$40))</f>
        <v>5</v>
      </c>
      <c r="G34" s="20">
        <v>2</v>
      </c>
      <c r="H34" s="20">
        <f t="shared" ref="H34:H40" si="2">_xlfn.SINGLE(SUMIF($C$33:$C$40,C34,$E$33:$E$40))</f>
        <v>3</v>
      </c>
      <c r="I34" s="22">
        <f>_xlfn.SINGLE(VLOOKUP(B34,$C$14:D$15,2,FALSE))</f>
        <v>0.25</v>
      </c>
      <c r="J34" s="21">
        <f t="shared" ref="J34:J40" si="3">F34/I34/G34</f>
        <v>10</v>
      </c>
      <c r="K34" s="21">
        <f t="shared" ref="K34:K40" si="4">J34-H34</f>
        <v>7</v>
      </c>
      <c r="L34" s="22">
        <f t="shared" ref="L34:L40" si="5">E34/K34</f>
        <v>0.2857142857142857</v>
      </c>
    </row>
    <row r="35" spans="1:12" x14ac:dyDescent="0.3">
      <c r="A35" t="str">
        <f t="shared" si="0"/>
        <v>M1I1</v>
      </c>
      <c r="B35" s="20" t="s">
        <v>9</v>
      </c>
      <c r="C35" s="20" t="s">
        <v>5</v>
      </c>
      <c r="D35" s="20" t="s">
        <v>3</v>
      </c>
      <c r="E35" s="20">
        <v>2</v>
      </c>
      <c r="F35" s="20">
        <f t="shared" si="1"/>
        <v>5</v>
      </c>
      <c r="G35" s="20">
        <v>2</v>
      </c>
      <c r="H35" s="20">
        <f t="shared" si="2"/>
        <v>2</v>
      </c>
      <c r="I35" s="22">
        <f>_xlfn.SINGLE(VLOOKUP(B35,$C$14:D$15,2,FALSE))</f>
        <v>0.25</v>
      </c>
      <c r="J35" s="21">
        <f t="shared" si="3"/>
        <v>10</v>
      </c>
      <c r="K35" s="21">
        <f t="shared" si="4"/>
        <v>8</v>
      </c>
      <c r="L35" s="22">
        <f t="shared" si="5"/>
        <v>0.25</v>
      </c>
    </row>
    <row r="36" spans="1:12" x14ac:dyDescent="0.3">
      <c r="A36" t="str">
        <f t="shared" si="0"/>
        <v>M1I2</v>
      </c>
      <c r="B36" s="20" t="s">
        <v>9</v>
      </c>
      <c r="C36" s="20" t="s">
        <v>5</v>
      </c>
      <c r="D36" s="20" t="s">
        <v>11</v>
      </c>
      <c r="E36" s="20">
        <v>0</v>
      </c>
      <c r="F36" s="20">
        <f t="shared" si="1"/>
        <v>5</v>
      </c>
      <c r="G36" s="20">
        <v>2</v>
      </c>
      <c r="H36" s="20">
        <f t="shared" si="2"/>
        <v>2</v>
      </c>
      <c r="I36" s="22">
        <f>_xlfn.SINGLE(VLOOKUP(B36,$C$14:D$15,2,FALSE))</f>
        <v>0.25</v>
      </c>
      <c r="J36" s="21">
        <f t="shared" si="3"/>
        <v>10</v>
      </c>
      <c r="K36" s="21">
        <f t="shared" si="4"/>
        <v>8</v>
      </c>
      <c r="L36" s="22">
        <f t="shared" si="5"/>
        <v>0</v>
      </c>
    </row>
    <row r="37" spans="1:12" x14ac:dyDescent="0.3">
      <c r="A37" t="str">
        <f t="shared" si="0"/>
        <v>M2I1</v>
      </c>
      <c r="B37" s="20" t="s">
        <v>10</v>
      </c>
      <c r="C37" s="20" t="s">
        <v>6</v>
      </c>
      <c r="D37" s="20" t="s">
        <v>3</v>
      </c>
      <c r="E37" s="20">
        <v>3</v>
      </c>
      <c r="F37" s="20">
        <f t="shared" si="1"/>
        <v>15</v>
      </c>
      <c r="G37" s="20">
        <v>2</v>
      </c>
      <c r="H37" s="20">
        <f t="shared" si="2"/>
        <v>4</v>
      </c>
      <c r="I37" s="22">
        <f>_xlfn.SINGLE(VLOOKUP(B37,$C$14:D$15,2,FALSE))</f>
        <v>0.3</v>
      </c>
      <c r="J37" s="21">
        <f t="shared" si="3"/>
        <v>25</v>
      </c>
      <c r="K37" s="21">
        <f t="shared" si="4"/>
        <v>21</v>
      </c>
      <c r="L37" s="22">
        <f t="shared" si="5"/>
        <v>0.14285714285714285</v>
      </c>
    </row>
    <row r="38" spans="1:12" x14ac:dyDescent="0.3">
      <c r="A38" t="str">
        <f t="shared" si="0"/>
        <v>M2I2</v>
      </c>
      <c r="B38" s="20" t="s">
        <v>10</v>
      </c>
      <c r="C38" s="20" t="s">
        <v>6</v>
      </c>
      <c r="D38" s="20" t="s">
        <v>11</v>
      </c>
      <c r="E38" s="20">
        <v>1</v>
      </c>
      <c r="F38" s="20">
        <f t="shared" si="1"/>
        <v>15</v>
      </c>
      <c r="G38" s="20">
        <v>2</v>
      </c>
      <c r="H38" s="20">
        <f t="shared" si="2"/>
        <v>4</v>
      </c>
      <c r="I38" s="22">
        <f>_xlfn.SINGLE(VLOOKUP(B38,$C$14:D$15,2,FALSE))</f>
        <v>0.3</v>
      </c>
      <c r="J38" s="21">
        <f t="shared" si="3"/>
        <v>25</v>
      </c>
      <c r="K38" s="21">
        <f t="shared" si="4"/>
        <v>21</v>
      </c>
      <c r="L38" s="22">
        <f t="shared" si="5"/>
        <v>4.7619047619047616E-2</v>
      </c>
    </row>
    <row r="39" spans="1:12" x14ac:dyDescent="0.3">
      <c r="A39" t="str">
        <f t="shared" si="0"/>
        <v>M2I1</v>
      </c>
      <c r="B39" s="20" t="s">
        <v>10</v>
      </c>
      <c r="C39" s="20" t="s">
        <v>7</v>
      </c>
      <c r="D39" s="20" t="s">
        <v>3</v>
      </c>
      <c r="E39" s="20">
        <v>5</v>
      </c>
      <c r="F39" s="20">
        <f t="shared" si="1"/>
        <v>15</v>
      </c>
      <c r="G39" s="20">
        <v>2</v>
      </c>
      <c r="H39" s="20">
        <f t="shared" si="2"/>
        <v>11</v>
      </c>
      <c r="I39" s="22">
        <f>_xlfn.SINGLE(VLOOKUP(B39,$C$14:D$15,2,FALSE))</f>
        <v>0.3</v>
      </c>
      <c r="J39" s="21">
        <f t="shared" si="3"/>
        <v>25</v>
      </c>
      <c r="K39" s="21">
        <f t="shared" si="4"/>
        <v>14</v>
      </c>
      <c r="L39" s="22">
        <f t="shared" si="5"/>
        <v>0.35714285714285715</v>
      </c>
    </row>
    <row r="40" spans="1:12" x14ac:dyDescent="0.3">
      <c r="A40" t="str">
        <f t="shared" si="0"/>
        <v>M2I2</v>
      </c>
      <c r="B40" s="20" t="s">
        <v>10</v>
      </c>
      <c r="C40" s="20" t="s">
        <v>7</v>
      </c>
      <c r="D40" s="20" t="s">
        <v>11</v>
      </c>
      <c r="E40" s="20">
        <v>6</v>
      </c>
      <c r="F40" s="20">
        <f t="shared" si="1"/>
        <v>15</v>
      </c>
      <c r="G40" s="20">
        <v>2</v>
      </c>
      <c r="H40" s="20">
        <f t="shared" si="2"/>
        <v>11</v>
      </c>
      <c r="I40" s="22">
        <f>_xlfn.SINGLE(VLOOKUP(B40,$C$14:D$15,2,FALSE))</f>
        <v>0.3</v>
      </c>
      <c r="J40" s="21">
        <f t="shared" si="3"/>
        <v>25</v>
      </c>
      <c r="K40" s="21">
        <f t="shared" si="4"/>
        <v>14</v>
      </c>
      <c r="L40" s="22">
        <f t="shared" si="5"/>
        <v>0.42857142857142855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F0F8D-C2FB-4E76-B8D9-EF9D32BF5451}">
  <dimension ref="A1:N41"/>
  <sheetViews>
    <sheetView showGridLines="0" tabSelected="1" topLeftCell="A22" zoomScale="90" zoomScaleNormal="90" workbookViewId="0">
      <selection activeCell="A34" sqref="A34"/>
    </sheetView>
  </sheetViews>
  <sheetFormatPr defaultRowHeight="14.4" x14ac:dyDescent="0.3"/>
  <cols>
    <col min="1" max="1" width="11.77734375" customWidth="1"/>
    <col min="8" max="8" width="11.109375" bestFit="1" customWidth="1"/>
    <col min="9" max="11" width="10" bestFit="1" customWidth="1"/>
  </cols>
  <sheetData>
    <row r="1" spans="2:9" ht="18" x14ac:dyDescent="0.3">
      <c r="B1" s="12" t="s">
        <v>20</v>
      </c>
      <c r="C1" s="2"/>
      <c r="D1" s="2"/>
      <c r="E1" s="2"/>
      <c r="F1" s="2"/>
      <c r="G1" s="2"/>
      <c r="H1" s="2"/>
      <c r="I1" s="2"/>
    </row>
    <row r="2" spans="2:9" x14ac:dyDescent="0.3">
      <c r="B2" s="3" t="s">
        <v>17</v>
      </c>
      <c r="C2" s="2"/>
      <c r="D2" s="2"/>
      <c r="E2" s="2"/>
      <c r="F2" s="2"/>
      <c r="G2" s="2"/>
      <c r="H2" s="2"/>
      <c r="I2" s="2"/>
    </row>
    <row r="3" spans="2:9" x14ac:dyDescent="0.3">
      <c r="B3" s="3" t="s">
        <v>18</v>
      </c>
      <c r="C3" s="2"/>
      <c r="D3" s="2"/>
      <c r="E3" s="2"/>
      <c r="F3" s="2"/>
      <c r="G3" s="2"/>
      <c r="H3" s="2"/>
      <c r="I3" s="2"/>
    </row>
    <row r="4" spans="2:9" x14ac:dyDescent="0.3">
      <c r="B4" s="3" t="s">
        <v>19</v>
      </c>
      <c r="C4" s="2"/>
      <c r="D4" s="2"/>
      <c r="E4" s="2"/>
      <c r="F4" s="2"/>
      <c r="G4" s="2"/>
      <c r="H4" s="2"/>
      <c r="I4" s="2"/>
    </row>
    <row r="5" spans="2:9" x14ac:dyDescent="0.3">
      <c r="B5" s="4" t="s">
        <v>21</v>
      </c>
      <c r="C5" s="2"/>
      <c r="D5" s="2"/>
      <c r="E5" s="2"/>
      <c r="F5" s="2"/>
      <c r="G5" s="2"/>
      <c r="H5" s="2"/>
      <c r="I5" s="2"/>
    </row>
    <row r="6" spans="2:9" x14ac:dyDescent="0.3">
      <c r="B6" s="4" t="s">
        <v>22</v>
      </c>
      <c r="C6" s="2"/>
      <c r="D6" s="2"/>
      <c r="E6" s="2"/>
      <c r="F6" s="2"/>
      <c r="G6" s="2"/>
      <c r="H6" s="2"/>
      <c r="I6" s="2"/>
    </row>
    <row r="7" spans="2:9" x14ac:dyDescent="0.3">
      <c r="B7" s="4" t="s">
        <v>38</v>
      </c>
      <c r="C7" s="2"/>
      <c r="D7" s="2"/>
      <c r="E7" s="2"/>
      <c r="F7" s="2"/>
      <c r="G7" s="2"/>
      <c r="H7" s="2"/>
      <c r="I7" s="2"/>
    </row>
    <row r="8" spans="2:9" x14ac:dyDescent="0.3">
      <c r="B8" s="4" t="s">
        <v>23</v>
      </c>
      <c r="C8" s="2"/>
      <c r="D8" s="2"/>
      <c r="E8" s="2"/>
      <c r="F8" s="2"/>
      <c r="G8" s="2"/>
      <c r="H8" s="2"/>
      <c r="I8" s="2"/>
    </row>
    <row r="9" spans="2:9" x14ac:dyDescent="0.3">
      <c r="B9" s="4"/>
      <c r="C9" s="2"/>
      <c r="D9" s="2"/>
      <c r="E9" s="2"/>
      <c r="F9" s="2"/>
      <c r="G9" s="2"/>
      <c r="H9" s="2"/>
      <c r="I9" s="2"/>
    </row>
    <row r="10" spans="2:9" ht="20.399999999999999" x14ac:dyDescent="0.3">
      <c r="B10" s="12" t="s">
        <v>37</v>
      </c>
      <c r="C10" s="2"/>
      <c r="D10" s="2"/>
      <c r="E10" s="2"/>
      <c r="F10" s="2"/>
      <c r="G10" s="2"/>
      <c r="H10" s="2"/>
      <c r="I10" s="2"/>
    </row>
    <row r="11" spans="2:9" x14ac:dyDescent="0.3">
      <c r="B11" s="4"/>
      <c r="C11" s="2"/>
      <c r="D11" s="2"/>
      <c r="E11" s="2"/>
      <c r="F11" s="2"/>
      <c r="G11" s="2"/>
      <c r="H11" s="2"/>
      <c r="I11" s="2"/>
    </row>
    <row r="12" spans="2:9" ht="18" x14ac:dyDescent="0.3">
      <c r="B12" s="12" t="s">
        <v>24</v>
      </c>
      <c r="C12" s="2"/>
      <c r="D12" s="2"/>
      <c r="E12" s="2"/>
      <c r="F12" s="2"/>
      <c r="G12" s="2"/>
      <c r="H12" s="2"/>
      <c r="I12" s="2"/>
    </row>
    <row r="13" spans="2:9" ht="15.6" x14ac:dyDescent="0.35">
      <c r="B13" s="5" t="s">
        <v>25</v>
      </c>
      <c r="D13" s="2"/>
      <c r="E13" s="2"/>
      <c r="F13" s="2"/>
      <c r="G13" s="2"/>
      <c r="H13" s="2"/>
      <c r="I13" s="2"/>
    </row>
    <row r="14" spans="2:9" x14ac:dyDescent="0.3">
      <c r="B14" s="4"/>
      <c r="C14" s="6" t="s">
        <v>9</v>
      </c>
      <c r="D14" s="7">
        <v>0.25</v>
      </c>
      <c r="E14" s="2"/>
      <c r="F14" s="2"/>
      <c r="G14" s="2"/>
      <c r="H14" s="2"/>
      <c r="I14" s="2"/>
    </row>
    <row r="15" spans="2:9" x14ac:dyDescent="0.3">
      <c r="C15" s="6" t="s">
        <v>10</v>
      </c>
      <c r="D15" s="7">
        <v>0.3</v>
      </c>
    </row>
    <row r="16" spans="2:9" x14ac:dyDescent="0.3">
      <c r="D16" s="1"/>
    </row>
    <row r="17" spans="1:12" ht="15.6" x14ac:dyDescent="0.35">
      <c r="B17" s="5" t="s">
        <v>26</v>
      </c>
      <c r="D17" s="1"/>
    </row>
    <row r="18" spans="1:12" x14ac:dyDescent="0.3">
      <c r="C18" s="9" t="s">
        <v>0</v>
      </c>
      <c r="D18" s="9" t="s">
        <v>2</v>
      </c>
      <c r="E18" s="9" t="s">
        <v>1</v>
      </c>
      <c r="F18" s="9" t="s">
        <v>8</v>
      </c>
    </row>
    <row r="19" spans="1:12" ht="15" x14ac:dyDescent="0.35">
      <c r="C19" s="10"/>
      <c r="D19" s="10"/>
      <c r="E19" s="10"/>
      <c r="F19" s="11" t="s">
        <v>27</v>
      </c>
    </row>
    <row r="20" spans="1:12" x14ac:dyDescent="0.3">
      <c r="C20" s="6" t="s">
        <v>9</v>
      </c>
      <c r="D20" s="6" t="s">
        <v>4</v>
      </c>
      <c r="E20" s="6" t="s">
        <v>3</v>
      </c>
      <c r="F20" s="6">
        <v>1</v>
      </c>
    </row>
    <row r="21" spans="1:12" x14ac:dyDescent="0.3">
      <c r="C21" s="6" t="s">
        <v>9</v>
      </c>
      <c r="D21" s="6" t="s">
        <v>4</v>
      </c>
      <c r="E21" s="6" t="s">
        <v>11</v>
      </c>
      <c r="F21" s="6">
        <v>2</v>
      </c>
    </row>
    <row r="22" spans="1:12" x14ac:dyDescent="0.3">
      <c r="C22" s="6" t="s">
        <v>9</v>
      </c>
      <c r="D22" s="6" t="s">
        <v>5</v>
      </c>
      <c r="E22" s="6" t="s">
        <v>3</v>
      </c>
      <c r="F22" s="6">
        <v>2</v>
      </c>
    </row>
    <row r="23" spans="1:12" x14ac:dyDescent="0.3">
      <c r="C23" s="6" t="s">
        <v>9</v>
      </c>
      <c r="D23" s="6" t="s">
        <v>5</v>
      </c>
      <c r="E23" s="6" t="s">
        <v>11</v>
      </c>
      <c r="F23" s="6">
        <v>0</v>
      </c>
    </row>
    <row r="24" spans="1:12" x14ac:dyDescent="0.3">
      <c r="C24" s="6" t="s">
        <v>10</v>
      </c>
      <c r="D24" s="6" t="s">
        <v>6</v>
      </c>
      <c r="E24" s="6" t="s">
        <v>3</v>
      </c>
      <c r="F24" s="6">
        <v>3</v>
      </c>
    </row>
    <row r="25" spans="1:12" x14ac:dyDescent="0.3">
      <c r="C25" s="6" t="s">
        <v>10</v>
      </c>
      <c r="D25" s="6" t="s">
        <v>6</v>
      </c>
      <c r="E25" s="6" t="s">
        <v>11</v>
      </c>
      <c r="F25" s="6">
        <v>1</v>
      </c>
    </row>
    <row r="26" spans="1:12" x14ac:dyDescent="0.3">
      <c r="C26" s="6" t="s">
        <v>10</v>
      </c>
      <c r="D26" s="6" t="s">
        <v>7</v>
      </c>
      <c r="E26" s="6" t="s">
        <v>3</v>
      </c>
      <c r="F26" s="6">
        <v>5</v>
      </c>
    </row>
    <row r="27" spans="1:12" x14ac:dyDescent="0.3">
      <c r="C27" s="6" t="s">
        <v>10</v>
      </c>
      <c r="D27" s="6" t="s">
        <v>7</v>
      </c>
      <c r="E27" s="6" t="s">
        <v>11</v>
      </c>
      <c r="F27" s="6">
        <v>6</v>
      </c>
    </row>
    <row r="28" spans="1:12" x14ac:dyDescent="0.3">
      <c r="D28" s="1"/>
    </row>
    <row r="29" spans="1:12" ht="18" x14ac:dyDescent="0.3">
      <c r="B29" s="12" t="s">
        <v>28</v>
      </c>
      <c r="D29" s="1"/>
    </row>
    <row r="30" spans="1:12" ht="43.2" x14ac:dyDescent="0.3">
      <c r="A30" t="s">
        <v>13</v>
      </c>
      <c r="B30" s="13" t="s">
        <v>0</v>
      </c>
      <c r="C30" s="13" t="s">
        <v>2</v>
      </c>
      <c r="D30" s="28" t="s">
        <v>45</v>
      </c>
      <c r="E30" s="13" t="s">
        <v>1</v>
      </c>
      <c r="F30" s="13" t="s">
        <v>8</v>
      </c>
      <c r="G30" s="27" t="s">
        <v>44</v>
      </c>
      <c r="H30" s="13" t="s">
        <v>12</v>
      </c>
      <c r="I30" s="13" t="s">
        <v>14</v>
      </c>
      <c r="J30" s="13" t="s">
        <v>15</v>
      </c>
      <c r="K30" s="13" t="s">
        <v>32</v>
      </c>
      <c r="L30" s="13" t="s">
        <v>16</v>
      </c>
    </row>
    <row r="31" spans="1:12" ht="15.6" x14ac:dyDescent="0.35">
      <c r="B31" s="16"/>
      <c r="C31" s="16"/>
      <c r="E31" s="16"/>
      <c r="F31" s="14" t="s">
        <v>27</v>
      </c>
      <c r="H31" s="15" t="s">
        <v>29</v>
      </c>
      <c r="I31" s="16" t="s">
        <v>31</v>
      </c>
      <c r="J31" s="16"/>
      <c r="K31" s="16" t="s">
        <v>33</v>
      </c>
      <c r="L31" s="23" t="s">
        <v>36</v>
      </c>
    </row>
    <row r="32" spans="1:12" s="8" customFormat="1" x14ac:dyDescent="0.3">
      <c r="B32" s="17">
        <v>1</v>
      </c>
      <c r="C32" s="17">
        <v>2</v>
      </c>
      <c r="E32" s="17">
        <v>3</v>
      </c>
      <c r="F32" s="17">
        <v>4</v>
      </c>
      <c r="H32" s="18">
        <v>5</v>
      </c>
      <c r="I32" s="17">
        <v>6</v>
      </c>
      <c r="J32" s="19" t="s">
        <v>30</v>
      </c>
      <c r="K32" s="19" t="s">
        <v>34</v>
      </c>
      <c r="L32" s="17" t="s">
        <v>35</v>
      </c>
    </row>
    <row r="33" spans="1:14" x14ac:dyDescent="0.3">
      <c r="A33" t="str">
        <f>CONCATENATE(B33,D33)</f>
        <v>M1Ethos</v>
      </c>
      <c r="B33" s="20" t="s">
        <v>9</v>
      </c>
      <c r="C33" s="20" t="s">
        <v>4</v>
      </c>
      <c r="D33" t="s">
        <v>46</v>
      </c>
      <c r="E33" s="20" t="s">
        <v>3</v>
      </c>
      <c r="F33" s="20">
        <v>1</v>
      </c>
      <c r="G33">
        <v>150000</v>
      </c>
      <c r="H33" s="20">
        <f>SUMIF($A$33:$A$40,A33,$G$33:$G$40)</f>
        <v>1550000</v>
      </c>
      <c r="I33" s="22">
        <f>_xlfn.SINGLE(VLOOKUP(B33,$C$14:D$15,2,FALSE))</f>
        <v>0.25</v>
      </c>
      <c r="J33" s="21">
        <f t="shared" ref="J33:J40" si="0">H33/I33</f>
        <v>6200000</v>
      </c>
      <c r="K33" s="21">
        <f t="shared" ref="K33:K40" si="1">J33-H33</f>
        <v>4650000</v>
      </c>
      <c r="L33" s="22">
        <f>G33/K33</f>
        <v>3.2258064516129031E-2</v>
      </c>
      <c r="N33" t="s">
        <v>51</v>
      </c>
    </row>
    <row r="34" spans="1:14" x14ac:dyDescent="0.3">
      <c r="A34" t="str">
        <f t="shared" ref="A34:A40" si="2">CONCATENATE(B34,D34)</f>
        <v>M1Ethos</v>
      </c>
      <c r="B34" s="20" t="s">
        <v>9</v>
      </c>
      <c r="C34" s="20" t="s">
        <v>4</v>
      </c>
      <c r="D34" t="s">
        <v>46</v>
      </c>
      <c r="E34" s="20" t="s">
        <v>11</v>
      </c>
      <c r="F34" s="20">
        <v>2</v>
      </c>
      <c r="G34">
        <v>100000</v>
      </c>
      <c r="H34" s="20">
        <f t="shared" ref="H34:H40" si="3">SUMIF($A$33:$A$40,A34,$G$33:$G$40)</f>
        <v>1550000</v>
      </c>
      <c r="I34" s="22">
        <f>_xlfn.SINGLE(VLOOKUP(B34,$C$14:D$15,2,FALSE))</f>
        <v>0.25</v>
      </c>
      <c r="J34" s="21">
        <f t="shared" si="0"/>
        <v>6200000</v>
      </c>
      <c r="K34" s="21">
        <f t="shared" si="1"/>
        <v>4650000</v>
      </c>
      <c r="L34" s="22">
        <f>G34/K34</f>
        <v>2.1505376344086023E-2</v>
      </c>
      <c r="N34" t="s">
        <v>53</v>
      </c>
    </row>
    <row r="35" spans="1:14" x14ac:dyDescent="0.3">
      <c r="A35" t="str">
        <f t="shared" si="2"/>
        <v>M1Summit</v>
      </c>
      <c r="B35" s="20" t="s">
        <v>9</v>
      </c>
      <c r="C35" s="20" t="s">
        <v>5</v>
      </c>
      <c r="D35" t="s">
        <v>47</v>
      </c>
      <c r="E35" s="20" t="s">
        <v>3</v>
      </c>
      <c r="F35" s="20">
        <v>2</v>
      </c>
      <c r="G35">
        <v>300000</v>
      </c>
      <c r="H35" s="20">
        <f t="shared" si="3"/>
        <v>10800000</v>
      </c>
      <c r="I35" s="22">
        <f>_xlfn.SINGLE(VLOOKUP(B35,$C$14:D$15,2,FALSE))</f>
        <v>0.25</v>
      </c>
      <c r="J35" s="21">
        <f t="shared" si="0"/>
        <v>43200000</v>
      </c>
      <c r="K35" s="21">
        <f t="shared" si="1"/>
        <v>32400000</v>
      </c>
      <c r="L35" s="22">
        <f t="shared" ref="L35:L40" si="4">G35/K35</f>
        <v>9.2592592592592587E-3</v>
      </c>
      <c r="N35" t="s">
        <v>52</v>
      </c>
    </row>
    <row r="36" spans="1:14" x14ac:dyDescent="0.3">
      <c r="A36" t="str">
        <f t="shared" si="2"/>
        <v>M1Summit</v>
      </c>
      <c r="B36" s="20" t="s">
        <v>9</v>
      </c>
      <c r="C36" s="20" t="s">
        <v>5</v>
      </c>
      <c r="D36" t="s">
        <v>47</v>
      </c>
      <c r="E36" s="20" t="s">
        <v>48</v>
      </c>
      <c r="F36" s="20">
        <v>1</v>
      </c>
      <c r="G36">
        <v>3000000</v>
      </c>
      <c r="H36" s="20">
        <f t="shared" si="3"/>
        <v>10800000</v>
      </c>
      <c r="I36" s="22">
        <f>_xlfn.SINGLE(VLOOKUP(B36,$C$14:D$15,2,FALSE))</f>
        <v>0.25</v>
      </c>
      <c r="J36" s="21">
        <f t="shared" si="0"/>
        <v>43200000</v>
      </c>
      <c r="K36" s="21">
        <f t="shared" si="1"/>
        <v>32400000</v>
      </c>
      <c r="L36" s="22">
        <f t="shared" si="4"/>
        <v>9.2592592592592587E-2</v>
      </c>
    </row>
    <row r="37" spans="1:14" x14ac:dyDescent="0.3">
      <c r="A37" t="str">
        <f t="shared" si="2"/>
        <v>M1Summit</v>
      </c>
      <c r="B37" s="20" t="s">
        <v>9</v>
      </c>
      <c r="C37" s="20" t="s">
        <v>6</v>
      </c>
      <c r="D37" t="s">
        <v>47</v>
      </c>
      <c r="E37" s="20" t="s">
        <v>49</v>
      </c>
      <c r="F37" s="20">
        <v>3</v>
      </c>
      <c r="G37">
        <v>3500000</v>
      </c>
      <c r="H37" s="20">
        <f t="shared" si="3"/>
        <v>10800000</v>
      </c>
      <c r="I37" s="22">
        <f>_xlfn.SINGLE(VLOOKUP(B37,$C$14:D$15,2,FALSE))</f>
        <v>0.25</v>
      </c>
      <c r="J37" s="21">
        <f t="shared" si="0"/>
        <v>43200000</v>
      </c>
      <c r="K37" s="21">
        <f t="shared" si="1"/>
        <v>32400000</v>
      </c>
      <c r="L37" s="22">
        <f t="shared" si="4"/>
        <v>0.10802469135802469</v>
      </c>
    </row>
    <row r="38" spans="1:14" x14ac:dyDescent="0.3">
      <c r="A38" t="str">
        <f t="shared" si="2"/>
        <v>M1Summit</v>
      </c>
      <c r="B38" s="20" t="s">
        <v>9</v>
      </c>
      <c r="C38" s="20" t="s">
        <v>6</v>
      </c>
      <c r="D38" t="s">
        <v>47</v>
      </c>
      <c r="E38" s="20" t="s">
        <v>50</v>
      </c>
      <c r="F38" s="20">
        <v>1</v>
      </c>
      <c r="G38">
        <v>4000000</v>
      </c>
      <c r="H38" s="20">
        <f t="shared" si="3"/>
        <v>10800000</v>
      </c>
      <c r="I38" s="22">
        <f>_xlfn.SINGLE(VLOOKUP(B38,$C$14:D$15,2,FALSE))</f>
        <v>0.25</v>
      </c>
      <c r="J38" s="21">
        <f t="shared" si="0"/>
        <v>43200000</v>
      </c>
      <c r="K38" s="21">
        <f t="shared" si="1"/>
        <v>32400000</v>
      </c>
      <c r="L38" s="22">
        <f t="shared" si="4"/>
        <v>0.12345679012345678</v>
      </c>
    </row>
    <row r="39" spans="1:14" x14ac:dyDescent="0.3">
      <c r="A39" t="str">
        <f t="shared" si="2"/>
        <v>M1Ethos</v>
      </c>
      <c r="B39" s="20" t="s">
        <v>9</v>
      </c>
      <c r="C39" s="20" t="s">
        <v>7</v>
      </c>
      <c r="D39" t="s">
        <v>46</v>
      </c>
      <c r="E39" s="20" t="s">
        <v>3</v>
      </c>
      <c r="F39" s="20">
        <v>5</v>
      </c>
      <c r="G39">
        <v>700000</v>
      </c>
      <c r="H39" s="20">
        <f t="shared" si="3"/>
        <v>1550000</v>
      </c>
      <c r="I39" s="22">
        <f>_xlfn.SINGLE(VLOOKUP(B39,$C$14:D$15,2,FALSE))</f>
        <v>0.25</v>
      </c>
      <c r="J39" s="21">
        <f t="shared" si="0"/>
        <v>6200000</v>
      </c>
      <c r="K39" s="21">
        <f t="shared" si="1"/>
        <v>4650000</v>
      </c>
      <c r="L39" s="22">
        <f t="shared" si="4"/>
        <v>0.15053763440860216</v>
      </c>
    </row>
    <row r="40" spans="1:14" x14ac:dyDescent="0.3">
      <c r="A40" t="str">
        <f t="shared" si="2"/>
        <v>M1Ethos</v>
      </c>
      <c r="B40" s="20" t="s">
        <v>9</v>
      </c>
      <c r="C40" s="20" t="s">
        <v>7</v>
      </c>
      <c r="D40" t="s">
        <v>46</v>
      </c>
      <c r="E40" s="20" t="s">
        <v>11</v>
      </c>
      <c r="F40" s="20">
        <v>6</v>
      </c>
      <c r="G40">
        <v>600000</v>
      </c>
      <c r="H40" s="20">
        <f t="shared" si="3"/>
        <v>1550000</v>
      </c>
      <c r="I40" s="22">
        <f>_xlfn.SINGLE(VLOOKUP(B40,$C$14:D$15,2,FALSE))</f>
        <v>0.25</v>
      </c>
      <c r="J40" s="21">
        <f t="shared" si="0"/>
        <v>6200000</v>
      </c>
      <c r="K40" s="21">
        <f t="shared" si="1"/>
        <v>4650000</v>
      </c>
      <c r="L40" s="22">
        <f t="shared" si="4"/>
        <v>0.12903225806451613</v>
      </c>
    </row>
    <row r="41" spans="1:14" x14ac:dyDescent="0.3">
      <c r="A41" t="str">
        <f t="shared" ref="A34:A41" si="5">CONCATENATE(C41,D41)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Original- City</vt:lpstr>
      <vt:lpstr>Original- Store</vt:lpstr>
      <vt:lpstr>Revised</vt:lpstr>
      <vt:lpstr>Original- Store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Sekhar</dc:creator>
  <cp:lastModifiedBy>Rohith Varier</cp:lastModifiedBy>
  <dcterms:created xsi:type="dcterms:W3CDTF">2020-05-02T11:31:32Z</dcterms:created>
  <dcterms:modified xsi:type="dcterms:W3CDTF">2020-05-05T15:39:52Z</dcterms:modified>
</cp:coreProperties>
</file>