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E457FC68-29E7-4D89-AB46-2AD91673EEDB}" xr6:coauthVersionLast="47" xr6:coauthVersionMax="47" xr10:uidLastSave="{00000000-0000-0000-0000-000000000000}"/>
  <bookViews>
    <workbookView xWindow="28680" yWindow="-120" windowWidth="29040" windowHeight="17640" activeTab="5" xr2:uid="{00000000-000D-0000-FFFF-FFFF00000000}"/>
  </bookViews>
  <sheets>
    <sheet name="COM" sheetId="9" r:id="rId1"/>
    <sheet name="RSD" sheetId="8" r:id="rId2"/>
    <sheet name="MUN" sheetId="1" r:id="rId3"/>
    <sheet name="COM-MUN-RSD" sheetId="2" r:id="rId4"/>
    <sheet name="Fuels" sheetId="5" r:id="rId5"/>
    <sheet name="CMR-OtherEnergy" sheetId="6" r:id="rId6"/>
  </sheets>
  <definedNames>
    <definedName name="_xlnm._FilterDatabase" localSheetId="3" hidden="1">'COM-MUN-RSD'!$G$14:$P$67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1" i="1" l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00" i="1"/>
  <c r="K218" i="9"/>
  <c r="K218" i="8" s="1"/>
  <c r="K217" i="9"/>
  <c r="K217" i="8" s="1"/>
  <c r="K216" i="9"/>
  <c r="K215" i="9"/>
  <c r="K214" i="9"/>
  <c r="K213" i="9"/>
  <c r="K212" i="9"/>
  <c r="K211" i="9"/>
  <c r="K210" i="9"/>
  <c r="K209" i="9"/>
  <c r="K208" i="9"/>
  <c r="K208" i="8" s="1"/>
  <c r="K207" i="9"/>
  <c r="K206" i="9"/>
  <c r="K206" i="8" s="1"/>
  <c r="K205" i="9"/>
  <c r="K205" i="8" s="1"/>
  <c r="K204" i="9"/>
  <c r="K204" i="8" s="1"/>
  <c r="K203" i="9"/>
  <c r="K202" i="9"/>
  <c r="K202" i="8" s="1"/>
  <c r="K201" i="9"/>
  <c r="K200" i="9"/>
  <c r="K200" i="8" s="1"/>
  <c r="K201" i="8"/>
  <c r="K203" i="8"/>
  <c r="K207" i="8"/>
  <c r="K209" i="8"/>
  <c r="K210" i="8"/>
  <c r="K211" i="8"/>
  <c r="K212" i="8"/>
  <c r="K213" i="8"/>
  <c r="K214" i="8"/>
  <c r="K215" i="8"/>
  <c r="K216" i="8"/>
  <c r="D218" i="9" l="1"/>
  <c r="I218" i="9"/>
  <c r="D217" i="9"/>
  <c r="I217" i="9"/>
  <c r="D216" i="9"/>
  <c r="I216" i="9"/>
  <c r="D215" i="9"/>
  <c r="I215" i="9"/>
  <c r="D214" i="9"/>
  <c r="I214" i="9"/>
  <c r="D213" i="9"/>
  <c r="I213" i="9"/>
  <c r="D212" i="9"/>
  <c r="I212" i="9"/>
  <c r="D211" i="9"/>
  <c r="I211" i="9"/>
  <c r="D210" i="9"/>
  <c r="I210" i="9"/>
  <c r="D209" i="9"/>
  <c r="I209" i="9"/>
  <c r="D208" i="9"/>
  <c r="I208" i="9"/>
  <c r="D207" i="9"/>
  <c r="I207" i="9"/>
  <c r="D206" i="9"/>
  <c r="I206" i="9"/>
  <c r="D205" i="9"/>
  <c r="I205" i="9"/>
  <c r="D204" i="9"/>
  <c r="I204" i="9"/>
  <c r="D203" i="9"/>
  <c r="I203" i="9"/>
  <c r="D202" i="9"/>
  <c r="I202" i="9"/>
  <c r="D201" i="9"/>
  <c r="I201" i="9"/>
  <c r="D200" i="9"/>
  <c r="I200" i="9"/>
  <c r="B196" i="9"/>
  <c r="J217" i="9" s="1"/>
  <c r="K194" i="9"/>
  <c r="D194" i="9" s="1"/>
  <c r="I194" i="9"/>
  <c r="K193" i="9"/>
  <c r="D193" i="9" s="1"/>
  <c r="I193" i="9"/>
  <c r="K192" i="9"/>
  <c r="D192" i="9" s="1"/>
  <c r="I192" i="9"/>
  <c r="K191" i="9"/>
  <c r="D191" i="9" s="1"/>
  <c r="I191" i="9"/>
  <c r="K190" i="9"/>
  <c r="D190" i="9" s="1"/>
  <c r="I190" i="9"/>
  <c r="K189" i="9"/>
  <c r="D189" i="9" s="1"/>
  <c r="I189" i="9"/>
  <c r="K188" i="9"/>
  <c r="D188" i="9" s="1"/>
  <c r="I188" i="9"/>
  <c r="K187" i="9"/>
  <c r="D187" i="9" s="1"/>
  <c r="I187" i="9"/>
  <c r="K186" i="9"/>
  <c r="D186" i="9" s="1"/>
  <c r="I186" i="9"/>
  <c r="K185" i="9"/>
  <c r="D185" i="9" s="1"/>
  <c r="I185" i="9"/>
  <c r="K184" i="9"/>
  <c r="D184" i="9" s="1"/>
  <c r="I184" i="9"/>
  <c r="K183" i="9"/>
  <c r="D183" i="9" s="1"/>
  <c r="I183" i="9"/>
  <c r="K182" i="9"/>
  <c r="D182" i="9" s="1"/>
  <c r="I182" i="9"/>
  <c r="K181" i="9"/>
  <c r="D181" i="9" s="1"/>
  <c r="I181" i="9"/>
  <c r="K180" i="9"/>
  <c r="D180" i="9" s="1"/>
  <c r="I180" i="9"/>
  <c r="K179" i="9"/>
  <c r="D179" i="9" s="1"/>
  <c r="I179" i="9"/>
  <c r="K178" i="9"/>
  <c r="D178" i="9" s="1"/>
  <c r="I178" i="9"/>
  <c r="K177" i="9"/>
  <c r="D177" i="9" s="1"/>
  <c r="I177" i="9"/>
  <c r="K176" i="9"/>
  <c r="D176" i="9" s="1"/>
  <c r="I176" i="9"/>
  <c r="B172" i="9"/>
  <c r="J190" i="9" s="1"/>
  <c r="K170" i="9"/>
  <c r="D170" i="9" s="1"/>
  <c r="I170" i="9"/>
  <c r="K169" i="9"/>
  <c r="D169" i="9" s="1"/>
  <c r="I169" i="9"/>
  <c r="K168" i="9"/>
  <c r="D168" i="9" s="1"/>
  <c r="I168" i="9"/>
  <c r="K167" i="9"/>
  <c r="D167" i="9" s="1"/>
  <c r="I167" i="9"/>
  <c r="K166" i="9"/>
  <c r="D166" i="9" s="1"/>
  <c r="I166" i="9"/>
  <c r="K165" i="9"/>
  <c r="D165" i="9" s="1"/>
  <c r="I165" i="9"/>
  <c r="K164" i="9"/>
  <c r="D164" i="9" s="1"/>
  <c r="I164" i="9"/>
  <c r="K163" i="9"/>
  <c r="D163" i="9" s="1"/>
  <c r="I163" i="9"/>
  <c r="K162" i="9"/>
  <c r="D162" i="9" s="1"/>
  <c r="I162" i="9"/>
  <c r="K161" i="9"/>
  <c r="D161" i="9" s="1"/>
  <c r="I161" i="9"/>
  <c r="K160" i="9"/>
  <c r="D160" i="9" s="1"/>
  <c r="I160" i="9"/>
  <c r="K159" i="9"/>
  <c r="D159" i="9" s="1"/>
  <c r="I159" i="9"/>
  <c r="K158" i="9"/>
  <c r="D158" i="9" s="1"/>
  <c r="I158" i="9"/>
  <c r="K157" i="9"/>
  <c r="D157" i="9" s="1"/>
  <c r="I157" i="9"/>
  <c r="K156" i="9"/>
  <c r="D156" i="9" s="1"/>
  <c r="I156" i="9"/>
  <c r="K155" i="9"/>
  <c r="D155" i="9" s="1"/>
  <c r="I155" i="9"/>
  <c r="K154" i="9"/>
  <c r="D154" i="9" s="1"/>
  <c r="I154" i="9"/>
  <c r="K153" i="9"/>
  <c r="D153" i="9" s="1"/>
  <c r="I153" i="9"/>
  <c r="K152" i="9"/>
  <c r="D152" i="9" s="1"/>
  <c r="I152" i="9"/>
  <c r="B148" i="9"/>
  <c r="J169" i="9" s="1"/>
  <c r="K146" i="9"/>
  <c r="D146" i="9" s="1"/>
  <c r="I146" i="9"/>
  <c r="K145" i="9"/>
  <c r="D145" i="9" s="1"/>
  <c r="I145" i="9"/>
  <c r="K144" i="9"/>
  <c r="D144" i="9" s="1"/>
  <c r="I144" i="9"/>
  <c r="K143" i="9"/>
  <c r="D143" i="9" s="1"/>
  <c r="I143" i="9"/>
  <c r="K142" i="9"/>
  <c r="D142" i="9" s="1"/>
  <c r="I142" i="9"/>
  <c r="K141" i="9"/>
  <c r="D141" i="9" s="1"/>
  <c r="I141" i="9"/>
  <c r="K140" i="9"/>
  <c r="D140" i="9" s="1"/>
  <c r="I140" i="9"/>
  <c r="K139" i="9"/>
  <c r="D139" i="9" s="1"/>
  <c r="I139" i="9"/>
  <c r="K138" i="9"/>
  <c r="D138" i="9" s="1"/>
  <c r="I138" i="9"/>
  <c r="K137" i="9"/>
  <c r="D137" i="9" s="1"/>
  <c r="I137" i="9"/>
  <c r="K136" i="9"/>
  <c r="D136" i="9" s="1"/>
  <c r="I136" i="9"/>
  <c r="K135" i="9"/>
  <c r="D135" i="9" s="1"/>
  <c r="I135" i="9"/>
  <c r="K134" i="9"/>
  <c r="D134" i="9" s="1"/>
  <c r="I134" i="9"/>
  <c r="K133" i="9"/>
  <c r="D133" i="9" s="1"/>
  <c r="I133" i="9"/>
  <c r="K132" i="9"/>
  <c r="D132" i="9" s="1"/>
  <c r="I132" i="9"/>
  <c r="K131" i="9"/>
  <c r="D131" i="9" s="1"/>
  <c r="I131" i="9"/>
  <c r="K130" i="9"/>
  <c r="D130" i="9" s="1"/>
  <c r="I130" i="9"/>
  <c r="K129" i="9"/>
  <c r="D129" i="9" s="1"/>
  <c r="I129" i="9"/>
  <c r="K128" i="9"/>
  <c r="D128" i="9" s="1"/>
  <c r="I128" i="9"/>
  <c r="B124" i="9"/>
  <c r="J135" i="9" s="1"/>
  <c r="K122" i="9"/>
  <c r="D122" i="9" s="1"/>
  <c r="I122" i="9"/>
  <c r="K121" i="9"/>
  <c r="D121" i="9" s="1"/>
  <c r="I121" i="9"/>
  <c r="K120" i="9"/>
  <c r="D120" i="9" s="1"/>
  <c r="I120" i="9"/>
  <c r="K119" i="9"/>
  <c r="D119" i="9" s="1"/>
  <c r="I119" i="9"/>
  <c r="K118" i="9"/>
  <c r="D118" i="9" s="1"/>
  <c r="I118" i="9"/>
  <c r="K117" i="9"/>
  <c r="D117" i="9" s="1"/>
  <c r="I117" i="9"/>
  <c r="K116" i="9"/>
  <c r="D116" i="9" s="1"/>
  <c r="I116" i="9"/>
  <c r="K115" i="9"/>
  <c r="D115" i="9" s="1"/>
  <c r="I115" i="9"/>
  <c r="K114" i="9"/>
  <c r="D114" i="9" s="1"/>
  <c r="I114" i="9"/>
  <c r="K113" i="9"/>
  <c r="D113" i="9" s="1"/>
  <c r="I113" i="9"/>
  <c r="K112" i="9"/>
  <c r="D112" i="9" s="1"/>
  <c r="I112" i="9"/>
  <c r="K111" i="9"/>
  <c r="D111" i="9" s="1"/>
  <c r="I111" i="9"/>
  <c r="K110" i="9"/>
  <c r="D110" i="9" s="1"/>
  <c r="I110" i="9"/>
  <c r="K109" i="9"/>
  <c r="D109" i="9" s="1"/>
  <c r="I109" i="9"/>
  <c r="K108" i="9"/>
  <c r="D108" i="9" s="1"/>
  <c r="I108" i="9"/>
  <c r="K107" i="9"/>
  <c r="D107" i="9" s="1"/>
  <c r="I107" i="9"/>
  <c r="K106" i="9"/>
  <c r="D106" i="9" s="1"/>
  <c r="I106" i="9"/>
  <c r="K105" i="9"/>
  <c r="D105" i="9" s="1"/>
  <c r="I105" i="9"/>
  <c r="K104" i="9"/>
  <c r="D104" i="9" s="1"/>
  <c r="I104" i="9"/>
  <c r="B100" i="9"/>
  <c r="J122" i="9" s="1"/>
  <c r="K98" i="9"/>
  <c r="D98" i="9" s="1"/>
  <c r="I98" i="9"/>
  <c r="K97" i="9"/>
  <c r="D97" i="9" s="1"/>
  <c r="I97" i="9"/>
  <c r="K96" i="9"/>
  <c r="D96" i="9" s="1"/>
  <c r="I96" i="9"/>
  <c r="K95" i="9"/>
  <c r="D95" i="9" s="1"/>
  <c r="I95" i="9"/>
  <c r="K94" i="9"/>
  <c r="D94" i="9" s="1"/>
  <c r="I94" i="9"/>
  <c r="K93" i="9"/>
  <c r="D93" i="9" s="1"/>
  <c r="I93" i="9"/>
  <c r="K92" i="9"/>
  <c r="D92" i="9" s="1"/>
  <c r="I92" i="9"/>
  <c r="K91" i="9"/>
  <c r="D91" i="9" s="1"/>
  <c r="I91" i="9"/>
  <c r="K90" i="9"/>
  <c r="D90" i="9" s="1"/>
  <c r="I90" i="9"/>
  <c r="K89" i="9"/>
  <c r="D89" i="9" s="1"/>
  <c r="I89" i="9"/>
  <c r="K88" i="9"/>
  <c r="D88" i="9" s="1"/>
  <c r="I88" i="9"/>
  <c r="K87" i="9"/>
  <c r="D87" i="9" s="1"/>
  <c r="I87" i="9"/>
  <c r="K86" i="9"/>
  <c r="D86" i="9" s="1"/>
  <c r="I86" i="9"/>
  <c r="K85" i="9"/>
  <c r="D85" i="9" s="1"/>
  <c r="I85" i="9"/>
  <c r="K84" i="9"/>
  <c r="D84" i="9" s="1"/>
  <c r="I84" i="9"/>
  <c r="K83" i="9"/>
  <c r="D83" i="9" s="1"/>
  <c r="I83" i="9"/>
  <c r="K82" i="9"/>
  <c r="D82" i="9" s="1"/>
  <c r="I82" i="9"/>
  <c r="K81" i="9"/>
  <c r="D81" i="9" s="1"/>
  <c r="I81" i="9"/>
  <c r="K80" i="9"/>
  <c r="D80" i="9" s="1"/>
  <c r="I80" i="9"/>
  <c r="B76" i="9"/>
  <c r="J95" i="9" s="1"/>
  <c r="K74" i="9"/>
  <c r="D74" i="9" s="1"/>
  <c r="I74" i="9"/>
  <c r="K73" i="9"/>
  <c r="D73" i="9" s="1"/>
  <c r="I73" i="9"/>
  <c r="K72" i="9"/>
  <c r="D72" i="9" s="1"/>
  <c r="I72" i="9"/>
  <c r="K71" i="9"/>
  <c r="D71" i="9" s="1"/>
  <c r="I71" i="9"/>
  <c r="K70" i="9"/>
  <c r="D70" i="9" s="1"/>
  <c r="I70" i="9"/>
  <c r="K69" i="9"/>
  <c r="D69" i="9" s="1"/>
  <c r="I69" i="9"/>
  <c r="K68" i="9"/>
  <c r="D68" i="9" s="1"/>
  <c r="I68" i="9"/>
  <c r="K67" i="9"/>
  <c r="D67" i="9" s="1"/>
  <c r="I67" i="9"/>
  <c r="K66" i="9"/>
  <c r="D66" i="9" s="1"/>
  <c r="I66" i="9"/>
  <c r="K65" i="9"/>
  <c r="D65" i="9" s="1"/>
  <c r="I65" i="9"/>
  <c r="K64" i="9"/>
  <c r="D64" i="9" s="1"/>
  <c r="I64" i="9"/>
  <c r="K63" i="9"/>
  <c r="D63" i="9" s="1"/>
  <c r="I63" i="9"/>
  <c r="K62" i="9"/>
  <c r="D62" i="9" s="1"/>
  <c r="I62" i="9"/>
  <c r="K61" i="9"/>
  <c r="D61" i="9" s="1"/>
  <c r="I61" i="9"/>
  <c r="K60" i="9"/>
  <c r="D60" i="9" s="1"/>
  <c r="I60" i="9"/>
  <c r="K59" i="9"/>
  <c r="D59" i="9" s="1"/>
  <c r="I59" i="9"/>
  <c r="K58" i="9"/>
  <c r="D58" i="9" s="1"/>
  <c r="I58" i="9"/>
  <c r="K57" i="9"/>
  <c r="D57" i="9" s="1"/>
  <c r="I57" i="9"/>
  <c r="K56" i="9"/>
  <c r="D56" i="9" s="1"/>
  <c r="I56" i="9"/>
  <c r="B52" i="9"/>
  <c r="J71" i="9" s="1"/>
  <c r="K50" i="9"/>
  <c r="D50" i="9" s="1"/>
  <c r="I50" i="9"/>
  <c r="K49" i="9"/>
  <c r="D49" i="9" s="1"/>
  <c r="I49" i="9"/>
  <c r="K48" i="9"/>
  <c r="D48" i="9" s="1"/>
  <c r="I48" i="9"/>
  <c r="K47" i="9"/>
  <c r="D47" i="9" s="1"/>
  <c r="I47" i="9"/>
  <c r="K46" i="9"/>
  <c r="D46" i="9" s="1"/>
  <c r="I46" i="9"/>
  <c r="K45" i="9"/>
  <c r="D45" i="9" s="1"/>
  <c r="I45" i="9"/>
  <c r="K44" i="9"/>
  <c r="D44" i="9" s="1"/>
  <c r="I44" i="9"/>
  <c r="K43" i="9"/>
  <c r="D43" i="9" s="1"/>
  <c r="I43" i="9"/>
  <c r="K42" i="9"/>
  <c r="D42" i="9" s="1"/>
  <c r="I42" i="9"/>
  <c r="K41" i="9"/>
  <c r="D41" i="9" s="1"/>
  <c r="I41" i="9"/>
  <c r="K40" i="9"/>
  <c r="D40" i="9" s="1"/>
  <c r="I40" i="9"/>
  <c r="K39" i="9"/>
  <c r="D39" i="9" s="1"/>
  <c r="I39" i="9"/>
  <c r="K38" i="9"/>
  <c r="D38" i="9" s="1"/>
  <c r="I38" i="9"/>
  <c r="K37" i="9"/>
  <c r="D37" i="9" s="1"/>
  <c r="I37" i="9"/>
  <c r="K36" i="9"/>
  <c r="D36" i="9" s="1"/>
  <c r="I36" i="9"/>
  <c r="K35" i="9"/>
  <c r="D35" i="9" s="1"/>
  <c r="I35" i="9"/>
  <c r="K34" i="9"/>
  <c r="D34" i="9" s="1"/>
  <c r="I34" i="9"/>
  <c r="K33" i="9"/>
  <c r="D33" i="9" s="1"/>
  <c r="I33" i="9"/>
  <c r="K32" i="9"/>
  <c r="D32" i="9" s="1"/>
  <c r="I32" i="9"/>
  <c r="B28" i="9"/>
  <c r="J49" i="9" s="1"/>
  <c r="K26" i="9"/>
  <c r="D26" i="9" s="1"/>
  <c r="I26" i="9"/>
  <c r="K25" i="9"/>
  <c r="D25" i="9" s="1"/>
  <c r="I25" i="9"/>
  <c r="K24" i="9"/>
  <c r="D24" i="9" s="1"/>
  <c r="I24" i="9"/>
  <c r="K23" i="9"/>
  <c r="D23" i="9" s="1"/>
  <c r="I23" i="9"/>
  <c r="K22" i="9"/>
  <c r="D22" i="9" s="1"/>
  <c r="I22" i="9"/>
  <c r="K21" i="9"/>
  <c r="D21" i="9" s="1"/>
  <c r="I21" i="9"/>
  <c r="K20" i="9"/>
  <c r="D20" i="9" s="1"/>
  <c r="I20" i="9"/>
  <c r="K19" i="9"/>
  <c r="D19" i="9" s="1"/>
  <c r="I19" i="9"/>
  <c r="K18" i="9"/>
  <c r="D18" i="9" s="1"/>
  <c r="I18" i="9"/>
  <c r="K17" i="9"/>
  <c r="D17" i="9" s="1"/>
  <c r="I17" i="9"/>
  <c r="K16" i="9"/>
  <c r="D16" i="9" s="1"/>
  <c r="I16" i="9"/>
  <c r="K15" i="9"/>
  <c r="D15" i="9" s="1"/>
  <c r="I15" i="9"/>
  <c r="K14" i="9"/>
  <c r="D14" i="9" s="1"/>
  <c r="I14" i="9"/>
  <c r="K13" i="9"/>
  <c r="D13" i="9" s="1"/>
  <c r="I13" i="9"/>
  <c r="K12" i="9"/>
  <c r="D12" i="9" s="1"/>
  <c r="I12" i="9"/>
  <c r="K11" i="9"/>
  <c r="D11" i="9" s="1"/>
  <c r="I11" i="9"/>
  <c r="K10" i="9"/>
  <c r="D10" i="9" s="1"/>
  <c r="I10" i="9"/>
  <c r="K9" i="9"/>
  <c r="D9" i="9" s="1"/>
  <c r="I9" i="9"/>
  <c r="K8" i="9"/>
  <c r="D8" i="9" s="1"/>
  <c r="I8" i="9"/>
  <c r="B4" i="9"/>
  <c r="J23" i="9" s="1"/>
  <c r="E2" i="9"/>
  <c r="D2" i="9"/>
  <c r="H192" i="9" s="1"/>
  <c r="E2" i="1"/>
  <c r="F210" i="1" s="1"/>
  <c r="E2" i="8"/>
  <c r="D218" i="8"/>
  <c r="I218" i="8"/>
  <c r="D217" i="8"/>
  <c r="I217" i="8"/>
  <c r="D216" i="8"/>
  <c r="I216" i="8"/>
  <c r="D215" i="8"/>
  <c r="I215" i="8"/>
  <c r="D214" i="8"/>
  <c r="I214" i="8"/>
  <c r="D213" i="8"/>
  <c r="I213" i="8"/>
  <c r="D212" i="8"/>
  <c r="I212" i="8"/>
  <c r="D211" i="8"/>
  <c r="I211" i="8"/>
  <c r="D210" i="8"/>
  <c r="I210" i="8"/>
  <c r="D209" i="8"/>
  <c r="I209" i="8"/>
  <c r="D208" i="8"/>
  <c r="I208" i="8"/>
  <c r="D207" i="8"/>
  <c r="I207" i="8"/>
  <c r="D206" i="8"/>
  <c r="I206" i="8"/>
  <c r="D205" i="8"/>
  <c r="I205" i="8"/>
  <c r="D204" i="8"/>
  <c r="I204" i="8"/>
  <c r="D203" i="8"/>
  <c r="I203" i="8"/>
  <c r="D202" i="8"/>
  <c r="I202" i="8"/>
  <c r="D201" i="8"/>
  <c r="I201" i="8"/>
  <c r="D200" i="8"/>
  <c r="I200" i="8"/>
  <c r="B196" i="8"/>
  <c r="J217" i="8" s="1"/>
  <c r="K194" i="8"/>
  <c r="D194" i="8" s="1"/>
  <c r="I194" i="8"/>
  <c r="K193" i="8"/>
  <c r="D193" i="8" s="1"/>
  <c r="I193" i="8"/>
  <c r="K192" i="8"/>
  <c r="D192" i="8" s="1"/>
  <c r="I192" i="8"/>
  <c r="K191" i="8"/>
  <c r="D191" i="8" s="1"/>
  <c r="I191" i="8"/>
  <c r="K190" i="8"/>
  <c r="D190" i="8" s="1"/>
  <c r="I190" i="8"/>
  <c r="K189" i="8"/>
  <c r="D189" i="8" s="1"/>
  <c r="I189" i="8"/>
  <c r="K188" i="8"/>
  <c r="D188" i="8" s="1"/>
  <c r="I188" i="8"/>
  <c r="K187" i="8"/>
  <c r="D187" i="8" s="1"/>
  <c r="I187" i="8"/>
  <c r="K186" i="8"/>
  <c r="D186" i="8" s="1"/>
  <c r="I186" i="8"/>
  <c r="K185" i="8"/>
  <c r="D185" i="8" s="1"/>
  <c r="I185" i="8"/>
  <c r="K184" i="8"/>
  <c r="D184" i="8" s="1"/>
  <c r="I184" i="8"/>
  <c r="K183" i="8"/>
  <c r="D183" i="8" s="1"/>
  <c r="I183" i="8"/>
  <c r="K182" i="8"/>
  <c r="D182" i="8" s="1"/>
  <c r="I182" i="8"/>
  <c r="K181" i="8"/>
  <c r="D181" i="8" s="1"/>
  <c r="I181" i="8"/>
  <c r="K180" i="8"/>
  <c r="D180" i="8" s="1"/>
  <c r="I180" i="8"/>
  <c r="K179" i="8"/>
  <c r="D179" i="8" s="1"/>
  <c r="I179" i="8"/>
  <c r="K178" i="8"/>
  <c r="D178" i="8" s="1"/>
  <c r="I178" i="8"/>
  <c r="K177" i="8"/>
  <c r="D177" i="8" s="1"/>
  <c r="I177" i="8"/>
  <c r="K176" i="8"/>
  <c r="D176" i="8" s="1"/>
  <c r="I176" i="8"/>
  <c r="B172" i="8"/>
  <c r="J193" i="8" s="1"/>
  <c r="K170" i="8"/>
  <c r="D170" i="8" s="1"/>
  <c r="I170" i="8"/>
  <c r="K169" i="8"/>
  <c r="D169" i="8" s="1"/>
  <c r="I169" i="8"/>
  <c r="K168" i="8"/>
  <c r="D168" i="8" s="1"/>
  <c r="I168" i="8"/>
  <c r="K167" i="8"/>
  <c r="D167" i="8" s="1"/>
  <c r="I167" i="8"/>
  <c r="K166" i="8"/>
  <c r="D166" i="8" s="1"/>
  <c r="I166" i="8"/>
  <c r="K165" i="8"/>
  <c r="D165" i="8" s="1"/>
  <c r="I165" i="8"/>
  <c r="K164" i="8"/>
  <c r="D164" i="8" s="1"/>
  <c r="I164" i="8"/>
  <c r="K163" i="8"/>
  <c r="D163" i="8" s="1"/>
  <c r="I163" i="8"/>
  <c r="K162" i="8"/>
  <c r="D162" i="8" s="1"/>
  <c r="I162" i="8"/>
  <c r="K161" i="8"/>
  <c r="D161" i="8" s="1"/>
  <c r="I161" i="8"/>
  <c r="K160" i="8"/>
  <c r="D160" i="8" s="1"/>
  <c r="I160" i="8"/>
  <c r="K159" i="8"/>
  <c r="D159" i="8" s="1"/>
  <c r="I159" i="8"/>
  <c r="K158" i="8"/>
  <c r="D158" i="8" s="1"/>
  <c r="I158" i="8"/>
  <c r="K157" i="8"/>
  <c r="D157" i="8" s="1"/>
  <c r="I157" i="8"/>
  <c r="K156" i="8"/>
  <c r="D156" i="8" s="1"/>
  <c r="I156" i="8"/>
  <c r="K155" i="8"/>
  <c r="D155" i="8" s="1"/>
  <c r="I155" i="8"/>
  <c r="K154" i="8"/>
  <c r="D154" i="8" s="1"/>
  <c r="I154" i="8"/>
  <c r="K153" i="8"/>
  <c r="D153" i="8" s="1"/>
  <c r="I153" i="8"/>
  <c r="K152" i="8"/>
  <c r="D152" i="8" s="1"/>
  <c r="I152" i="8"/>
  <c r="B148" i="8"/>
  <c r="J168" i="8" s="1"/>
  <c r="K146" i="8"/>
  <c r="D146" i="8" s="1"/>
  <c r="I146" i="8"/>
  <c r="K145" i="8"/>
  <c r="D145" i="8" s="1"/>
  <c r="I145" i="8"/>
  <c r="K144" i="8"/>
  <c r="D144" i="8" s="1"/>
  <c r="I144" i="8"/>
  <c r="K143" i="8"/>
  <c r="D143" i="8" s="1"/>
  <c r="I143" i="8"/>
  <c r="K142" i="8"/>
  <c r="D142" i="8" s="1"/>
  <c r="I142" i="8"/>
  <c r="K141" i="8"/>
  <c r="D141" i="8" s="1"/>
  <c r="I141" i="8"/>
  <c r="K140" i="8"/>
  <c r="D140" i="8" s="1"/>
  <c r="I140" i="8"/>
  <c r="K139" i="8"/>
  <c r="D139" i="8" s="1"/>
  <c r="I139" i="8"/>
  <c r="K138" i="8"/>
  <c r="D138" i="8" s="1"/>
  <c r="I138" i="8"/>
  <c r="K137" i="8"/>
  <c r="D137" i="8" s="1"/>
  <c r="I137" i="8"/>
  <c r="K136" i="8"/>
  <c r="D136" i="8" s="1"/>
  <c r="I136" i="8"/>
  <c r="K135" i="8"/>
  <c r="D135" i="8" s="1"/>
  <c r="I135" i="8"/>
  <c r="K134" i="8"/>
  <c r="D134" i="8" s="1"/>
  <c r="I134" i="8"/>
  <c r="K133" i="8"/>
  <c r="D133" i="8" s="1"/>
  <c r="I133" i="8"/>
  <c r="K132" i="8"/>
  <c r="D132" i="8" s="1"/>
  <c r="I132" i="8"/>
  <c r="K131" i="8"/>
  <c r="D131" i="8" s="1"/>
  <c r="I131" i="8"/>
  <c r="K130" i="8"/>
  <c r="D130" i="8" s="1"/>
  <c r="I130" i="8"/>
  <c r="K129" i="8"/>
  <c r="D129" i="8" s="1"/>
  <c r="I129" i="8"/>
  <c r="K128" i="8"/>
  <c r="D128" i="8" s="1"/>
  <c r="I128" i="8"/>
  <c r="B124" i="8"/>
  <c r="K122" i="8"/>
  <c r="D122" i="8" s="1"/>
  <c r="I122" i="8"/>
  <c r="K121" i="8"/>
  <c r="D121" i="8" s="1"/>
  <c r="I121" i="8"/>
  <c r="K120" i="8"/>
  <c r="D120" i="8" s="1"/>
  <c r="I120" i="8"/>
  <c r="K119" i="8"/>
  <c r="D119" i="8" s="1"/>
  <c r="I119" i="8"/>
  <c r="K118" i="8"/>
  <c r="D118" i="8" s="1"/>
  <c r="I118" i="8"/>
  <c r="K117" i="8"/>
  <c r="D117" i="8" s="1"/>
  <c r="I117" i="8"/>
  <c r="K116" i="8"/>
  <c r="D116" i="8" s="1"/>
  <c r="I116" i="8"/>
  <c r="K115" i="8"/>
  <c r="D115" i="8" s="1"/>
  <c r="I115" i="8"/>
  <c r="K114" i="8"/>
  <c r="D114" i="8" s="1"/>
  <c r="I114" i="8"/>
  <c r="K113" i="8"/>
  <c r="D113" i="8" s="1"/>
  <c r="I113" i="8"/>
  <c r="K112" i="8"/>
  <c r="D112" i="8" s="1"/>
  <c r="I112" i="8"/>
  <c r="K111" i="8"/>
  <c r="D111" i="8" s="1"/>
  <c r="I111" i="8"/>
  <c r="K110" i="8"/>
  <c r="D110" i="8" s="1"/>
  <c r="I110" i="8"/>
  <c r="K109" i="8"/>
  <c r="D109" i="8" s="1"/>
  <c r="I109" i="8"/>
  <c r="K108" i="8"/>
  <c r="D108" i="8" s="1"/>
  <c r="I108" i="8"/>
  <c r="K107" i="8"/>
  <c r="D107" i="8" s="1"/>
  <c r="I107" i="8"/>
  <c r="K106" i="8"/>
  <c r="D106" i="8" s="1"/>
  <c r="I106" i="8"/>
  <c r="K105" i="8"/>
  <c r="D105" i="8" s="1"/>
  <c r="I105" i="8"/>
  <c r="K104" i="8"/>
  <c r="D104" i="8" s="1"/>
  <c r="I104" i="8"/>
  <c r="B100" i="8"/>
  <c r="K98" i="8"/>
  <c r="D98" i="8" s="1"/>
  <c r="I98" i="8"/>
  <c r="K97" i="8"/>
  <c r="D97" i="8" s="1"/>
  <c r="I97" i="8"/>
  <c r="K96" i="8"/>
  <c r="D96" i="8" s="1"/>
  <c r="I96" i="8"/>
  <c r="K95" i="8"/>
  <c r="D95" i="8" s="1"/>
  <c r="I95" i="8"/>
  <c r="K94" i="8"/>
  <c r="D94" i="8" s="1"/>
  <c r="I94" i="8"/>
  <c r="K93" i="8"/>
  <c r="D93" i="8" s="1"/>
  <c r="I93" i="8"/>
  <c r="K92" i="8"/>
  <c r="D92" i="8" s="1"/>
  <c r="I92" i="8"/>
  <c r="K91" i="8"/>
  <c r="D91" i="8" s="1"/>
  <c r="I91" i="8"/>
  <c r="K90" i="8"/>
  <c r="D90" i="8" s="1"/>
  <c r="I90" i="8"/>
  <c r="K89" i="8"/>
  <c r="D89" i="8" s="1"/>
  <c r="I89" i="8"/>
  <c r="K88" i="8"/>
  <c r="D88" i="8" s="1"/>
  <c r="I88" i="8"/>
  <c r="K87" i="8"/>
  <c r="D87" i="8" s="1"/>
  <c r="I87" i="8"/>
  <c r="K86" i="8"/>
  <c r="D86" i="8" s="1"/>
  <c r="I86" i="8"/>
  <c r="K85" i="8"/>
  <c r="D85" i="8" s="1"/>
  <c r="I85" i="8"/>
  <c r="K84" i="8"/>
  <c r="D84" i="8" s="1"/>
  <c r="I84" i="8"/>
  <c r="K83" i="8"/>
  <c r="D83" i="8" s="1"/>
  <c r="I83" i="8"/>
  <c r="K82" i="8"/>
  <c r="D82" i="8" s="1"/>
  <c r="I82" i="8"/>
  <c r="K81" i="8"/>
  <c r="D81" i="8" s="1"/>
  <c r="I81" i="8"/>
  <c r="K80" i="8"/>
  <c r="D80" i="8" s="1"/>
  <c r="I80" i="8"/>
  <c r="B76" i="8"/>
  <c r="J98" i="8" s="1"/>
  <c r="K74" i="8"/>
  <c r="D74" i="8" s="1"/>
  <c r="I74" i="8"/>
  <c r="K73" i="8"/>
  <c r="D73" i="8" s="1"/>
  <c r="I73" i="8"/>
  <c r="K72" i="8"/>
  <c r="D72" i="8" s="1"/>
  <c r="I72" i="8"/>
  <c r="K71" i="8"/>
  <c r="D71" i="8" s="1"/>
  <c r="I71" i="8"/>
  <c r="K70" i="8"/>
  <c r="D70" i="8" s="1"/>
  <c r="I70" i="8"/>
  <c r="K69" i="8"/>
  <c r="D69" i="8" s="1"/>
  <c r="I69" i="8"/>
  <c r="K68" i="8"/>
  <c r="D68" i="8" s="1"/>
  <c r="I68" i="8"/>
  <c r="K67" i="8"/>
  <c r="D67" i="8" s="1"/>
  <c r="I67" i="8"/>
  <c r="K66" i="8"/>
  <c r="D66" i="8" s="1"/>
  <c r="I66" i="8"/>
  <c r="K65" i="8"/>
  <c r="D65" i="8" s="1"/>
  <c r="I65" i="8"/>
  <c r="K64" i="8"/>
  <c r="D64" i="8" s="1"/>
  <c r="I64" i="8"/>
  <c r="K63" i="8"/>
  <c r="D63" i="8" s="1"/>
  <c r="I63" i="8"/>
  <c r="K62" i="8"/>
  <c r="D62" i="8" s="1"/>
  <c r="I62" i="8"/>
  <c r="K61" i="8"/>
  <c r="D61" i="8" s="1"/>
  <c r="I61" i="8"/>
  <c r="K60" i="8"/>
  <c r="D60" i="8" s="1"/>
  <c r="I60" i="8"/>
  <c r="K59" i="8"/>
  <c r="D59" i="8" s="1"/>
  <c r="I59" i="8"/>
  <c r="K58" i="8"/>
  <c r="D58" i="8" s="1"/>
  <c r="I58" i="8"/>
  <c r="K57" i="8"/>
  <c r="D57" i="8" s="1"/>
  <c r="I57" i="8"/>
  <c r="K56" i="8"/>
  <c r="D56" i="8" s="1"/>
  <c r="I56" i="8"/>
  <c r="B52" i="8"/>
  <c r="J71" i="8" s="1"/>
  <c r="K50" i="8"/>
  <c r="D50" i="8" s="1"/>
  <c r="I50" i="8"/>
  <c r="K49" i="8"/>
  <c r="D49" i="8" s="1"/>
  <c r="I49" i="8"/>
  <c r="K48" i="8"/>
  <c r="D48" i="8" s="1"/>
  <c r="I48" i="8"/>
  <c r="K47" i="8"/>
  <c r="D47" i="8" s="1"/>
  <c r="I47" i="8"/>
  <c r="K46" i="8"/>
  <c r="D46" i="8" s="1"/>
  <c r="I46" i="8"/>
  <c r="K45" i="8"/>
  <c r="D45" i="8" s="1"/>
  <c r="I45" i="8"/>
  <c r="K44" i="8"/>
  <c r="D44" i="8" s="1"/>
  <c r="I44" i="8"/>
  <c r="K43" i="8"/>
  <c r="D43" i="8" s="1"/>
  <c r="I43" i="8"/>
  <c r="K42" i="8"/>
  <c r="D42" i="8" s="1"/>
  <c r="I42" i="8"/>
  <c r="K41" i="8"/>
  <c r="D41" i="8" s="1"/>
  <c r="I41" i="8"/>
  <c r="K40" i="8"/>
  <c r="D40" i="8" s="1"/>
  <c r="I40" i="8"/>
  <c r="K39" i="8"/>
  <c r="D39" i="8" s="1"/>
  <c r="I39" i="8"/>
  <c r="K38" i="8"/>
  <c r="D38" i="8" s="1"/>
  <c r="I38" i="8"/>
  <c r="K37" i="8"/>
  <c r="D37" i="8" s="1"/>
  <c r="I37" i="8"/>
  <c r="K36" i="8"/>
  <c r="D36" i="8" s="1"/>
  <c r="I36" i="8"/>
  <c r="K35" i="8"/>
  <c r="D35" i="8" s="1"/>
  <c r="I35" i="8"/>
  <c r="K34" i="8"/>
  <c r="D34" i="8" s="1"/>
  <c r="I34" i="8"/>
  <c r="K33" i="8"/>
  <c r="D33" i="8" s="1"/>
  <c r="I33" i="8"/>
  <c r="K32" i="8"/>
  <c r="D32" i="8" s="1"/>
  <c r="I32" i="8"/>
  <c r="B28" i="8"/>
  <c r="J38" i="8" s="1"/>
  <c r="K26" i="8"/>
  <c r="D26" i="8" s="1"/>
  <c r="I26" i="8"/>
  <c r="K25" i="8"/>
  <c r="D25" i="8" s="1"/>
  <c r="I25" i="8"/>
  <c r="K24" i="8"/>
  <c r="D24" i="8" s="1"/>
  <c r="I24" i="8"/>
  <c r="K23" i="8"/>
  <c r="D23" i="8" s="1"/>
  <c r="I23" i="8"/>
  <c r="K22" i="8"/>
  <c r="D22" i="8" s="1"/>
  <c r="I22" i="8"/>
  <c r="K21" i="8"/>
  <c r="D21" i="8" s="1"/>
  <c r="I21" i="8"/>
  <c r="K20" i="8"/>
  <c r="D20" i="8" s="1"/>
  <c r="I20" i="8"/>
  <c r="K19" i="8"/>
  <c r="D19" i="8" s="1"/>
  <c r="I19" i="8"/>
  <c r="K18" i="8"/>
  <c r="D18" i="8" s="1"/>
  <c r="I18" i="8"/>
  <c r="K17" i="8"/>
  <c r="D17" i="8" s="1"/>
  <c r="I17" i="8"/>
  <c r="K16" i="8"/>
  <c r="D16" i="8" s="1"/>
  <c r="I16" i="8"/>
  <c r="K15" i="8"/>
  <c r="D15" i="8" s="1"/>
  <c r="I15" i="8"/>
  <c r="K14" i="8"/>
  <c r="D14" i="8" s="1"/>
  <c r="I14" i="8"/>
  <c r="K13" i="8"/>
  <c r="D13" i="8" s="1"/>
  <c r="I13" i="8"/>
  <c r="K12" i="8"/>
  <c r="D12" i="8" s="1"/>
  <c r="I12" i="8"/>
  <c r="K11" i="8"/>
  <c r="D11" i="8" s="1"/>
  <c r="I11" i="8"/>
  <c r="K10" i="8"/>
  <c r="D10" i="8" s="1"/>
  <c r="I10" i="8"/>
  <c r="K9" i="8"/>
  <c r="D9" i="8" s="1"/>
  <c r="I9" i="8"/>
  <c r="K8" i="8"/>
  <c r="D8" i="8" s="1"/>
  <c r="I8" i="8"/>
  <c r="B4" i="8"/>
  <c r="J25" i="8" s="1"/>
  <c r="D2" i="8"/>
  <c r="H161" i="8" s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F20" i="5"/>
  <c r="E20" i="5"/>
  <c r="D20" i="5"/>
  <c r="F19" i="5"/>
  <c r="E19" i="5"/>
  <c r="D19" i="5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F58" i="1" s="1"/>
  <c r="D11" i="5"/>
  <c r="F10" i="5"/>
  <c r="E10" i="5"/>
  <c r="D10" i="5"/>
  <c r="F9" i="5"/>
  <c r="E9" i="5"/>
  <c r="F129" i="1" s="1"/>
  <c r="D9" i="5"/>
  <c r="F8" i="5"/>
  <c r="E8" i="5"/>
  <c r="D8" i="5"/>
  <c r="F7" i="5"/>
  <c r="E7" i="5"/>
  <c r="D7" i="5"/>
  <c r="F6" i="5"/>
  <c r="E6" i="5"/>
  <c r="D6" i="5"/>
  <c r="F137" i="1" l="1"/>
  <c r="F8" i="1"/>
  <c r="F74" i="1"/>
  <c r="F83" i="1"/>
  <c r="F87" i="1"/>
  <c r="F91" i="1"/>
  <c r="F33" i="1"/>
  <c r="F141" i="1"/>
  <c r="F152" i="1"/>
  <c r="F20" i="1"/>
  <c r="F24" i="1"/>
  <c r="J39" i="9"/>
  <c r="F157" i="1"/>
  <c r="F37" i="1"/>
  <c r="F95" i="1"/>
  <c r="F162" i="1"/>
  <c r="F41" i="1"/>
  <c r="F104" i="1"/>
  <c r="F168" i="1"/>
  <c r="F45" i="1"/>
  <c r="F108" i="1"/>
  <c r="F178" i="1"/>
  <c r="F49" i="1"/>
  <c r="F112" i="1"/>
  <c r="F183" i="1"/>
  <c r="F135" i="9"/>
  <c r="G135" i="9" s="1"/>
  <c r="F116" i="1"/>
  <c r="F189" i="1"/>
  <c r="F215" i="8"/>
  <c r="G215" i="8" s="1"/>
  <c r="F62" i="1"/>
  <c r="F120" i="1"/>
  <c r="F194" i="1"/>
  <c r="F66" i="1"/>
  <c r="F204" i="1"/>
  <c r="F12" i="1"/>
  <c r="F70" i="1"/>
  <c r="F133" i="1"/>
  <c r="F16" i="1"/>
  <c r="F218" i="1"/>
  <c r="F26" i="1"/>
  <c r="J35" i="9"/>
  <c r="J181" i="9"/>
  <c r="J154" i="8"/>
  <c r="J47" i="9"/>
  <c r="J189" i="9"/>
  <c r="J43" i="9"/>
  <c r="F109" i="8"/>
  <c r="G109" i="8" s="1"/>
  <c r="F188" i="8"/>
  <c r="G188" i="8" s="1"/>
  <c r="J134" i="9"/>
  <c r="J12" i="8"/>
  <c r="J46" i="8"/>
  <c r="J178" i="8"/>
  <c r="J185" i="8"/>
  <c r="F8" i="8"/>
  <c r="G8" i="8" s="1"/>
  <c r="F38" i="8"/>
  <c r="G38" i="8" s="1"/>
  <c r="F80" i="8"/>
  <c r="G80" i="8" s="1"/>
  <c r="F117" i="8"/>
  <c r="G117" i="8" s="1"/>
  <c r="F159" i="8"/>
  <c r="G159" i="8" s="1"/>
  <c r="F201" i="8"/>
  <c r="G201" i="8" s="1"/>
  <c r="F9" i="1"/>
  <c r="F13" i="1"/>
  <c r="F17" i="1"/>
  <c r="F21" i="1"/>
  <c r="F25" i="1"/>
  <c r="F34" i="1"/>
  <c r="F38" i="1"/>
  <c r="F42" i="1"/>
  <c r="F46" i="1"/>
  <c r="F50" i="1"/>
  <c r="F59" i="1"/>
  <c r="F63" i="1"/>
  <c r="F67" i="1"/>
  <c r="F71" i="1"/>
  <c r="F80" i="1"/>
  <c r="F84" i="1"/>
  <c r="F88" i="1"/>
  <c r="F92" i="1"/>
  <c r="F96" i="1"/>
  <c r="F105" i="1"/>
  <c r="F109" i="1"/>
  <c r="F113" i="1"/>
  <c r="F117" i="1"/>
  <c r="F121" i="1"/>
  <c r="F130" i="1"/>
  <c r="F134" i="1"/>
  <c r="F138" i="1"/>
  <c r="F143" i="1"/>
  <c r="F153" i="1"/>
  <c r="F158" i="1"/>
  <c r="F164" i="1"/>
  <c r="F169" i="1"/>
  <c r="F179" i="1"/>
  <c r="F185" i="1"/>
  <c r="F190" i="1"/>
  <c r="F200" i="1"/>
  <c r="F206" i="1"/>
  <c r="F211" i="1"/>
  <c r="J87" i="9"/>
  <c r="J108" i="9"/>
  <c r="F25" i="8"/>
  <c r="G25" i="8" s="1"/>
  <c r="J8" i="8"/>
  <c r="J20" i="8"/>
  <c r="J177" i="8"/>
  <c r="J181" i="8"/>
  <c r="F9" i="8"/>
  <c r="G9" i="8" s="1"/>
  <c r="F46" i="8"/>
  <c r="G46" i="8" s="1"/>
  <c r="F88" i="8"/>
  <c r="G88" i="8" s="1"/>
  <c r="F130" i="8"/>
  <c r="G130" i="8" s="1"/>
  <c r="F167" i="8"/>
  <c r="G167" i="8" s="1"/>
  <c r="F209" i="8"/>
  <c r="G209" i="8" s="1"/>
  <c r="F10" i="1"/>
  <c r="F14" i="1"/>
  <c r="F18" i="1"/>
  <c r="F22" i="1"/>
  <c r="F35" i="1"/>
  <c r="F39" i="1"/>
  <c r="F43" i="1"/>
  <c r="F47" i="1"/>
  <c r="F56" i="1"/>
  <c r="F60" i="1"/>
  <c r="F64" i="1"/>
  <c r="F68" i="1"/>
  <c r="F72" i="1"/>
  <c r="F81" i="1"/>
  <c r="F85" i="1"/>
  <c r="F89" i="1"/>
  <c r="F93" i="1"/>
  <c r="F97" i="1"/>
  <c r="F106" i="1"/>
  <c r="F110" i="1"/>
  <c r="F114" i="1"/>
  <c r="F118" i="1"/>
  <c r="F122" i="1"/>
  <c r="F131" i="1"/>
  <c r="F135" i="1"/>
  <c r="F139" i="1"/>
  <c r="F144" i="1"/>
  <c r="F154" i="1"/>
  <c r="F160" i="1"/>
  <c r="F165" i="1"/>
  <c r="F170" i="1"/>
  <c r="F181" i="1"/>
  <c r="F186" i="1"/>
  <c r="F191" i="1"/>
  <c r="F202" i="1"/>
  <c r="F207" i="1"/>
  <c r="F212" i="1"/>
  <c r="J24" i="8"/>
  <c r="F67" i="8"/>
  <c r="G67" i="8" s="1"/>
  <c r="F146" i="8"/>
  <c r="G146" i="8" s="1"/>
  <c r="J16" i="8"/>
  <c r="J56" i="8"/>
  <c r="J190" i="8"/>
  <c r="F17" i="8"/>
  <c r="G17" i="8" s="1"/>
  <c r="F59" i="8"/>
  <c r="G59" i="8" s="1"/>
  <c r="F96" i="8"/>
  <c r="G96" i="8" s="1"/>
  <c r="F138" i="8"/>
  <c r="G138" i="8" s="1"/>
  <c r="F180" i="8"/>
  <c r="G180" i="8" s="1"/>
  <c r="F217" i="8"/>
  <c r="G217" i="8" s="1"/>
  <c r="F11" i="1"/>
  <c r="F15" i="1"/>
  <c r="F19" i="1"/>
  <c r="F23" i="1"/>
  <c r="F32" i="1"/>
  <c r="F36" i="1"/>
  <c r="F40" i="1"/>
  <c r="F44" i="1"/>
  <c r="F48" i="1"/>
  <c r="F57" i="1"/>
  <c r="F61" i="1"/>
  <c r="F65" i="1"/>
  <c r="F69" i="1"/>
  <c r="F73" i="1"/>
  <c r="F82" i="1"/>
  <c r="F86" i="1"/>
  <c r="F90" i="1"/>
  <c r="F94" i="1"/>
  <c r="F98" i="1"/>
  <c r="F107" i="1"/>
  <c r="F111" i="1"/>
  <c r="F115" i="1"/>
  <c r="F119" i="1"/>
  <c r="F128" i="1"/>
  <c r="F132" i="1"/>
  <c r="F136" i="1"/>
  <c r="F140" i="1"/>
  <c r="F145" i="1"/>
  <c r="F156" i="1"/>
  <c r="F161" i="1"/>
  <c r="F166" i="1"/>
  <c r="F177" i="1"/>
  <c r="F182" i="1"/>
  <c r="F187" i="1"/>
  <c r="F193" i="1"/>
  <c r="F203" i="1"/>
  <c r="F208" i="1"/>
  <c r="F214" i="1"/>
  <c r="J32" i="9"/>
  <c r="J36" i="9"/>
  <c r="J40" i="9"/>
  <c r="J44" i="9"/>
  <c r="J48" i="9"/>
  <c r="J80" i="9"/>
  <c r="J98" i="9"/>
  <c r="J186" i="9"/>
  <c r="J86" i="9"/>
  <c r="J90" i="9"/>
  <c r="J104" i="9"/>
  <c r="J105" i="9"/>
  <c r="J109" i="9"/>
  <c r="J112" i="9"/>
  <c r="J113" i="9"/>
  <c r="J117" i="9"/>
  <c r="J120" i="9"/>
  <c r="J121" i="9"/>
  <c r="J178" i="9"/>
  <c r="J194" i="9"/>
  <c r="J200" i="9"/>
  <c r="J204" i="9"/>
  <c r="J208" i="9"/>
  <c r="J212" i="9"/>
  <c r="J216" i="9"/>
  <c r="H11" i="9"/>
  <c r="H12" i="9"/>
  <c r="F13" i="9"/>
  <c r="G13" i="9" s="1"/>
  <c r="H19" i="9"/>
  <c r="H20" i="9"/>
  <c r="F21" i="9"/>
  <c r="G21" i="9" s="1"/>
  <c r="H67" i="9"/>
  <c r="H68" i="9"/>
  <c r="F69" i="9"/>
  <c r="G69" i="9" s="1"/>
  <c r="J81" i="9"/>
  <c r="J82" i="9"/>
  <c r="J116" i="9"/>
  <c r="J152" i="9"/>
  <c r="J156" i="9"/>
  <c r="J160" i="9"/>
  <c r="J164" i="9"/>
  <c r="J168" i="9"/>
  <c r="J203" i="9"/>
  <c r="J207" i="9"/>
  <c r="J211" i="9"/>
  <c r="J215" i="9"/>
  <c r="F10" i="9"/>
  <c r="G10" i="9" s="1"/>
  <c r="F18" i="9"/>
  <c r="G18" i="9" s="1"/>
  <c r="H59" i="9"/>
  <c r="H60" i="9"/>
  <c r="F61" i="9"/>
  <c r="G61" i="9" s="1"/>
  <c r="F104" i="9"/>
  <c r="G104" i="9" s="1"/>
  <c r="F105" i="9"/>
  <c r="G105" i="9" s="1"/>
  <c r="H110" i="9"/>
  <c r="H111" i="9"/>
  <c r="F112" i="9"/>
  <c r="G112" i="9" s="1"/>
  <c r="F113" i="9"/>
  <c r="G113" i="9" s="1"/>
  <c r="H118" i="9"/>
  <c r="H119" i="9"/>
  <c r="F120" i="9"/>
  <c r="G120" i="9" s="1"/>
  <c r="F121" i="9"/>
  <c r="G121" i="9" s="1"/>
  <c r="J155" i="9"/>
  <c r="J159" i="9"/>
  <c r="J163" i="9"/>
  <c r="J167" i="9"/>
  <c r="J92" i="8"/>
  <c r="J96" i="8"/>
  <c r="J204" i="8"/>
  <c r="J82" i="8"/>
  <c r="J86" i="8"/>
  <c r="J90" i="8"/>
  <c r="J91" i="8"/>
  <c r="J160" i="8"/>
  <c r="J189" i="8"/>
  <c r="J203" i="8"/>
  <c r="J207" i="8"/>
  <c r="J211" i="8"/>
  <c r="F12" i="8"/>
  <c r="G12" i="8" s="1"/>
  <c r="F20" i="8"/>
  <c r="G20" i="8" s="1"/>
  <c r="F33" i="8"/>
  <c r="G33" i="8" s="1"/>
  <c r="F41" i="8"/>
  <c r="G41" i="8" s="1"/>
  <c r="F49" i="8"/>
  <c r="G49" i="8" s="1"/>
  <c r="F62" i="8"/>
  <c r="G62" i="8" s="1"/>
  <c r="F70" i="8"/>
  <c r="G70" i="8" s="1"/>
  <c r="F83" i="8"/>
  <c r="G83" i="8" s="1"/>
  <c r="F91" i="8"/>
  <c r="G91" i="8" s="1"/>
  <c r="F104" i="8"/>
  <c r="G104" i="8" s="1"/>
  <c r="F112" i="8"/>
  <c r="G112" i="8" s="1"/>
  <c r="F120" i="8"/>
  <c r="G120" i="8" s="1"/>
  <c r="F133" i="8"/>
  <c r="G133" i="8" s="1"/>
  <c r="F141" i="8"/>
  <c r="G141" i="8" s="1"/>
  <c r="F154" i="8"/>
  <c r="G154" i="8" s="1"/>
  <c r="F162" i="8"/>
  <c r="G162" i="8" s="1"/>
  <c r="F170" i="8"/>
  <c r="G170" i="8" s="1"/>
  <c r="F183" i="8"/>
  <c r="G183" i="8" s="1"/>
  <c r="F191" i="8"/>
  <c r="G191" i="8" s="1"/>
  <c r="F204" i="8"/>
  <c r="G204" i="8" s="1"/>
  <c r="F212" i="8"/>
  <c r="G212" i="8" s="1"/>
  <c r="J208" i="8"/>
  <c r="J80" i="8"/>
  <c r="J83" i="8"/>
  <c r="J84" i="8"/>
  <c r="J87" i="8"/>
  <c r="J88" i="8"/>
  <c r="J194" i="8"/>
  <c r="J215" i="8"/>
  <c r="J216" i="8"/>
  <c r="F13" i="8"/>
  <c r="G13" i="8" s="1"/>
  <c r="F21" i="8"/>
  <c r="G21" i="8" s="1"/>
  <c r="F34" i="8"/>
  <c r="G34" i="8" s="1"/>
  <c r="F42" i="8"/>
  <c r="G42" i="8" s="1"/>
  <c r="F50" i="8"/>
  <c r="G50" i="8" s="1"/>
  <c r="F63" i="8"/>
  <c r="G63" i="8" s="1"/>
  <c r="F71" i="8"/>
  <c r="G71" i="8" s="1"/>
  <c r="F84" i="8"/>
  <c r="G84" i="8" s="1"/>
  <c r="F92" i="8"/>
  <c r="G92" i="8" s="1"/>
  <c r="F105" i="8"/>
  <c r="G105" i="8" s="1"/>
  <c r="F113" i="8"/>
  <c r="G113" i="8" s="1"/>
  <c r="F121" i="8"/>
  <c r="G121" i="8" s="1"/>
  <c r="F134" i="8"/>
  <c r="G134" i="8" s="1"/>
  <c r="F142" i="8"/>
  <c r="G142" i="8" s="1"/>
  <c r="F155" i="8"/>
  <c r="G155" i="8" s="1"/>
  <c r="F163" i="8"/>
  <c r="G163" i="8" s="1"/>
  <c r="F176" i="8"/>
  <c r="G176" i="8" s="1"/>
  <c r="F184" i="8"/>
  <c r="G184" i="8" s="1"/>
  <c r="F192" i="8"/>
  <c r="G192" i="8" s="1"/>
  <c r="F205" i="8"/>
  <c r="G205" i="8" s="1"/>
  <c r="F213" i="8"/>
  <c r="G213" i="8" s="1"/>
  <c r="J95" i="8"/>
  <c r="J212" i="8"/>
  <c r="J60" i="8"/>
  <c r="J64" i="8"/>
  <c r="J94" i="8"/>
  <c r="J170" i="8"/>
  <c r="J182" i="8"/>
  <c r="J186" i="8"/>
  <c r="J200" i="8"/>
  <c r="F16" i="8"/>
  <c r="G16" i="8" s="1"/>
  <c r="F24" i="8"/>
  <c r="G24" i="8" s="1"/>
  <c r="F37" i="8"/>
  <c r="G37" i="8" s="1"/>
  <c r="F45" i="8"/>
  <c r="G45" i="8" s="1"/>
  <c r="F58" i="8"/>
  <c r="G58" i="8" s="1"/>
  <c r="F66" i="8"/>
  <c r="G66" i="8" s="1"/>
  <c r="F74" i="8"/>
  <c r="G74" i="8" s="1"/>
  <c r="F87" i="8"/>
  <c r="G87" i="8" s="1"/>
  <c r="F95" i="8"/>
  <c r="G95" i="8" s="1"/>
  <c r="F108" i="8"/>
  <c r="G108" i="8" s="1"/>
  <c r="F116" i="8"/>
  <c r="G116" i="8" s="1"/>
  <c r="F129" i="8"/>
  <c r="G129" i="8" s="1"/>
  <c r="F137" i="8"/>
  <c r="G137" i="8" s="1"/>
  <c r="F145" i="8"/>
  <c r="G145" i="8" s="1"/>
  <c r="F158" i="8"/>
  <c r="G158" i="8" s="1"/>
  <c r="F166" i="8"/>
  <c r="G166" i="8" s="1"/>
  <c r="F179" i="8"/>
  <c r="G179" i="8" s="1"/>
  <c r="F187" i="8"/>
  <c r="G187" i="8" s="1"/>
  <c r="F200" i="8"/>
  <c r="G200" i="8" s="1"/>
  <c r="F208" i="8"/>
  <c r="G208" i="8" s="1"/>
  <c r="F216" i="8"/>
  <c r="G216" i="8" s="1"/>
  <c r="F26" i="9"/>
  <c r="G26" i="9" s="1"/>
  <c r="F32" i="9"/>
  <c r="G32" i="9" s="1"/>
  <c r="H33" i="9"/>
  <c r="H34" i="9"/>
  <c r="F35" i="9"/>
  <c r="G35" i="9" s="1"/>
  <c r="F36" i="9"/>
  <c r="G36" i="9" s="1"/>
  <c r="H37" i="9"/>
  <c r="H38" i="9"/>
  <c r="F39" i="9"/>
  <c r="G39" i="9" s="1"/>
  <c r="F40" i="9"/>
  <c r="G40" i="9" s="1"/>
  <c r="H41" i="9"/>
  <c r="H42" i="9"/>
  <c r="F43" i="9"/>
  <c r="G43" i="9" s="1"/>
  <c r="F44" i="9"/>
  <c r="G44" i="9" s="1"/>
  <c r="H45" i="9"/>
  <c r="H46" i="9"/>
  <c r="F47" i="9"/>
  <c r="G47" i="9" s="1"/>
  <c r="F48" i="9"/>
  <c r="G48" i="9" s="1"/>
  <c r="H49" i="9"/>
  <c r="H50" i="9"/>
  <c r="F58" i="9"/>
  <c r="G58" i="9" s="1"/>
  <c r="F66" i="9"/>
  <c r="G66" i="9" s="1"/>
  <c r="F74" i="9"/>
  <c r="G74" i="9" s="1"/>
  <c r="F80" i="9"/>
  <c r="G80" i="9" s="1"/>
  <c r="H81" i="9"/>
  <c r="F95" i="9"/>
  <c r="G95" i="9" s="1"/>
  <c r="H143" i="9"/>
  <c r="H144" i="9"/>
  <c r="F145" i="9"/>
  <c r="G145" i="9" s="1"/>
  <c r="H176" i="9"/>
  <c r="F177" i="9"/>
  <c r="G177" i="9" s="1"/>
  <c r="H201" i="9"/>
  <c r="H202" i="9"/>
  <c r="F203" i="9"/>
  <c r="G203" i="9" s="1"/>
  <c r="F204" i="9"/>
  <c r="G204" i="9" s="1"/>
  <c r="H217" i="9"/>
  <c r="H218" i="9"/>
  <c r="H8" i="9"/>
  <c r="F9" i="9"/>
  <c r="G9" i="9" s="1"/>
  <c r="H15" i="9"/>
  <c r="H16" i="9"/>
  <c r="F17" i="9"/>
  <c r="G17" i="9" s="1"/>
  <c r="H23" i="9"/>
  <c r="H24" i="9"/>
  <c r="F25" i="9"/>
  <c r="G25" i="9" s="1"/>
  <c r="H56" i="9"/>
  <c r="F57" i="9"/>
  <c r="G57" i="9" s="1"/>
  <c r="H63" i="9"/>
  <c r="H64" i="9"/>
  <c r="F65" i="9"/>
  <c r="G65" i="9" s="1"/>
  <c r="H71" i="9"/>
  <c r="H72" i="9"/>
  <c r="F73" i="9"/>
  <c r="G73" i="9" s="1"/>
  <c r="H92" i="9"/>
  <c r="H93" i="9"/>
  <c r="F94" i="9"/>
  <c r="G94" i="9" s="1"/>
  <c r="F131" i="9"/>
  <c r="G131" i="9" s="1"/>
  <c r="H136" i="9"/>
  <c r="F137" i="9"/>
  <c r="G137" i="9" s="1"/>
  <c r="H161" i="9"/>
  <c r="H162" i="9"/>
  <c r="F163" i="9"/>
  <c r="G163" i="9" s="1"/>
  <c r="F164" i="9"/>
  <c r="G164" i="9" s="1"/>
  <c r="H183" i="9"/>
  <c r="H184" i="9"/>
  <c r="F185" i="9"/>
  <c r="G185" i="9" s="1"/>
  <c r="F14" i="9"/>
  <c r="G14" i="9" s="1"/>
  <c r="F22" i="9"/>
  <c r="G22" i="9" s="1"/>
  <c r="F62" i="9"/>
  <c r="G62" i="9" s="1"/>
  <c r="F70" i="9"/>
  <c r="G70" i="9" s="1"/>
  <c r="H84" i="9"/>
  <c r="H85" i="9"/>
  <c r="F86" i="9"/>
  <c r="G86" i="9" s="1"/>
  <c r="F87" i="9"/>
  <c r="G87" i="9" s="1"/>
  <c r="H128" i="9"/>
  <c r="H129" i="9"/>
  <c r="F130" i="9"/>
  <c r="G130" i="9" s="1"/>
  <c r="H191" i="9"/>
  <c r="F193" i="9"/>
  <c r="G193" i="9" s="1"/>
  <c r="J10" i="9"/>
  <c r="J14" i="9"/>
  <c r="J18" i="9"/>
  <c r="J26" i="9"/>
  <c r="J58" i="9"/>
  <c r="J62" i="9"/>
  <c r="J70" i="9"/>
  <c r="J74" i="9"/>
  <c r="J9" i="9"/>
  <c r="J17" i="9"/>
  <c r="H215" i="9"/>
  <c r="H211" i="9"/>
  <c r="H207" i="9"/>
  <c r="H203" i="9"/>
  <c r="H193" i="9"/>
  <c r="H189" i="9"/>
  <c r="H185" i="9"/>
  <c r="H181" i="9"/>
  <c r="H177" i="9"/>
  <c r="H167" i="9"/>
  <c r="H163" i="9"/>
  <c r="H159" i="9"/>
  <c r="H155" i="9"/>
  <c r="H145" i="9"/>
  <c r="H141" i="9"/>
  <c r="H137" i="9"/>
  <c r="H216" i="9"/>
  <c r="H212" i="9"/>
  <c r="H208" i="9"/>
  <c r="H204" i="9"/>
  <c r="H200" i="9"/>
  <c r="H194" i="9"/>
  <c r="H190" i="9"/>
  <c r="H186" i="9"/>
  <c r="H182" i="9"/>
  <c r="H178" i="9"/>
  <c r="H168" i="9"/>
  <c r="H164" i="9"/>
  <c r="H160" i="9"/>
  <c r="H156" i="9"/>
  <c r="H152" i="9"/>
  <c r="H146" i="9"/>
  <c r="H142" i="9"/>
  <c r="H138" i="9"/>
  <c r="H214" i="9"/>
  <c r="H213" i="9"/>
  <c r="H206" i="9"/>
  <c r="H205" i="9"/>
  <c r="H188" i="9"/>
  <c r="H187" i="9"/>
  <c r="H180" i="9"/>
  <c r="H179" i="9"/>
  <c r="H134" i="9"/>
  <c r="H130" i="9"/>
  <c r="H120" i="9"/>
  <c r="H116" i="9"/>
  <c r="H112" i="9"/>
  <c r="H108" i="9"/>
  <c r="H104" i="9"/>
  <c r="H98" i="9"/>
  <c r="H94" i="9"/>
  <c r="H90" i="9"/>
  <c r="H86" i="9"/>
  <c r="H166" i="9"/>
  <c r="H165" i="9"/>
  <c r="H158" i="9"/>
  <c r="H157" i="9"/>
  <c r="H140" i="9"/>
  <c r="H139" i="9"/>
  <c r="H135" i="9"/>
  <c r="H131" i="9"/>
  <c r="H121" i="9"/>
  <c r="H117" i="9"/>
  <c r="H113" i="9"/>
  <c r="H109" i="9"/>
  <c r="H105" i="9"/>
  <c r="H95" i="9"/>
  <c r="H91" i="9"/>
  <c r="H87" i="9"/>
  <c r="H83" i="9"/>
  <c r="F8" i="9"/>
  <c r="G8" i="9" s="1"/>
  <c r="J8" i="9"/>
  <c r="H10" i="9"/>
  <c r="F12" i="9"/>
  <c r="G12" i="9" s="1"/>
  <c r="J12" i="9"/>
  <c r="H14" i="9"/>
  <c r="F16" i="9"/>
  <c r="G16" i="9" s="1"/>
  <c r="J16" i="9"/>
  <c r="H18" i="9"/>
  <c r="F20" i="9"/>
  <c r="G20" i="9" s="1"/>
  <c r="J20" i="9"/>
  <c r="H22" i="9"/>
  <c r="F24" i="9"/>
  <c r="G24" i="9" s="1"/>
  <c r="J24" i="9"/>
  <c r="H26" i="9"/>
  <c r="H32" i="9"/>
  <c r="F34" i="9"/>
  <c r="G34" i="9" s="1"/>
  <c r="J34" i="9"/>
  <c r="H36" i="9"/>
  <c r="F38" i="9"/>
  <c r="G38" i="9" s="1"/>
  <c r="J38" i="9"/>
  <c r="H40" i="9"/>
  <c r="F42" i="9"/>
  <c r="G42" i="9" s="1"/>
  <c r="J42" i="9"/>
  <c r="H44" i="9"/>
  <c r="F46" i="9"/>
  <c r="G46" i="9" s="1"/>
  <c r="J46" i="9"/>
  <c r="H48" i="9"/>
  <c r="F50" i="9"/>
  <c r="G50" i="9" s="1"/>
  <c r="J50" i="9"/>
  <c r="F56" i="9"/>
  <c r="G56" i="9" s="1"/>
  <c r="J56" i="9"/>
  <c r="H58" i="9"/>
  <c r="F60" i="9"/>
  <c r="G60" i="9" s="1"/>
  <c r="J60" i="9"/>
  <c r="H62" i="9"/>
  <c r="F64" i="9"/>
  <c r="G64" i="9" s="1"/>
  <c r="J64" i="9"/>
  <c r="H66" i="9"/>
  <c r="F68" i="9"/>
  <c r="G68" i="9" s="1"/>
  <c r="J68" i="9"/>
  <c r="H70" i="9"/>
  <c r="F72" i="9"/>
  <c r="G72" i="9" s="1"/>
  <c r="J72" i="9"/>
  <c r="H74" i="9"/>
  <c r="J96" i="9"/>
  <c r="J92" i="9"/>
  <c r="J88" i="9"/>
  <c r="J84" i="9"/>
  <c r="J97" i="9"/>
  <c r="J93" i="9"/>
  <c r="J89" i="9"/>
  <c r="J85" i="9"/>
  <c r="H80" i="9"/>
  <c r="F82" i="9"/>
  <c r="G82" i="9" s="1"/>
  <c r="J83" i="9"/>
  <c r="J91" i="9"/>
  <c r="J143" i="9"/>
  <c r="J139" i="9"/>
  <c r="J144" i="9"/>
  <c r="J140" i="9"/>
  <c r="J136" i="9"/>
  <c r="J146" i="9"/>
  <c r="J138" i="9"/>
  <c r="J132" i="9"/>
  <c r="J128" i="9"/>
  <c r="J145" i="9"/>
  <c r="J137" i="9"/>
  <c r="J133" i="9"/>
  <c r="J129" i="9"/>
  <c r="J130" i="9"/>
  <c r="H132" i="9"/>
  <c r="H133" i="9"/>
  <c r="F134" i="9"/>
  <c r="G134" i="9" s="1"/>
  <c r="J142" i="9"/>
  <c r="J22" i="9"/>
  <c r="J66" i="9"/>
  <c r="J13" i="9"/>
  <c r="J21" i="9"/>
  <c r="J25" i="9"/>
  <c r="J57" i="9"/>
  <c r="J61" i="9"/>
  <c r="J65" i="9"/>
  <c r="J69" i="9"/>
  <c r="J73" i="9"/>
  <c r="F217" i="9"/>
  <c r="G217" i="9" s="1"/>
  <c r="F213" i="9"/>
  <c r="G213" i="9" s="1"/>
  <c r="F209" i="9"/>
  <c r="G209" i="9" s="1"/>
  <c r="F205" i="9"/>
  <c r="G205" i="9" s="1"/>
  <c r="F201" i="9"/>
  <c r="G201" i="9" s="1"/>
  <c r="F191" i="9"/>
  <c r="G191" i="9" s="1"/>
  <c r="F187" i="9"/>
  <c r="G187" i="9" s="1"/>
  <c r="F183" i="9"/>
  <c r="G183" i="9" s="1"/>
  <c r="F179" i="9"/>
  <c r="G179" i="9" s="1"/>
  <c r="F169" i="9"/>
  <c r="G169" i="9" s="1"/>
  <c r="F165" i="9"/>
  <c r="G165" i="9" s="1"/>
  <c r="F161" i="9"/>
  <c r="G161" i="9" s="1"/>
  <c r="F157" i="9"/>
  <c r="G157" i="9" s="1"/>
  <c r="F153" i="9"/>
  <c r="G153" i="9" s="1"/>
  <c r="F143" i="9"/>
  <c r="G143" i="9" s="1"/>
  <c r="F139" i="9"/>
  <c r="G139" i="9" s="1"/>
  <c r="F218" i="9"/>
  <c r="G218" i="9" s="1"/>
  <c r="F214" i="9"/>
  <c r="G214" i="9" s="1"/>
  <c r="F210" i="9"/>
  <c r="G210" i="9" s="1"/>
  <c r="F206" i="9"/>
  <c r="G206" i="9" s="1"/>
  <c r="F202" i="9"/>
  <c r="G202" i="9" s="1"/>
  <c r="F192" i="9"/>
  <c r="G192" i="9" s="1"/>
  <c r="F188" i="9"/>
  <c r="G188" i="9" s="1"/>
  <c r="F184" i="9"/>
  <c r="G184" i="9" s="1"/>
  <c r="F180" i="9"/>
  <c r="G180" i="9" s="1"/>
  <c r="F176" i="9"/>
  <c r="G176" i="9" s="1"/>
  <c r="F170" i="9"/>
  <c r="G170" i="9" s="1"/>
  <c r="F166" i="9"/>
  <c r="G166" i="9" s="1"/>
  <c r="F162" i="9"/>
  <c r="G162" i="9" s="1"/>
  <c r="F158" i="9"/>
  <c r="G158" i="9" s="1"/>
  <c r="F154" i="9"/>
  <c r="G154" i="9" s="1"/>
  <c r="F144" i="9"/>
  <c r="G144" i="9" s="1"/>
  <c r="F140" i="9"/>
  <c r="G140" i="9" s="1"/>
  <c r="F216" i="9"/>
  <c r="G216" i="9" s="1"/>
  <c r="F215" i="9"/>
  <c r="G215" i="9" s="1"/>
  <c r="F208" i="9"/>
  <c r="G208" i="9" s="1"/>
  <c r="F207" i="9"/>
  <c r="G207" i="9" s="1"/>
  <c r="F200" i="9"/>
  <c r="G200" i="9" s="1"/>
  <c r="F190" i="9"/>
  <c r="G190" i="9" s="1"/>
  <c r="F189" i="9"/>
  <c r="G189" i="9" s="1"/>
  <c r="F182" i="9"/>
  <c r="G182" i="9" s="1"/>
  <c r="F181" i="9"/>
  <c r="G181" i="9" s="1"/>
  <c r="F136" i="9"/>
  <c r="G136" i="9" s="1"/>
  <c r="F132" i="9"/>
  <c r="G132" i="9" s="1"/>
  <c r="F128" i="9"/>
  <c r="G128" i="9" s="1"/>
  <c r="F122" i="9"/>
  <c r="G122" i="9" s="1"/>
  <c r="F118" i="9"/>
  <c r="G118" i="9" s="1"/>
  <c r="F114" i="9"/>
  <c r="G114" i="9" s="1"/>
  <c r="F110" i="9"/>
  <c r="G110" i="9" s="1"/>
  <c r="F106" i="9"/>
  <c r="G106" i="9" s="1"/>
  <c r="F96" i="9"/>
  <c r="G96" i="9" s="1"/>
  <c r="F92" i="9"/>
  <c r="G92" i="9" s="1"/>
  <c r="F88" i="9"/>
  <c r="G88" i="9" s="1"/>
  <c r="F84" i="9"/>
  <c r="G84" i="9" s="1"/>
  <c r="F168" i="9"/>
  <c r="G168" i="9" s="1"/>
  <c r="F167" i="9"/>
  <c r="G167" i="9" s="1"/>
  <c r="F160" i="9"/>
  <c r="G160" i="9" s="1"/>
  <c r="F159" i="9"/>
  <c r="G159" i="9" s="1"/>
  <c r="F152" i="9"/>
  <c r="G152" i="9" s="1"/>
  <c r="F142" i="9"/>
  <c r="G142" i="9" s="1"/>
  <c r="F141" i="9"/>
  <c r="G141" i="9" s="1"/>
  <c r="F133" i="9"/>
  <c r="G133" i="9" s="1"/>
  <c r="F129" i="9"/>
  <c r="G129" i="9" s="1"/>
  <c r="F119" i="9"/>
  <c r="G119" i="9" s="1"/>
  <c r="F115" i="9"/>
  <c r="G115" i="9" s="1"/>
  <c r="F111" i="9"/>
  <c r="G111" i="9" s="1"/>
  <c r="F107" i="9"/>
  <c r="G107" i="9" s="1"/>
  <c r="F97" i="9"/>
  <c r="G97" i="9" s="1"/>
  <c r="F93" i="9"/>
  <c r="G93" i="9" s="1"/>
  <c r="F89" i="9"/>
  <c r="G89" i="9" s="1"/>
  <c r="F85" i="9"/>
  <c r="G85" i="9" s="1"/>
  <c r="H9" i="9"/>
  <c r="F11" i="9"/>
  <c r="G11" i="9" s="1"/>
  <c r="J11" i="9"/>
  <c r="H13" i="9"/>
  <c r="F15" i="9"/>
  <c r="G15" i="9" s="1"/>
  <c r="J15" i="9"/>
  <c r="H17" i="9"/>
  <c r="F19" i="9"/>
  <c r="G19" i="9" s="1"/>
  <c r="J19" i="9"/>
  <c r="H21" i="9"/>
  <c r="F23" i="9"/>
  <c r="G23" i="9" s="1"/>
  <c r="H25" i="9"/>
  <c r="F33" i="9"/>
  <c r="G33" i="9" s="1"/>
  <c r="J33" i="9"/>
  <c r="H35" i="9"/>
  <c r="F37" i="9"/>
  <c r="G37" i="9" s="1"/>
  <c r="J37" i="9"/>
  <c r="H39" i="9"/>
  <c r="F41" i="9"/>
  <c r="G41" i="9" s="1"/>
  <c r="J41" i="9"/>
  <c r="H43" i="9"/>
  <c r="F45" i="9"/>
  <c r="G45" i="9" s="1"/>
  <c r="J45" i="9"/>
  <c r="H47" i="9"/>
  <c r="F49" i="9"/>
  <c r="G49" i="9" s="1"/>
  <c r="H57" i="9"/>
  <c r="F59" i="9"/>
  <c r="G59" i="9" s="1"/>
  <c r="J59" i="9"/>
  <c r="H61" i="9"/>
  <c r="F63" i="9"/>
  <c r="G63" i="9" s="1"/>
  <c r="J63" i="9"/>
  <c r="H65" i="9"/>
  <c r="F67" i="9"/>
  <c r="G67" i="9" s="1"/>
  <c r="J67" i="9"/>
  <c r="H69" i="9"/>
  <c r="F71" i="9"/>
  <c r="G71" i="9" s="1"/>
  <c r="H73" i="9"/>
  <c r="F81" i="9"/>
  <c r="G81" i="9" s="1"/>
  <c r="H82" i="9"/>
  <c r="F83" i="9"/>
  <c r="G83" i="9" s="1"/>
  <c r="H88" i="9"/>
  <c r="H89" i="9"/>
  <c r="F90" i="9"/>
  <c r="G90" i="9" s="1"/>
  <c r="F91" i="9"/>
  <c r="G91" i="9" s="1"/>
  <c r="J94" i="9"/>
  <c r="H96" i="9"/>
  <c r="H97" i="9"/>
  <c r="F98" i="9"/>
  <c r="G98" i="9" s="1"/>
  <c r="H106" i="9"/>
  <c r="H107" i="9"/>
  <c r="F108" i="9"/>
  <c r="G108" i="9" s="1"/>
  <c r="F109" i="9"/>
  <c r="G109" i="9" s="1"/>
  <c r="H114" i="9"/>
  <c r="H115" i="9"/>
  <c r="F116" i="9"/>
  <c r="G116" i="9" s="1"/>
  <c r="F117" i="9"/>
  <c r="G117" i="9" s="1"/>
  <c r="H122" i="9"/>
  <c r="J131" i="9"/>
  <c r="F138" i="9"/>
  <c r="G138" i="9" s="1"/>
  <c r="J141" i="9"/>
  <c r="F146" i="9"/>
  <c r="G146" i="9" s="1"/>
  <c r="H153" i="9"/>
  <c r="H154" i="9"/>
  <c r="F155" i="9"/>
  <c r="G155" i="9" s="1"/>
  <c r="F156" i="9"/>
  <c r="G156" i="9" s="1"/>
  <c r="H169" i="9"/>
  <c r="H170" i="9"/>
  <c r="F178" i="9"/>
  <c r="G178" i="9" s="1"/>
  <c r="F186" i="9"/>
  <c r="G186" i="9" s="1"/>
  <c r="F194" i="9"/>
  <c r="G194" i="9" s="1"/>
  <c r="H209" i="9"/>
  <c r="H210" i="9"/>
  <c r="F211" i="9"/>
  <c r="G211" i="9" s="1"/>
  <c r="F212" i="9"/>
  <c r="G212" i="9" s="1"/>
  <c r="J107" i="9"/>
  <c r="J111" i="9"/>
  <c r="J115" i="9"/>
  <c r="J119" i="9"/>
  <c r="J182" i="9"/>
  <c r="J106" i="9"/>
  <c r="J110" i="9"/>
  <c r="J114" i="9"/>
  <c r="J118" i="9"/>
  <c r="J191" i="9"/>
  <c r="J187" i="9"/>
  <c r="J183" i="9"/>
  <c r="J179" i="9"/>
  <c r="J192" i="9"/>
  <c r="J188" i="9"/>
  <c r="J184" i="9"/>
  <c r="J180" i="9"/>
  <c r="J176" i="9"/>
  <c r="J177" i="9"/>
  <c r="J185" i="9"/>
  <c r="J193" i="9"/>
  <c r="J154" i="9"/>
  <c r="J158" i="9"/>
  <c r="J162" i="9"/>
  <c r="J166" i="9"/>
  <c r="J170" i="9"/>
  <c r="J202" i="9"/>
  <c r="J206" i="9"/>
  <c r="J210" i="9"/>
  <c r="J214" i="9"/>
  <c r="J218" i="9"/>
  <c r="J153" i="9"/>
  <c r="J157" i="9"/>
  <c r="J161" i="9"/>
  <c r="J165" i="9"/>
  <c r="J201" i="9"/>
  <c r="J205" i="9"/>
  <c r="J209" i="9"/>
  <c r="J213" i="9"/>
  <c r="F10" i="8"/>
  <c r="G10" i="8" s="1"/>
  <c r="F14" i="8"/>
  <c r="G14" i="8" s="1"/>
  <c r="F18" i="8"/>
  <c r="G18" i="8" s="1"/>
  <c r="F22" i="8"/>
  <c r="G22" i="8" s="1"/>
  <c r="F26" i="8"/>
  <c r="G26" i="8" s="1"/>
  <c r="F35" i="8"/>
  <c r="G35" i="8" s="1"/>
  <c r="F39" i="8"/>
  <c r="G39" i="8" s="1"/>
  <c r="F43" i="8"/>
  <c r="G43" i="8" s="1"/>
  <c r="F47" i="8"/>
  <c r="G47" i="8" s="1"/>
  <c r="F56" i="8"/>
  <c r="G56" i="8" s="1"/>
  <c r="F60" i="8"/>
  <c r="G60" i="8" s="1"/>
  <c r="F64" i="8"/>
  <c r="G64" i="8" s="1"/>
  <c r="F68" i="8"/>
  <c r="G68" i="8" s="1"/>
  <c r="F72" i="8"/>
  <c r="G72" i="8" s="1"/>
  <c r="F81" i="8"/>
  <c r="G81" i="8" s="1"/>
  <c r="F85" i="8"/>
  <c r="G85" i="8" s="1"/>
  <c r="F89" i="8"/>
  <c r="G89" i="8" s="1"/>
  <c r="F93" i="8"/>
  <c r="G93" i="8" s="1"/>
  <c r="F97" i="8"/>
  <c r="G97" i="8" s="1"/>
  <c r="F106" i="8"/>
  <c r="G106" i="8" s="1"/>
  <c r="F110" i="8"/>
  <c r="G110" i="8" s="1"/>
  <c r="F114" i="8"/>
  <c r="G114" i="8" s="1"/>
  <c r="F118" i="8"/>
  <c r="G118" i="8" s="1"/>
  <c r="F122" i="8"/>
  <c r="G122" i="8" s="1"/>
  <c r="F131" i="8"/>
  <c r="G131" i="8" s="1"/>
  <c r="F135" i="8"/>
  <c r="G135" i="8" s="1"/>
  <c r="F139" i="8"/>
  <c r="G139" i="8" s="1"/>
  <c r="F143" i="8"/>
  <c r="G143" i="8" s="1"/>
  <c r="F152" i="8"/>
  <c r="G152" i="8" s="1"/>
  <c r="F156" i="8"/>
  <c r="G156" i="8" s="1"/>
  <c r="F160" i="8"/>
  <c r="G160" i="8" s="1"/>
  <c r="F164" i="8"/>
  <c r="G164" i="8" s="1"/>
  <c r="F168" i="8"/>
  <c r="G168" i="8" s="1"/>
  <c r="F177" i="8"/>
  <c r="G177" i="8" s="1"/>
  <c r="F181" i="8"/>
  <c r="G181" i="8" s="1"/>
  <c r="F185" i="8"/>
  <c r="G185" i="8" s="1"/>
  <c r="F189" i="8"/>
  <c r="G189" i="8" s="1"/>
  <c r="F193" i="8"/>
  <c r="G193" i="8" s="1"/>
  <c r="F202" i="8"/>
  <c r="G202" i="8" s="1"/>
  <c r="F206" i="8"/>
  <c r="G206" i="8" s="1"/>
  <c r="F210" i="8"/>
  <c r="G210" i="8" s="1"/>
  <c r="F214" i="8"/>
  <c r="G214" i="8" s="1"/>
  <c r="F218" i="8"/>
  <c r="G218" i="8" s="1"/>
  <c r="F11" i="8"/>
  <c r="G11" i="8" s="1"/>
  <c r="F15" i="8"/>
  <c r="G15" i="8" s="1"/>
  <c r="F19" i="8"/>
  <c r="G19" i="8" s="1"/>
  <c r="F23" i="8"/>
  <c r="G23" i="8" s="1"/>
  <c r="F32" i="8"/>
  <c r="G32" i="8" s="1"/>
  <c r="F36" i="8"/>
  <c r="G36" i="8" s="1"/>
  <c r="F40" i="8"/>
  <c r="G40" i="8" s="1"/>
  <c r="F44" i="8"/>
  <c r="G44" i="8" s="1"/>
  <c r="F48" i="8"/>
  <c r="G48" i="8" s="1"/>
  <c r="F57" i="8"/>
  <c r="G57" i="8" s="1"/>
  <c r="F61" i="8"/>
  <c r="G61" i="8" s="1"/>
  <c r="F65" i="8"/>
  <c r="G65" i="8" s="1"/>
  <c r="F69" i="8"/>
  <c r="G69" i="8" s="1"/>
  <c r="F73" i="8"/>
  <c r="G73" i="8" s="1"/>
  <c r="F82" i="8"/>
  <c r="G82" i="8" s="1"/>
  <c r="F86" i="8"/>
  <c r="G86" i="8" s="1"/>
  <c r="F90" i="8"/>
  <c r="G90" i="8" s="1"/>
  <c r="F94" i="8"/>
  <c r="G94" i="8" s="1"/>
  <c r="F98" i="8"/>
  <c r="G98" i="8" s="1"/>
  <c r="F107" i="8"/>
  <c r="G107" i="8" s="1"/>
  <c r="F111" i="8"/>
  <c r="G111" i="8" s="1"/>
  <c r="F115" i="8"/>
  <c r="G115" i="8" s="1"/>
  <c r="F119" i="8"/>
  <c r="G119" i="8" s="1"/>
  <c r="F128" i="8"/>
  <c r="G128" i="8" s="1"/>
  <c r="F132" i="8"/>
  <c r="G132" i="8" s="1"/>
  <c r="F136" i="8"/>
  <c r="G136" i="8" s="1"/>
  <c r="F140" i="8"/>
  <c r="G140" i="8" s="1"/>
  <c r="F144" i="8"/>
  <c r="G144" i="8" s="1"/>
  <c r="F153" i="8"/>
  <c r="G153" i="8" s="1"/>
  <c r="F157" i="8"/>
  <c r="G157" i="8" s="1"/>
  <c r="F161" i="8"/>
  <c r="G161" i="8" s="1"/>
  <c r="F165" i="8"/>
  <c r="G165" i="8" s="1"/>
  <c r="F169" i="8"/>
  <c r="G169" i="8" s="1"/>
  <c r="F178" i="8"/>
  <c r="G178" i="8" s="1"/>
  <c r="F182" i="8"/>
  <c r="G182" i="8" s="1"/>
  <c r="F186" i="8"/>
  <c r="G186" i="8" s="1"/>
  <c r="F190" i="8"/>
  <c r="G190" i="8" s="1"/>
  <c r="F194" i="8"/>
  <c r="G194" i="8" s="1"/>
  <c r="F203" i="8"/>
  <c r="G203" i="8" s="1"/>
  <c r="F207" i="8"/>
  <c r="G207" i="8" s="1"/>
  <c r="F211" i="8"/>
  <c r="G211" i="8" s="1"/>
  <c r="F215" i="1"/>
  <c r="F216" i="1"/>
  <c r="F142" i="1"/>
  <c r="F146" i="1"/>
  <c r="F155" i="1"/>
  <c r="F159" i="1"/>
  <c r="F163" i="1"/>
  <c r="F167" i="1"/>
  <c r="F176" i="1"/>
  <c r="F180" i="1"/>
  <c r="F184" i="1"/>
  <c r="F188" i="1"/>
  <c r="F192" i="1"/>
  <c r="F201" i="1"/>
  <c r="F205" i="1"/>
  <c r="F209" i="1"/>
  <c r="F213" i="1"/>
  <c r="F217" i="1"/>
  <c r="H34" i="8"/>
  <c r="H40" i="8"/>
  <c r="H62" i="8"/>
  <c r="H71" i="8"/>
  <c r="H96" i="8"/>
  <c r="H134" i="8"/>
  <c r="H138" i="8"/>
  <c r="H146" i="8"/>
  <c r="H10" i="8"/>
  <c r="H16" i="8"/>
  <c r="H26" i="8"/>
  <c r="H36" i="8"/>
  <c r="H42" i="8"/>
  <c r="H48" i="8"/>
  <c r="H58" i="8"/>
  <c r="H64" i="8"/>
  <c r="H86" i="8"/>
  <c r="H94" i="8"/>
  <c r="H107" i="8"/>
  <c r="H111" i="8"/>
  <c r="H206" i="8"/>
  <c r="H88" i="8"/>
  <c r="H130" i="8"/>
  <c r="H142" i="8"/>
  <c r="H12" i="8"/>
  <c r="H22" i="8"/>
  <c r="H38" i="8"/>
  <c r="H44" i="8"/>
  <c r="H50" i="8"/>
  <c r="H60" i="8"/>
  <c r="H84" i="8"/>
  <c r="H92" i="8"/>
  <c r="H118" i="8"/>
  <c r="H153" i="8"/>
  <c r="H169" i="8"/>
  <c r="H14" i="8"/>
  <c r="H20" i="8"/>
  <c r="H80" i="8"/>
  <c r="H121" i="8"/>
  <c r="H8" i="8"/>
  <c r="H18" i="8"/>
  <c r="H24" i="8"/>
  <c r="H32" i="8"/>
  <c r="H46" i="8"/>
  <c r="H56" i="8"/>
  <c r="H66" i="8"/>
  <c r="H82" i="8"/>
  <c r="H90" i="8"/>
  <c r="H98" i="8"/>
  <c r="H120" i="8"/>
  <c r="J47" i="8"/>
  <c r="J43" i="8"/>
  <c r="J39" i="8"/>
  <c r="J35" i="8"/>
  <c r="J44" i="8"/>
  <c r="J36" i="8"/>
  <c r="J48" i="8"/>
  <c r="J40" i="8"/>
  <c r="J32" i="8"/>
  <c r="J49" i="8"/>
  <c r="J45" i="8"/>
  <c r="J41" i="8"/>
  <c r="J37" i="8"/>
  <c r="J33" i="8"/>
  <c r="J42" i="8"/>
  <c r="J34" i="8"/>
  <c r="J50" i="8"/>
  <c r="J121" i="8"/>
  <c r="J117" i="8"/>
  <c r="J122" i="8"/>
  <c r="J120" i="8"/>
  <c r="J118" i="8"/>
  <c r="J116" i="8"/>
  <c r="J114" i="8"/>
  <c r="J111" i="8"/>
  <c r="J107" i="8"/>
  <c r="J113" i="8"/>
  <c r="J109" i="8"/>
  <c r="J105" i="8"/>
  <c r="J119" i="8"/>
  <c r="J115" i="8"/>
  <c r="J112" i="8"/>
  <c r="J110" i="8"/>
  <c r="J108" i="8"/>
  <c r="J106" i="8"/>
  <c r="J104" i="8"/>
  <c r="J143" i="8"/>
  <c r="J139" i="8"/>
  <c r="J135" i="8"/>
  <c r="J131" i="8"/>
  <c r="J145" i="8"/>
  <c r="J140" i="8"/>
  <c r="J137" i="8"/>
  <c r="J132" i="8"/>
  <c r="J129" i="8"/>
  <c r="J134" i="8"/>
  <c r="J142" i="8"/>
  <c r="J144" i="8"/>
  <c r="J141" i="8"/>
  <c r="J136" i="8"/>
  <c r="J133" i="8"/>
  <c r="J128" i="8"/>
  <c r="J146" i="8"/>
  <c r="J138" i="8"/>
  <c r="J130" i="8"/>
  <c r="H215" i="8"/>
  <c r="H211" i="8"/>
  <c r="H207" i="8"/>
  <c r="H203" i="8"/>
  <c r="H193" i="8"/>
  <c r="H189" i="8"/>
  <c r="H185" i="8"/>
  <c r="H181" i="8"/>
  <c r="H177" i="8"/>
  <c r="H167" i="8"/>
  <c r="H163" i="8"/>
  <c r="H159" i="8"/>
  <c r="H155" i="8"/>
  <c r="H145" i="8"/>
  <c r="H141" i="8"/>
  <c r="H137" i="8"/>
  <c r="H133" i="8"/>
  <c r="H129" i="8"/>
  <c r="H119" i="8"/>
  <c r="H115" i="8"/>
  <c r="H216" i="8"/>
  <c r="H212" i="8"/>
  <c r="H208" i="8"/>
  <c r="H204" i="8"/>
  <c r="H200" i="8"/>
  <c r="H194" i="8"/>
  <c r="H190" i="8"/>
  <c r="H186" i="8"/>
  <c r="H182" i="8"/>
  <c r="H178" i="8"/>
  <c r="H192" i="8"/>
  <c r="H188" i="8"/>
  <c r="H184" i="8"/>
  <c r="H180" i="8"/>
  <c r="H217" i="8"/>
  <c r="H213" i="8"/>
  <c r="H209" i="8"/>
  <c r="H205" i="8"/>
  <c r="H201" i="8"/>
  <c r="H170" i="8"/>
  <c r="H168" i="8"/>
  <c r="H166" i="8"/>
  <c r="H164" i="8"/>
  <c r="H162" i="8"/>
  <c r="H160" i="8"/>
  <c r="H158" i="8"/>
  <c r="H156" i="8"/>
  <c r="H154" i="8"/>
  <c r="H152" i="8"/>
  <c r="H143" i="8"/>
  <c r="H139" i="8"/>
  <c r="H135" i="8"/>
  <c r="H131" i="8"/>
  <c r="H113" i="8"/>
  <c r="H109" i="8"/>
  <c r="H105" i="8"/>
  <c r="H95" i="8"/>
  <c r="H91" i="8"/>
  <c r="H87" i="8"/>
  <c r="H83" i="8"/>
  <c r="H73" i="8"/>
  <c r="H69" i="8"/>
  <c r="H9" i="8"/>
  <c r="J11" i="8"/>
  <c r="H13" i="8"/>
  <c r="J15" i="8"/>
  <c r="H17" i="8"/>
  <c r="J19" i="8"/>
  <c r="H21" i="8"/>
  <c r="J23" i="8"/>
  <c r="H25" i="8"/>
  <c r="H35" i="8"/>
  <c r="H39" i="8"/>
  <c r="H43" i="8"/>
  <c r="H47" i="8"/>
  <c r="H57" i="8"/>
  <c r="J59" i="8"/>
  <c r="H61" i="8"/>
  <c r="J63" i="8"/>
  <c r="H65" i="8"/>
  <c r="J67" i="8"/>
  <c r="H68" i="8"/>
  <c r="J69" i="8"/>
  <c r="H70" i="8"/>
  <c r="H72" i="8"/>
  <c r="J73" i="8"/>
  <c r="H74" i="8"/>
  <c r="J97" i="8"/>
  <c r="J93" i="8"/>
  <c r="J89" i="8"/>
  <c r="J85" i="8"/>
  <c r="J81" i="8"/>
  <c r="H116" i="8"/>
  <c r="H122" i="8"/>
  <c r="H132" i="8"/>
  <c r="H140" i="8"/>
  <c r="J156" i="8"/>
  <c r="H157" i="8"/>
  <c r="J166" i="8"/>
  <c r="H176" i="8"/>
  <c r="H183" i="8"/>
  <c r="H191" i="8"/>
  <c r="H202" i="8"/>
  <c r="H218" i="8"/>
  <c r="J10" i="8"/>
  <c r="J18" i="8"/>
  <c r="J26" i="8"/>
  <c r="J58" i="8"/>
  <c r="J62" i="8"/>
  <c r="J152" i="8"/>
  <c r="J162" i="8"/>
  <c r="H214" i="8"/>
  <c r="J14" i="8"/>
  <c r="J22" i="8"/>
  <c r="J66" i="8"/>
  <c r="J169" i="8"/>
  <c r="J165" i="8"/>
  <c r="J161" i="8"/>
  <c r="J157" i="8"/>
  <c r="J153" i="8"/>
  <c r="J167" i="8"/>
  <c r="J163" i="8"/>
  <c r="J159" i="8"/>
  <c r="J155" i="8"/>
  <c r="J9" i="8"/>
  <c r="H11" i="8"/>
  <c r="J13" i="8"/>
  <c r="H15" i="8"/>
  <c r="J17" i="8"/>
  <c r="H19" i="8"/>
  <c r="J21" i="8"/>
  <c r="H23" i="8"/>
  <c r="H33" i="8"/>
  <c r="H37" i="8"/>
  <c r="H41" i="8"/>
  <c r="H45" i="8"/>
  <c r="H49" i="8"/>
  <c r="J57" i="8"/>
  <c r="H59" i="8"/>
  <c r="J61" i="8"/>
  <c r="H63" i="8"/>
  <c r="J65" i="8"/>
  <c r="H67" i="8"/>
  <c r="J68" i="8"/>
  <c r="J70" i="8"/>
  <c r="J72" i="8"/>
  <c r="J74" i="8"/>
  <c r="H81" i="8"/>
  <c r="H85" i="8"/>
  <c r="H89" i="8"/>
  <c r="H93" i="8"/>
  <c r="H97" i="8"/>
  <c r="H104" i="8"/>
  <c r="H106" i="8"/>
  <c r="H108" i="8"/>
  <c r="H110" i="8"/>
  <c r="H112" i="8"/>
  <c r="H114" i="8"/>
  <c r="H117" i="8"/>
  <c r="H128" i="8"/>
  <c r="H136" i="8"/>
  <c r="H144" i="8"/>
  <c r="J158" i="8"/>
  <c r="J164" i="8"/>
  <c r="H165" i="8"/>
  <c r="H179" i="8"/>
  <c r="H187" i="8"/>
  <c r="H210" i="8"/>
  <c r="J191" i="8"/>
  <c r="J187" i="8"/>
  <c r="J183" i="8"/>
  <c r="J179" i="8"/>
  <c r="J192" i="8"/>
  <c r="J188" i="8"/>
  <c r="J184" i="8"/>
  <c r="J180" i="8"/>
  <c r="J176" i="8"/>
  <c r="J202" i="8"/>
  <c r="J206" i="8"/>
  <c r="J210" i="8"/>
  <c r="J214" i="8"/>
  <c r="J218" i="8"/>
  <c r="J201" i="8"/>
  <c r="J205" i="8"/>
  <c r="J209" i="8"/>
  <c r="J213" i="8"/>
  <c r="D218" i="1" l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B196" i="1"/>
  <c r="J218" i="1" s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K194" i="1"/>
  <c r="D194" i="1" s="1"/>
  <c r="K193" i="1"/>
  <c r="D193" i="1" s="1"/>
  <c r="K192" i="1"/>
  <c r="D192" i="1" s="1"/>
  <c r="K191" i="1"/>
  <c r="D191" i="1" s="1"/>
  <c r="K190" i="1"/>
  <c r="D190" i="1" s="1"/>
  <c r="K189" i="1"/>
  <c r="D189" i="1" s="1"/>
  <c r="K188" i="1"/>
  <c r="D188" i="1" s="1"/>
  <c r="K187" i="1"/>
  <c r="D187" i="1" s="1"/>
  <c r="K186" i="1"/>
  <c r="D186" i="1" s="1"/>
  <c r="K185" i="1"/>
  <c r="D185" i="1" s="1"/>
  <c r="K184" i="1"/>
  <c r="D184" i="1" s="1"/>
  <c r="K183" i="1"/>
  <c r="D183" i="1" s="1"/>
  <c r="K182" i="1"/>
  <c r="D182" i="1" s="1"/>
  <c r="K181" i="1"/>
  <c r="D181" i="1" s="1"/>
  <c r="K180" i="1"/>
  <c r="D180" i="1" s="1"/>
  <c r="K179" i="1"/>
  <c r="D179" i="1" s="1"/>
  <c r="K178" i="1"/>
  <c r="D178" i="1" s="1"/>
  <c r="K177" i="1"/>
  <c r="D177" i="1" s="1"/>
  <c r="K176" i="1"/>
  <c r="D176" i="1" s="1"/>
  <c r="B172" i="1"/>
  <c r="J191" i="1" s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K170" i="1"/>
  <c r="D170" i="1" s="1"/>
  <c r="K169" i="1"/>
  <c r="D169" i="1" s="1"/>
  <c r="K168" i="1"/>
  <c r="D168" i="1" s="1"/>
  <c r="K167" i="1"/>
  <c r="D167" i="1" s="1"/>
  <c r="K166" i="1"/>
  <c r="D166" i="1" s="1"/>
  <c r="K165" i="1"/>
  <c r="D165" i="1" s="1"/>
  <c r="K164" i="1"/>
  <c r="D164" i="1" s="1"/>
  <c r="K163" i="1"/>
  <c r="D163" i="1" s="1"/>
  <c r="K162" i="1"/>
  <c r="D162" i="1" s="1"/>
  <c r="K161" i="1"/>
  <c r="D161" i="1" s="1"/>
  <c r="K160" i="1"/>
  <c r="D160" i="1" s="1"/>
  <c r="K159" i="1"/>
  <c r="D159" i="1" s="1"/>
  <c r="K158" i="1"/>
  <c r="D158" i="1" s="1"/>
  <c r="K157" i="1"/>
  <c r="D157" i="1" s="1"/>
  <c r="K156" i="1"/>
  <c r="D156" i="1" s="1"/>
  <c r="K155" i="1"/>
  <c r="D155" i="1" s="1"/>
  <c r="K154" i="1"/>
  <c r="D154" i="1" s="1"/>
  <c r="K153" i="1"/>
  <c r="D153" i="1" s="1"/>
  <c r="K152" i="1"/>
  <c r="D152" i="1" s="1"/>
  <c r="B148" i="1"/>
  <c r="J170" i="1" s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K146" i="1"/>
  <c r="D146" i="1" s="1"/>
  <c r="K145" i="1"/>
  <c r="D145" i="1" s="1"/>
  <c r="K144" i="1"/>
  <c r="D144" i="1" s="1"/>
  <c r="K143" i="1"/>
  <c r="D143" i="1" s="1"/>
  <c r="K142" i="1"/>
  <c r="D142" i="1" s="1"/>
  <c r="K141" i="1"/>
  <c r="D141" i="1" s="1"/>
  <c r="K140" i="1"/>
  <c r="D140" i="1" s="1"/>
  <c r="K139" i="1"/>
  <c r="D139" i="1" s="1"/>
  <c r="K138" i="1"/>
  <c r="D138" i="1" s="1"/>
  <c r="K137" i="1"/>
  <c r="D137" i="1" s="1"/>
  <c r="K136" i="1"/>
  <c r="D136" i="1" s="1"/>
  <c r="K135" i="1"/>
  <c r="D135" i="1" s="1"/>
  <c r="K134" i="1"/>
  <c r="D134" i="1" s="1"/>
  <c r="K133" i="1"/>
  <c r="D133" i="1" s="1"/>
  <c r="K132" i="1"/>
  <c r="D132" i="1" s="1"/>
  <c r="K131" i="1"/>
  <c r="D131" i="1" s="1"/>
  <c r="K130" i="1"/>
  <c r="D130" i="1" s="1"/>
  <c r="K129" i="1"/>
  <c r="D129" i="1" s="1"/>
  <c r="K128" i="1"/>
  <c r="D128" i="1" s="1"/>
  <c r="B124" i="1"/>
  <c r="J141" i="1" s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K122" i="1"/>
  <c r="D122" i="1" s="1"/>
  <c r="K121" i="1"/>
  <c r="D121" i="1" s="1"/>
  <c r="K120" i="1"/>
  <c r="D120" i="1" s="1"/>
  <c r="K119" i="1"/>
  <c r="D119" i="1" s="1"/>
  <c r="K118" i="1"/>
  <c r="D118" i="1" s="1"/>
  <c r="K117" i="1"/>
  <c r="D117" i="1" s="1"/>
  <c r="K116" i="1"/>
  <c r="D116" i="1" s="1"/>
  <c r="K115" i="1"/>
  <c r="D115" i="1" s="1"/>
  <c r="K114" i="1"/>
  <c r="D114" i="1" s="1"/>
  <c r="K113" i="1"/>
  <c r="D113" i="1" s="1"/>
  <c r="K112" i="1"/>
  <c r="D112" i="1" s="1"/>
  <c r="K111" i="1"/>
  <c r="D111" i="1" s="1"/>
  <c r="K110" i="1"/>
  <c r="D110" i="1" s="1"/>
  <c r="K109" i="1"/>
  <c r="D109" i="1" s="1"/>
  <c r="K108" i="1"/>
  <c r="D108" i="1" s="1"/>
  <c r="K107" i="1"/>
  <c r="D107" i="1" s="1"/>
  <c r="K106" i="1"/>
  <c r="D106" i="1" s="1"/>
  <c r="K105" i="1"/>
  <c r="D105" i="1" s="1"/>
  <c r="K104" i="1"/>
  <c r="D104" i="1" s="1"/>
  <c r="B100" i="1"/>
  <c r="J116" i="1" s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K98" i="1"/>
  <c r="D98" i="1" s="1"/>
  <c r="K97" i="1"/>
  <c r="D97" i="1" s="1"/>
  <c r="K96" i="1"/>
  <c r="D96" i="1" s="1"/>
  <c r="K95" i="1"/>
  <c r="D95" i="1" s="1"/>
  <c r="K94" i="1"/>
  <c r="D94" i="1" s="1"/>
  <c r="K93" i="1"/>
  <c r="D93" i="1" s="1"/>
  <c r="K92" i="1"/>
  <c r="D92" i="1" s="1"/>
  <c r="K91" i="1"/>
  <c r="D91" i="1" s="1"/>
  <c r="K90" i="1"/>
  <c r="D90" i="1" s="1"/>
  <c r="K89" i="1"/>
  <c r="D89" i="1" s="1"/>
  <c r="K88" i="1"/>
  <c r="D88" i="1" s="1"/>
  <c r="K87" i="1"/>
  <c r="D87" i="1" s="1"/>
  <c r="K86" i="1"/>
  <c r="D86" i="1" s="1"/>
  <c r="K85" i="1"/>
  <c r="D85" i="1" s="1"/>
  <c r="K84" i="1"/>
  <c r="D84" i="1" s="1"/>
  <c r="K83" i="1"/>
  <c r="D83" i="1" s="1"/>
  <c r="K82" i="1"/>
  <c r="D82" i="1" s="1"/>
  <c r="K81" i="1"/>
  <c r="D81" i="1" s="1"/>
  <c r="K80" i="1"/>
  <c r="D80" i="1" s="1"/>
  <c r="B76" i="1"/>
  <c r="J97" i="1" s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K74" i="1"/>
  <c r="D74" i="1" s="1"/>
  <c r="G74" i="1"/>
  <c r="K73" i="1"/>
  <c r="D73" i="1" s="1"/>
  <c r="G73" i="1"/>
  <c r="K72" i="1"/>
  <c r="D72" i="1" s="1"/>
  <c r="G72" i="1"/>
  <c r="K71" i="1"/>
  <c r="D71" i="1" s="1"/>
  <c r="G71" i="1"/>
  <c r="K70" i="1"/>
  <c r="D70" i="1" s="1"/>
  <c r="G70" i="1"/>
  <c r="K69" i="1"/>
  <c r="D69" i="1" s="1"/>
  <c r="G69" i="1"/>
  <c r="K68" i="1"/>
  <c r="D68" i="1" s="1"/>
  <c r="G68" i="1"/>
  <c r="K67" i="1"/>
  <c r="D67" i="1" s="1"/>
  <c r="G67" i="1"/>
  <c r="K66" i="1"/>
  <c r="D66" i="1" s="1"/>
  <c r="G66" i="1"/>
  <c r="K65" i="1"/>
  <c r="D65" i="1" s="1"/>
  <c r="G65" i="1"/>
  <c r="K64" i="1"/>
  <c r="D64" i="1" s="1"/>
  <c r="G64" i="1"/>
  <c r="K63" i="1"/>
  <c r="D63" i="1" s="1"/>
  <c r="G63" i="1"/>
  <c r="K62" i="1"/>
  <c r="D62" i="1" s="1"/>
  <c r="G62" i="1"/>
  <c r="K61" i="1"/>
  <c r="D61" i="1" s="1"/>
  <c r="G61" i="1"/>
  <c r="K60" i="1"/>
  <c r="D60" i="1" s="1"/>
  <c r="G60" i="1"/>
  <c r="K59" i="1"/>
  <c r="D59" i="1" s="1"/>
  <c r="G59" i="1"/>
  <c r="K58" i="1"/>
  <c r="D58" i="1" s="1"/>
  <c r="G58" i="1"/>
  <c r="K57" i="1"/>
  <c r="D57" i="1" s="1"/>
  <c r="G57" i="1"/>
  <c r="K56" i="1"/>
  <c r="D56" i="1" s="1"/>
  <c r="G56" i="1"/>
  <c r="B52" i="1"/>
  <c r="J73" i="1" s="1"/>
  <c r="B4" i="1"/>
  <c r="K50" i="1"/>
  <c r="D50" i="1" s="1"/>
  <c r="G50" i="1"/>
  <c r="K49" i="1"/>
  <c r="D49" i="1" s="1"/>
  <c r="G49" i="1"/>
  <c r="K48" i="1"/>
  <c r="D48" i="1" s="1"/>
  <c r="G48" i="1"/>
  <c r="K47" i="1"/>
  <c r="D47" i="1" s="1"/>
  <c r="G47" i="1"/>
  <c r="K46" i="1"/>
  <c r="D46" i="1" s="1"/>
  <c r="G46" i="1"/>
  <c r="K45" i="1"/>
  <c r="D45" i="1" s="1"/>
  <c r="G45" i="1"/>
  <c r="K44" i="1"/>
  <c r="D44" i="1" s="1"/>
  <c r="G44" i="1"/>
  <c r="K43" i="1"/>
  <c r="D43" i="1" s="1"/>
  <c r="G43" i="1"/>
  <c r="K42" i="1"/>
  <c r="D42" i="1" s="1"/>
  <c r="G42" i="1"/>
  <c r="K41" i="1"/>
  <c r="D41" i="1" s="1"/>
  <c r="G41" i="1"/>
  <c r="K40" i="1"/>
  <c r="D40" i="1" s="1"/>
  <c r="G40" i="1"/>
  <c r="K39" i="1"/>
  <c r="D39" i="1" s="1"/>
  <c r="G39" i="1"/>
  <c r="K38" i="1"/>
  <c r="D38" i="1" s="1"/>
  <c r="G38" i="1"/>
  <c r="K37" i="1"/>
  <c r="D37" i="1" s="1"/>
  <c r="G37" i="1"/>
  <c r="K36" i="1"/>
  <c r="D36" i="1" s="1"/>
  <c r="G36" i="1"/>
  <c r="K35" i="1"/>
  <c r="D35" i="1" s="1"/>
  <c r="G35" i="1"/>
  <c r="K34" i="1"/>
  <c r="D34" i="1" s="1"/>
  <c r="G34" i="1"/>
  <c r="K33" i="1"/>
  <c r="D33" i="1" s="1"/>
  <c r="G33" i="1"/>
  <c r="K32" i="1"/>
  <c r="D32" i="1" s="1"/>
  <c r="G32" i="1"/>
  <c r="B28" i="1"/>
  <c r="J42" i="1" s="1"/>
  <c r="K26" i="1"/>
  <c r="D26" i="1" s="1"/>
  <c r="G26" i="1"/>
  <c r="K25" i="1"/>
  <c r="D25" i="1" s="1"/>
  <c r="G25" i="1"/>
  <c r="K24" i="1"/>
  <c r="D24" i="1" s="1"/>
  <c r="G24" i="1"/>
  <c r="K23" i="1"/>
  <c r="D23" i="1" s="1"/>
  <c r="G23" i="1"/>
  <c r="K22" i="1"/>
  <c r="D22" i="1" s="1"/>
  <c r="G22" i="1"/>
  <c r="K21" i="1"/>
  <c r="D21" i="1" s="1"/>
  <c r="G21" i="1"/>
  <c r="K20" i="1"/>
  <c r="D20" i="1" s="1"/>
  <c r="G20" i="1"/>
  <c r="K19" i="1"/>
  <c r="D19" i="1" s="1"/>
  <c r="G19" i="1"/>
  <c r="K18" i="1"/>
  <c r="D18" i="1" s="1"/>
  <c r="G18" i="1"/>
  <c r="K17" i="1"/>
  <c r="D17" i="1" s="1"/>
  <c r="G17" i="1"/>
  <c r="K16" i="1"/>
  <c r="D16" i="1" s="1"/>
  <c r="G16" i="1"/>
  <c r="K15" i="1"/>
  <c r="D15" i="1" s="1"/>
  <c r="G15" i="1"/>
  <c r="K14" i="1"/>
  <c r="D14" i="1" s="1"/>
  <c r="G14" i="1"/>
  <c r="G13" i="1"/>
  <c r="G12" i="1"/>
  <c r="G11" i="1"/>
  <c r="G10" i="1"/>
  <c r="G9" i="1"/>
  <c r="G8" i="1"/>
  <c r="K13" i="1"/>
  <c r="D13" i="1" s="1"/>
  <c r="K12" i="1"/>
  <c r="D12" i="1" s="1"/>
  <c r="K11" i="1"/>
  <c r="D11" i="1" s="1"/>
  <c r="K10" i="1"/>
  <c r="D10" i="1" s="1"/>
  <c r="K9" i="1"/>
  <c r="D9" i="1" s="1"/>
  <c r="K8" i="1"/>
  <c r="D2" i="1"/>
  <c r="J107" i="1" l="1"/>
  <c r="J176" i="1"/>
  <c r="J180" i="1"/>
  <c r="J111" i="1"/>
  <c r="J117" i="1"/>
  <c r="J211" i="1"/>
  <c r="J109" i="1"/>
  <c r="J134" i="1"/>
  <c r="J207" i="1"/>
  <c r="J153" i="1"/>
  <c r="J119" i="1"/>
  <c r="J159" i="1"/>
  <c r="J215" i="1"/>
  <c r="J155" i="1"/>
  <c r="J162" i="1"/>
  <c r="J138" i="1"/>
  <c r="J163" i="1"/>
  <c r="J157" i="1"/>
  <c r="J154" i="1"/>
  <c r="J161" i="1"/>
  <c r="J203" i="1"/>
  <c r="J158" i="1"/>
  <c r="J184" i="1"/>
  <c r="J115" i="1"/>
  <c r="J81" i="1"/>
  <c r="J105" i="1"/>
  <c r="J113" i="1"/>
  <c r="J130" i="1"/>
  <c r="J87" i="1"/>
  <c r="J89" i="1"/>
  <c r="J85" i="1"/>
  <c r="J93" i="1"/>
  <c r="J83" i="1"/>
  <c r="J91" i="1"/>
  <c r="H217" i="1"/>
  <c r="H213" i="1"/>
  <c r="H209" i="1"/>
  <c r="H205" i="1"/>
  <c r="H201" i="1"/>
  <c r="H192" i="1"/>
  <c r="H188" i="1"/>
  <c r="H184" i="1"/>
  <c r="H180" i="1"/>
  <c r="H176" i="1"/>
  <c r="H167" i="1"/>
  <c r="H163" i="1"/>
  <c r="H159" i="1"/>
  <c r="H155" i="1"/>
  <c r="H146" i="1"/>
  <c r="H142" i="1"/>
  <c r="H138" i="1"/>
  <c r="H134" i="1"/>
  <c r="H130" i="1"/>
  <c r="H121" i="1"/>
  <c r="H117" i="1"/>
  <c r="H113" i="1"/>
  <c r="H109" i="1"/>
  <c r="H105" i="1"/>
  <c r="H96" i="1"/>
  <c r="H92" i="1"/>
  <c r="H88" i="1"/>
  <c r="H84" i="1"/>
  <c r="H80" i="1"/>
  <c r="H71" i="1"/>
  <c r="H67" i="1"/>
  <c r="H63" i="1"/>
  <c r="H59" i="1"/>
  <c r="H50" i="1"/>
  <c r="H46" i="1"/>
  <c r="H42" i="1"/>
  <c r="H38" i="1"/>
  <c r="H34" i="1"/>
  <c r="H25" i="1"/>
  <c r="H21" i="1"/>
  <c r="H17" i="1"/>
  <c r="H13" i="1"/>
  <c r="H9" i="1"/>
  <c r="H214" i="1"/>
  <c r="H206" i="1"/>
  <c r="H193" i="1"/>
  <c r="H185" i="1"/>
  <c r="H177" i="1"/>
  <c r="H160" i="1"/>
  <c r="H152" i="1"/>
  <c r="H139" i="1"/>
  <c r="H131" i="1"/>
  <c r="H114" i="1"/>
  <c r="H106" i="1"/>
  <c r="H93" i="1"/>
  <c r="H81" i="1"/>
  <c r="H68" i="1"/>
  <c r="H56" i="1"/>
  <c r="H43" i="1"/>
  <c r="H22" i="1"/>
  <c r="H14" i="1"/>
  <c r="H216" i="1"/>
  <c r="H212" i="1"/>
  <c r="H208" i="1"/>
  <c r="H204" i="1"/>
  <c r="H200" i="1"/>
  <c r="H191" i="1"/>
  <c r="H187" i="1"/>
  <c r="H183" i="1"/>
  <c r="H179" i="1"/>
  <c r="H170" i="1"/>
  <c r="H166" i="1"/>
  <c r="H162" i="1"/>
  <c r="H158" i="1"/>
  <c r="H154" i="1"/>
  <c r="H145" i="1"/>
  <c r="H141" i="1"/>
  <c r="H137" i="1"/>
  <c r="H133" i="1"/>
  <c r="H129" i="1"/>
  <c r="H120" i="1"/>
  <c r="H116" i="1"/>
  <c r="H112" i="1"/>
  <c r="H108" i="1"/>
  <c r="H104" i="1"/>
  <c r="H95" i="1"/>
  <c r="H91" i="1"/>
  <c r="H87" i="1"/>
  <c r="H83" i="1"/>
  <c r="H74" i="1"/>
  <c r="H70" i="1"/>
  <c r="H66" i="1"/>
  <c r="H62" i="1"/>
  <c r="H58" i="1"/>
  <c r="H49" i="1"/>
  <c r="H45" i="1"/>
  <c r="H41" i="1"/>
  <c r="H37" i="1"/>
  <c r="H33" i="1"/>
  <c r="H24" i="1"/>
  <c r="H20" i="1"/>
  <c r="H16" i="1"/>
  <c r="H12" i="1"/>
  <c r="H8" i="1"/>
  <c r="H202" i="1"/>
  <c r="H164" i="1"/>
  <c r="H122" i="1"/>
  <c r="H89" i="1"/>
  <c r="H64" i="1"/>
  <c r="H47" i="1"/>
  <c r="H35" i="1"/>
  <c r="H18" i="1"/>
  <c r="H215" i="1"/>
  <c r="H211" i="1"/>
  <c r="H207" i="1"/>
  <c r="H203" i="1"/>
  <c r="H194" i="1"/>
  <c r="H190" i="1"/>
  <c r="H186" i="1"/>
  <c r="H182" i="1"/>
  <c r="H178" i="1"/>
  <c r="H169" i="1"/>
  <c r="H165" i="1"/>
  <c r="H161" i="1"/>
  <c r="H157" i="1"/>
  <c r="H153" i="1"/>
  <c r="H144" i="1"/>
  <c r="H140" i="1"/>
  <c r="H136" i="1"/>
  <c r="H132" i="1"/>
  <c r="H128" i="1"/>
  <c r="H119" i="1"/>
  <c r="H115" i="1"/>
  <c r="H111" i="1"/>
  <c r="H107" i="1"/>
  <c r="H98" i="1"/>
  <c r="H94" i="1"/>
  <c r="H90" i="1"/>
  <c r="H86" i="1"/>
  <c r="H82" i="1"/>
  <c r="H73" i="1"/>
  <c r="H69" i="1"/>
  <c r="H65" i="1"/>
  <c r="H61" i="1"/>
  <c r="H57" i="1"/>
  <c r="H48" i="1"/>
  <c r="H44" i="1"/>
  <c r="H40" i="1"/>
  <c r="H36" i="1"/>
  <c r="H32" i="1"/>
  <c r="H23" i="1"/>
  <c r="H19" i="1"/>
  <c r="H15" i="1"/>
  <c r="H11" i="1"/>
  <c r="H218" i="1"/>
  <c r="H210" i="1"/>
  <c r="H189" i="1"/>
  <c r="H181" i="1"/>
  <c r="H168" i="1"/>
  <c r="H156" i="1"/>
  <c r="H143" i="1"/>
  <c r="H135" i="1"/>
  <c r="H118" i="1"/>
  <c r="H110" i="1"/>
  <c r="H97" i="1"/>
  <c r="H85" i="1"/>
  <c r="H72" i="1"/>
  <c r="H60" i="1"/>
  <c r="H39" i="1"/>
  <c r="H26" i="1"/>
  <c r="H10" i="1"/>
  <c r="J62" i="1"/>
  <c r="J59" i="1"/>
  <c r="J63" i="1"/>
  <c r="J67" i="1"/>
  <c r="J71" i="1"/>
  <c r="J165" i="1"/>
  <c r="J166" i="1"/>
  <c r="J167" i="1"/>
  <c r="J70" i="1"/>
  <c r="J56" i="1"/>
  <c r="J60" i="1"/>
  <c r="J64" i="1"/>
  <c r="J68" i="1"/>
  <c r="J72" i="1"/>
  <c r="J58" i="1"/>
  <c r="J66" i="1"/>
  <c r="J74" i="1"/>
  <c r="J57" i="1"/>
  <c r="J61" i="1"/>
  <c r="J65" i="1"/>
  <c r="J69" i="1"/>
  <c r="J200" i="1"/>
  <c r="J204" i="1"/>
  <c r="J208" i="1"/>
  <c r="J212" i="1"/>
  <c r="J216" i="1"/>
  <c r="J201" i="1"/>
  <c r="J205" i="1"/>
  <c r="J209" i="1"/>
  <c r="J213" i="1"/>
  <c r="J217" i="1"/>
  <c r="J202" i="1"/>
  <c r="J206" i="1"/>
  <c r="J210" i="1"/>
  <c r="J214" i="1"/>
  <c r="J188" i="1"/>
  <c r="J177" i="1"/>
  <c r="J181" i="1"/>
  <c r="J185" i="1"/>
  <c r="J189" i="1"/>
  <c r="J178" i="1"/>
  <c r="J182" i="1"/>
  <c r="J186" i="1"/>
  <c r="J190" i="1"/>
  <c r="J194" i="1"/>
  <c r="J179" i="1"/>
  <c r="J183" i="1"/>
  <c r="J187" i="1"/>
  <c r="J192" i="1"/>
  <c r="J193" i="1"/>
  <c r="J152" i="1"/>
  <c r="J156" i="1"/>
  <c r="J160" i="1"/>
  <c r="J164" i="1"/>
  <c r="J168" i="1"/>
  <c r="J169" i="1"/>
  <c r="J146" i="1"/>
  <c r="J131" i="1"/>
  <c r="J135" i="1"/>
  <c r="J139" i="1"/>
  <c r="J128" i="1"/>
  <c r="J132" i="1"/>
  <c r="J136" i="1"/>
  <c r="J140" i="1"/>
  <c r="J129" i="1"/>
  <c r="J133" i="1"/>
  <c r="J137" i="1"/>
  <c r="J142" i="1"/>
  <c r="J143" i="1"/>
  <c r="J144" i="1"/>
  <c r="J145" i="1"/>
  <c r="J121" i="1"/>
  <c r="J104" i="1"/>
  <c r="J106" i="1"/>
  <c r="J108" i="1"/>
  <c r="J110" i="1"/>
  <c r="J112" i="1"/>
  <c r="J114" i="1"/>
  <c r="J118" i="1"/>
  <c r="J120" i="1"/>
  <c r="J122" i="1"/>
  <c r="J95" i="1"/>
  <c r="J80" i="1"/>
  <c r="J82" i="1"/>
  <c r="J84" i="1"/>
  <c r="J86" i="1"/>
  <c r="J88" i="1"/>
  <c r="J90" i="1"/>
  <c r="J92" i="1"/>
  <c r="J94" i="1"/>
  <c r="J96" i="1"/>
  <c r="J98" i="1"/>
  <c r="J38" i="1"/>
  <c r="J24" i="1"/>
  <c r="J20" i="1"/>
  <c r="J16" i="1"/>
  <c r="J12" i="1"/>
  <c r="J8" i="1"/>
  <c r="J23" i="1"/>
  <c r="J19" i="1"/>
  <c r="J15" i="1"/>
  <c r="J11" i="1"/>
  <c r="J26" i="1"/>
  <c r="J22" i="1"/>
  <c r="J18" i="1"/>
  <c r="J14" i="1"/>
  <c r="J17" i="1"/>
  <c r="J9" i="1"/>
  <c r="J21" i="1"/>
  <c r="J49" i="1"/>
  <c r="J45" i="1"/>
  <c r="J41" i="1"/>
  <c r="J37" i="1"/>
  <c r="J33" i="1"/>
  <c r="J48" i="1"/>
  <c r="J44" i="1"/>
  <c r="J40" i="1"/>
  <c r="J36" i="1"/>
  <c r="J32" i="1"/>
  <c r="J47" i="1"/>
  <c r="J43" i="1"/>
  <c r="J39" i="1"/>
  <c r="J35" i="1"/>
  <c r="J10" i="1"/>
  <c r="J25" i="1"/>
  <c r="J46" i="1"/>
  <c r="J13" i="1"/>
  <c r="J34" i="1"/>
  <c r="J50" i="1"/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9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Coal? Use same as for coalboiler</t>
        </r>
      </text>
    </comment>
  </commentList>
</comments>
</file>

<file path=xl/sharedStrings.xml><?xml version="1.0" encoding="utf-8"?>
<sst xmlns="http://schemas.openxmlformats.org/spreadsheetml/2006/main" count="1769" uniqueCount="205">
  <si>
    <t>UPDATE VALUES</t>
  </si>
  <si>
    <t>~TFM_INS</t>
  </si>
  <si>
    <t>TimeSlice</t>
  </si>
  <si>
    <t>LimType</t>
  </si>
  <si>
    <t>Attribute</t>
  </si>
  <si>
    <t>Year</t>
  </si>
  <si>
    <t>Other_Indexes</t>
  </si>
  <si>
    <t>Pset_CI</t>
  </si>
  <si>
    <t>Pset_PN</t>
  </si>
  <si>
    <t>Pset_PD</t>
  </si>
  <si>
    <t>Cset_CN</t>
  </si>
  <si>
    <t>AllRegions</t>
  </si>
  <si>
    <t>Unit</t>
  </si>
  <si>
    <t>Source</t>
  </si>
  <si>
    <t>Fuel</t>
  </si>
  <si>
    <t>Description</t>
  </si>
  <si>
    <t>kg/GJ</t>
  </si>
  <si>
    <t>Residential, Commercial and Municipal Sectors</t>
  </si>
  <si>
    <t>The emission factors for air pollutants are Tier 2 default values from the EMEP/EEA Emission Inventory Guidebook</t>
  </si>
  <si>
    <t>EMEP/EEA air pollutant emission inventory guidebook 2016 – Last update July 2017</t>
  </si>
  <si>
    <t>Color Coding</t>
  </si>
  <si>
    <t xml:space="preserve">Description </t>
  </si>
  <si>
    <t xml:space="preserve">https://www.eea.europa.eu/publications/emep-eea-guidebook-2016/part-b-sectoral-guidance-chapters/1-energy/1-a-combustion/1-a-4-small-combustion-2016/view </t>
  </si>
  <si>
    <t>Technology must be defined; it indicates that emission factor 
for this technology is missing</t>
  </si>
  <si>
    <t xml:space="preserve">Technologies without emission factor </t>
  </si>
  <si>
    <t>Emission factors for GHGs are from the 2006 IPCC Guidelines, Tier 1 (CO2, CH4 and N2O) Efs per fuel type</t>
  </si>
  <si>
    <t xml:space="preserve">https://www.ipcc-nggip.iges.or.jp/public/2006gl/pdf/2_Volume2/V2_2_Ch2_Stationary_Combustion.pdf </t>
  </si>
  <si>
    <t>TABLE 2.5 DEFAULT EMISSION FACTORS FOR STATIONARY COMBUSTION IN THE RESIDENTIAL AND AGRICULTURE/FORESTRY/FISHING/FISHING
FARMS CATEGORIES (kg of greenhouse gas per TJ on a Net Calorific Basis)</t>
  </si>
  <si>
    <t>Updated 2019-03-22</t>
  </si>
  <si>
    <t>Tier 1</t>
  </si>
  <si>
    <t>Questions: Are all emission factors based on input-fuel, or are there emission-factors that instead is connected to the activity (i.e. output)?</t>
  </si>
  <si>
    <t>CO2</t>
  </si>
  <si>
    <t>CH4</t>
  </si>
  <si>
    <t>SO2</t>
  </si>
  <si>
    <t>N2O</t>
  </si>
  <si>
    <t>PM2.5</t>
  </si>
  <si>
    <t>PM10</t>
  </si>
  <si>
    <t>NMVOC</t>
  </si>
  <si>
    <t>NH3</t>
  </si>
  <si>
    <t>Added data in rows with reference below/KK</t>
  </si>
  <si>
    <t>RSDCO2N</t>
  </si>
  <si>
    <t>RSDCOXN</t>
  </si>
  <si>
    <t>RSDCH4N</t>
  </si>
  <si>
    <t>RSDSO2N</t>
  </si>
  <si>
    <t>RSDNOXN</t>
  </si>
  <si>
    <t>RSDN2ON</t>
  </si>
  <si>
    <t>RSDPMAN</t>
  </si>
  <si>
    <t>RSDPMBN</t>
  </si>
  <si>
    <t>RSDVOCN</t>
  </si>
  <si>
    <t>RSDNH3N</t>
  </si>
  <si>
    <t>Demand</t>
  </si>
  <si>
    <t xml:space="preserve">Technology name </t>
  </si>
  <si>
    <t xml:space="preserve">Technology </t>
  </si>
  <si>
    <t>Input Fuel</t>
  </si>
  <si>
    <t>Mapping technology (In the file received from IVL)</t>
  </si>
  <si>
    <t>Carbon Dioxide - Combustion (RSD)</t>
  </si>
  <si>
    <t>Carbon Monoxide - Combustion (RSD)</t>
  </si>
  <si>
    <t>Methane - Combustion (RSD)</t>
  </si>
  <si>
    <t>Sulphur Dioxide - Combustion (RSD)</t>
  </si>
  <si>
    <t>Nitrogen Oxides - Combustion (RSD)</t>
  </si>
  <si>
    <t>Nitrous Oxide - Combustion (RSD)</t>
  </si>
  <si>
    <t>Particulate 2.5 - Combustion (RSD)</t>
  </si>
  <si>
    <t>Particulate 10 - Combustion (RSD)</t>
  </si>
  <si>
    <t>Volatile Organic Compounds - Combustion (RSD)</t>
  </si>
  <si>
    <t>Ammonia (RSD)</t>
  </si>
  <si>
    <t>Unit:</t>
  </si>
  <si>
    <t xml:space="preserve"> g/GJ</t>
  </si>
  <si>
    <t>:/</t>
  </si>
  <si>
    <t xml:space="preserve">Cooling </t>
  </si>
  <si>
    <t>space Heating</t>
  </si>
  <si>
    <t xml:space="preserve">Stove </t>
  </si>
  <si>
    <t>Biomass Wood</t>
  </si>
  <si>
    <t>.BFW.00.Stove.</t>
  </si>
  <si>
    <t>Boiler</t>
  </si>
  <si>
    <t>Bio pellets</t>
  </si>
  <si>
    <t>.BPL.00.DualBoiler.</t>
  </si>
  <si>
    <t xml:space="preserve">Boiler </t>
  </si>
  <si>
    <t>Coal</t>
  </si>
  <si>
    <t>NA</t>
  </si>
  <si>
    <t>table 3.15 Tier 2</t>
  </si>
  <si>
    <t xml:space="preserve">Furnace </t>
  </si>
  <si>
    <t>coal</t>
  </si>
  <si>
    <t>.DSL.00.Furnace.</t>
  </si>
  <si>
    <t>Natural gas</t>
  </si>
  <si>
    <t>table 3:13 Tier 2</t>
  </si>
  <si>
    <t>.GAS.00.DualBoiler.</t>
  </si>
  <si>
    <t>table 3:16</t>
  </si>
  <si>
    <t xml:space="preserve">Ground Heat Pump </t>
  </si>
  <si>
    <t>LPG</t>
  </si>
  <si>
    <t>.LPG.00.Furnace.</t>
  </si>
  <si>
    <t>cooKing</t>
  </si>
  <si>
    <t xml:space="preserve">Oven hobs </t>
  </si>
  <si>
    <t>.GAS.00.Stove.Cooking</t>
  </si>
  <si>
    <t xml:space="preserve">Range </t>
  </si>
  <si>
    <t>Tier 2 emission factors for source category 1.A.4.b.i, fireplaces burning natural gas</t>
  </si>
  <si>
    <t>FryerGriddle</t>
  </si>
  <si>
    <t>Eamer</t>
  </si>
  <si>
    <t>.LPG.00.Stove.Cooking.</t>
  </si>
  <si>
    <t>Table 3.17 Tier 2</t>
  </si>
  <si>
    <t>Tier 2 emission factors for source category 1.A.4.b.i, stoves burning liquid fuels</t>
  </si>
  <si>
    <t>Lighting</t>
  </si>
  <si>
    <t xml:space="preserve">Other Energy </t>
  </si>
  <si>
    <t>Defined per fuel input</t>
  </si>
  <si>
    <t xml:space="preserve">Water heating </t>
  </si>
  <si>
    <t>Stove</t>
  </si>
  <si>
    <t>Table 3.42 Tier 2</t>
  </si>
  <si>
    <t>Tier 2 emission factors for source category 1.A.4.b.i, advanced / ecolabelled stoves and boilers burning wood</t>
  </si>
  <si>
    <t>Furnace</t>
  </si>
  <si>
    <t xml:space="preserve">Table 3.14 </t>
  </si>
  <si>
    <t>Tier 2 emission factors for source category 1.A.4.b.i, stoves burning solid fuel (except biomass)</t>
  </si>
  <si>
    <t>Diesel</t>
  </si>
  <si>
    <t>MUN</t>
  </si>
  <si>
    <t>Ambient heat</t>
  </si>
  <si>
    <t>Bio Fire wood</t>
  </si>
  <si>
    <t>Bio Gas</t>
  </si>
  <si>
    <t>Bio Pellets</t>
  </si>
  <si>
    <t>Electricity</t>
  </si>
  <si>
    <t>Natural Gas</t>
  </si>
  <si>
    <t>Geothermal ground</t>
  </si>
  <si>
    <t>High Temperature Heat</t>
  </si>
  <si>
    <t>Liquefied Petroleum Gas</t>
  </si>
  <si>
    <t>District Cooling</t>
  </si>
  <si>
    <t>Oil</t>
  </si>
  <si>
    <t>Solar</t>
  </si>
  <si>
    <t>AHT</t>
  </si>
  <si>
    <t>BFW</t>
  </si>
  <si>
    <t>BGS</t>
  </si>
  <si>
    <t>BPL</t>
  </si>
  <si>
    <t>COA</t>
  </si>
  <si>
    <t>DST</t>
  </si>
  <si>
    <t>ELC</t>
  </si>
  <si>
    <t>GAS</t>
  </si>
  <si>
    <t>GEO</t>
  </si>
  <si>
    <t>HTH</t>
  </si>
  <si>
    <t>COO</t>
  </si>
  <si>
    <t>OIL</t>
  </si>
  <si>
    <t>SOL</t>
  </si>
  <si>
    <t>Check that the names are in line with how they are specified in the process sheet (both in BY and in SubERS)</t>
  </si>
  <si>
    <t>C</t>
  </si>
  <si>
    <t>H</t>
  </si>
  <si>
    <t>K</t>
  </si>
  <si>
    <t>L</t>
  </si>
  <si>
    <t>W</t>
  </si>
  <si>
    <t>O</t>
  </si>
  <si>
    <t>CO2-emission factors will be applied using CO2 content of the input fuel</t>
  </si>
  <si>
    <t>COM</t>
  </si>
  <si>
    <t>RSD</t>
  </si>
  <si>
    <t>COX</t>
  </si>
  <si>
    <t>PMA</t>
  </si>
  <si>
    <t>PMB</t>
  </si>
  <si>
    <t>VOC</t>
  </si>
  <si>
    <t>Now all Values are in "kg/GJ". Should some be in g/GJ?</t>
  </si>
  <si>
    <t>For other energy, apply emission-fators for industry. We will do this after defning IND</t>
  </si>
  <si>
    <t>OtherAppliancesELC</t>
  </si>
  <si>
    <t>WaterChillerSmallELC</t>
  </si>
  <si>
    <t>WaterChillerLargeELC</t>
  </si>
  <si>
    <t>SplitSmallELC</t>
  </si>
  <si>
    <t>SplitLargeELC</t>
  </si>
  <si>
    <t>VRFCentralELC</t>
  </si>
  <si>
    <t>FansELC</t>
  </si>
  <si>
    <t>DistrictCoolingGAS</t>
  </si>
  <si>
    <t>CoalBoilerCOA</t>
  </si>
  <si>
    <t>DieselFurnaceDST</t>
  </si>
  <si>
    <t>GasFurnaceGAS</t>
  </si>
  <si>
    <t>GasBoilerGAS</t>
  </si>
  <si>
    <t>GroundHeatPumpGEO</t>
  </si>
  <si>
    <t>LPGFurnaceLPG</t>
  </si>
  <si>
    <t>SolarThermalSOL</t>
  </si>
  <si>
    <t>GasOvenHobsELC</t>
  </si>
  <si>
    <t>GasRangeGAS</t>
  </si>
  <si>
    <t>GasFryerGriddleGAS</t>
  </si>
  <si>
    <t>GasSteamerGAS</t>
  </si>
  <si>
    <t>LPGOvenHobsLPG</t>
  </si>
  <si>
    <t>LPGRangeLPG</t>
  </si>
  <si>
    <t>MetalHalide</t>
  </si>
  <si>
    <t>SON</t>
  </si>
  <si>
    <t>LED</t>
  </si>
  <si>
    <t>Halogen</t>
  </si>
  <si>
    <t>Incandescent</t>
  </si>
  <si>
    <t>OtherEnergy</t>
  </si>
  <si>
    <t>PelletStoveBPL</t>
  </si>
  <si>
    <t>ElectricHeaterELC</t>
  </si>
  <si>
    <t>GeothermalGEO</t>
  </si>
  <si>
    <t>SolarThermalWSOL</t>
  </si>
  <si>
    <t>AKR: I HAVE REMOVED ALL ".BY" from the technology name, to also capture new technologies.</t>
  </si>
  <si>
    <t>Sector:</t>
  </si>
  <si>
    <t>AirChillerSmallELC</t>
  </si>
  <si>
    <t>AirChillerLargeELC</t>
  </si>
  <si>
    <t>AirHeatPumpAHT</t>
  </si>
  <si>
    <t>ElectricResistanceELC</t>
  </si>
  <si>
    <t>AirConditionerELC</t>
  </si>
  <si>
    <t>DistrictHeatingLTH</t>
  </si>
  <si>
    <t>ElectricOvenHobsELC</t>
  </si>
  <si>
    <t>ElectricRangeELC</t>
  </si>
  <si>
    <t>ElectricFryerGriddleELC</t>
  </si>
  <si>
    <t>ElectricSteamerELC</t>
  </si>
  <si>
    <t>FluorescentTubes</t>
  </si>
  <si>
    <t>CoalFurnaceCOA</t>
  </si>
  <si>
    <t>IncandescentImproved</t>
  </si>
  <si>
    <t>WoodStoveBFW</t>
  </si>
  <si>
    <t>PelletBoilerBPL</t>
  </si>
  <si>
    <t>ElectricBoilerELC</t>
  </si>
  <si>
    <t>NOX</t>
  </si>
  <si>
    <t>done</t>
  </si>
  <si>
    <t>2018, 2019, 2070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</si>
</sst>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BDD7EE"/>
        <bgColor indexed="64"/>
      </patternFill>
    </fill>
    <fill>
      <patternFill patternType="solid">
        <fgColor rgb="FF0B335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200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2BFDA"/>
        <bgColor indexed="64"/>
      </patternFill>
    </fill>
    <fill>
      <patternFill patternType="solid">
        <fgColor rgb="FFFFEAA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66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78">
    <xf numFmtId="0" fontId="0" fillId="0" borderId="0" xfId="0"/>
    <xf numFmtId="0" fontId="0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3" fillId="0" borderId="0" xfId="0" applyFont="1"/>
    <xf numFmtId="0" fontId="0" fillId="0" borderId="0" xfId="0" applyFont="1"/>
    <xf numFmtId="164" fontId="5" fillId="4" borderId="0" xfId="1" applyNumberFormat="1" applyFont="1" applyFill="1"/>
    <xf numFmtId="0" fontId="6" fillId="0" borderId="0" xfId="0" applyFont="1" applyFill="1" applyBorder="1"/>
    <xf numFmtId="164" fontId="7" fillId="5" borderId="0" xfId="0" applyNumberFormat="1" applyFont="1" applyFill="1" applyAlignment="1">
      <alignment vertical="top"/>
    </xf>
    <xf numFmtId="1" fontId="7" fillId="5" borderId="0" xfId="0" applyNumberFormat="1" applyFont="1" applyFill="1" applyAlignment="1">
      <alignment vertical="top"/>
    </xf>
    <xf numFmtId="0" fontId="7" fillId="5" borderId="0" xfId="0" applyNumberFormat="1" applyFont="1" applyFill="1" applyAlignment="1">
      <alignment vertical="top"/>
    </xf>
    <xf numFmtId="2" fontId="7" fillId="3" borderId="0" xfId="0" applyNumberFormat="1" applyFont="1" applyFill="1" applyBorder="1"/>
    <xf numFmtId="164" fontId="7" fillId="6" borderId="0" xfId="0" applyNumberFormat="1" applyFont="1" applyFill="1" applyAlignment="1">
      <alignment vertical="top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12" fillId="0" borderId="0" xfId="2" applyAlignment="1">
      <alignment vertical="center"/>
    </xf>
    <xf numFmtId="0" fontId="0" fillId="7" borderId="4" xfId="0" applyFont="1" applyFill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3" fillId="8" borderId="6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Font="1" applyBorder="1" applyAlignment="1">
      <alignment vertical="center"/>
    </xf>
    <xf numFmtId="0" fontId="12" fillId="0" borderId="0" xfId="2"/>
    <xf numFmtId="0" fontId="0" fillId="0" borderId="0" xfId="0" applyAlignment="1">
      <alignment wrapText="1"/>
    </xf>
    <xf numFmtId="0" fontId="8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9" borderId="0" xfId="0" applyFont="1" applyFill="1" applyBorder="1" applyAlignment="1">
      <alignment vertical="center"/>
    </xf>
    <xf numFmtId="0" fontId="0" fillId="9" borderId="0" xfId="0" applyFont="1" applyFill="1"/>
    <xf numFmtId="0" fontId="2" fillId="0" borderId="0" xfId="0" applyFont="1" applyBorder="1"/>
    <xf numFmtId="0" fontId="2" fillId="0" borderId="9" xfId="0" applyFont="1" applyBorder="1"/>
    <xf numFmtId="0" fontId="14" fillId="0" borderId="0" xfId="0" applyFont="1" applyFill="1" applyBorder="1"/>
    <xf numFmtId="164" fontId="7" fillId="10" borderId="10" xfId="0" applyNumberFormat="1" applyFont="1" applyFill="1" applyBorder="1" applyAlignment="1">
      <alignment vertical="top"/>
    </xf>
    <xf numFmtId="164" fontId="8" fillId="10" borderId="10" xfId="0" applyNumberFormat="1" applyFont="1" applyFill="1" applyBorder="1" applyAlignment="1">
      <alignment vertical="top"/>
    </xf>
    <xf numFmtId="164" fontId="7" fillId="10" borderId="0" xfId="0" applyNumberFormat="1" applyFont="1" applyFill="1" applyBorder="1" applyAlignment="1">
      <alignment vertical="top"/>
    </xf>
    <xf numFmtId="164" fontId="6" fillId="0" borderId="0" xfId="0" applyNumberFormat="1" applyFont="1" applyFill="1" applyBorder="1" applyAlignment="1">
      <alignment horizontal="center" vertical="center" wrapText="1"/>
    </xf>
    <xf numFmtId="164" fontId="8" fillId="10" borderId="0" xfId="0" applyNumberFormat="1" applyFont="1" applyFill="1" applyBorder="1" applyAlignment="1">
      <alignment vertical="top" wrapText="1"/>
    </xf>
    <xf numFmtId="164" fontId="7" fillId="10" borderId="0" xfId="0" applyNumberFormat="1" applyFont="1" applyFill="1" applyBorder="1" applyAlignment="1">
      <alignment vertical="top" wrapText="1"/>
    </xf>
    <xf numFmtId="164" fontId="7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right" vertical="center" wrapText="1"/>
    </xf>
    <xf numFmtId="164" fontId="8" fillId="11" borderId="0" xfId="0" applyNumberFormat="1" applyFont="1" applyFill="1" applyBorder="1" applyAlignment="1">
      <alignment vertical="top"/>
    </xf>
    <xf numFmtId="164" fontId="7" fillId="11" borderId="0" xfId="0" applyNumberFormat="1" applyFont="1" applyFill="1" applyBorder="1" applyAlignment="1">
      <alignment vertical="top"/>
    </xf>
    <xf numFmtId="0" fontId="0" fillId="0" borderId="0" xfId="0" applyAlignment="1">
      <alignment vertical="center"/>
    </xf>
    <xf numFmtId="0" fontId="0" fillId="12" borderId="0" xfId="0" applyFill="1" applyAlignment="1">
      <alignment vertical="center"/>
    </xf>
    <xf numFmtId="0" fontId="0" fillId="12" borderId="0" xfId="0" applyFont="1" applyFill="1" applyAlignment="1">
      <alignment vertical="center"/>
    </xf>
    <xf numFmtId="0" fontId="8" fillId="8" borderId="11" xfId="0" applyFont="1" applyFill="1" applyBorder="1"/>
    <xf numFmtId="0" fontId="0" fillId="8" borderId="11" xfId="0" applyFill="1" applyBorder="1"/>
    <xf numFmtId="0" fontId="0" fillId="8" borderId="11" xfId="0" applyFont="1" applyFill="1" applyBorder="1" applyAlignment="1">
      <alignment vertical="center"/>
    </xf>
    <xf numFmtId="0" fontId="0" fillId="12" borderId="0" xfId="0" applyFont="1" applyFill="1" applyBorder="1" applyAlignment="1">
      <alignment vertical="center"/>
    </xf>
    <xf numFmtId="0" fontId="8" fillId="0" borderId="11" xfId="0" applyFont="1" applyBorder="1"/>
    <xf numFmtId="0" fontId="0" fillId="0" borderId="11" xfId="0" applyBorder="1"/>
    <xf numFmtId="0" fontId="0" fillId="0" borderId="11" xfId="0" applyFill="1" applyBorder="1"/>
    <xf numFmtId="0" fontId="8" fillId="0" borderId="11" xfId="0" applyFont="1" applyFill="1" applyBorder="1"/>
    <xf numFmtId="0" fontId="1" fillId="2" borderId="0" xfId="3" applyAlignment="1">
      <alignment vertical="center"/>
    </xf>
    <xf numFmtId="0" fontId="1" fillId="2" borderId="0" xfId="3" applyBorder="1" applyAlignment="1">
      <alignment vertical="center"/>
    </xf>
    <xf numFmtId="3" fontId="8" fillId="0" borderId="11" xfId="0" applyNumberFormat="1" applyFont="1" applyBorder="1"/>
    <xf numFmtId="0" fontId="8" fillId="0" borderId="11" xfId="0" applyFont="1" applyBorder="1" applyAlignment="1">
      <alignment vertical="center"/>
    </xf>
    <xf numFmtId="0" fontId="0" fillId="2" borderId="0" xfId="3" applyFont="1" applyAlignment="1">
      <alignment vertical="center"/>
    </xf>
    <xf numFmtId="0" fontId="8" fillId="0" borderId="11" xfId="0" applyFont="1" applyFill="1" applyBorder="1" applyAlignment="1">
      <alignment vertical="center"/>
    </xf>
    <xf numFmtId="0" fontId="8" fillId="0" borderId="11" xfId="0" quotePrefix="1" applyFont="1" applyBorder="1"/>
    <xf numFmtId="0" fontId="0" fillId="0" borderId="11" xfId="0" quotePrefix="1" applyBorder="1"/>
    <xf numFmtId="0" fontId="0" fillId="0" borderId="11" xfId="0" applyFont="1" applyFill="1" applyBorder="1" applyAlignment="1">
      <alignment vertical="center"/>
    </xf>
    <xf numFmtId="0" fontId="0" fillId="13" borderId="0" xfId="0" applyFill="1" applyAlignment="1">
      <alignment wrapText="1"/>
    </xf>
    <xf numFmtId="0" fontId="7" fillId="13" borderId="0" xfId="0" applyFont="1" applyFill="1" applyAlignment="1">
      <alignment wrapText="1"/>
    </xf>
    <xf numFmtId="0" fontId="0" fillId="13" borderId="0" xfId="0" applyFont="1" applyFill="1" applyAlignment="1">
      <alignment vertical="center" wrapText="1"/>
    </xf>
    <xf numFmtId="165" fontId="7" fillId="3" borderId="0" xfId="0" applyNumberFormat="1" applyFont="1" applyFill="1" applyBorder="1"/>
    <xf numFmtId="164" fontId="5" fillId="4" borderId="0" xfId="1" applyNumberFormat="1" applyFont="1" applyFill="1" applyAlignment="1">
      <alignment horizontal="center"/>
    </xf>
    <xf numFmtId="1" fontId="5" fillId="4" borderId="0" xfId="1" applyNumberFormat="1" applyFont="1" applyFill="1" applyAlignment="1">
      <alignment horizontal="center"/>
    </xf>
    <xf numFmtId="164" fontId="5" fillId="4" borderId="0" xfId="1" applyNumberFormat="1" applyFont="1" applyFill="1" applyAlignment="1">
      <alignment horizontal="right"/>
    </xf>
    <xf numFmtId="0" fontId="8" fillId="0" borderId="11" xfId="0" applyFont="1" applyFill="1" applyBorder="1" applyAlignment="1">
      <alignment horizontal="right"/>
    </xf>
    <xf numFmtId="0" fontId="0" fillId="13" borderId="0" xfId="0" applyFont="1" applyFill="1" applyAlignment="1">
      <alignment horizontal="center" vertical="center" wrapText="1"/>
    </xf>
  </cellXfs>
  <cellStyles count="4">
    <cellStyle name="20% - Accent1 2" xfId="3" xr:uid="{00000000-0005-0000-0000-000000000000}"/>
    <cellStyle name="Hyperlink" xfId="2" builtinId="8"/>
    <cellStyle name="Normal" xfId="0" builtinId="0"/>
    <cellStyle name="Normal 2 2" xfId="1" xr:uid="{00000000-0005-0000-0000-000003000000}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pcc-nggip.iges.or.jp/public/2006gl/pdf/2_Volume2/V2_2_Ch2_Stationary_Combustion.pdf" TargetMode="External"/><Relationship Id="rId2" Type="http://schemas.openxmlformats.org/officeDocument/2006/relationships/hyperlink" Target="https://www.eea.europa.eu/publications/emep-eea-guidebook-2016/part-b-sectoral-guidance-chapters/1-energy/1-a-combustion/1-a-4-small-combustion-2016/view" TargetMode="External"/><Relationship Id="rId1" Type="http://schemas.openxmlformats.org/officeDocument/2006/relationships/hyperlink" Target="https://www.eea.europa.eu/publications/emep-eea-guidebook-2016/part-b-sectoral-guidance-chapters/1-energy/1-a-combustion/1-a-4-small-combustion-2016/view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18"/>
  <sheetViews>
    <sheetView topLeftCell="A186" zoomScale="90" zoomScaleNormal="90" workbookViewId="0">
      <selection activeCell="K223" sqref="K223"/>
    </sheetView>
  </sheetViews>
  <sheetFormatPr defaultColWidth="9.109375" defaultRowHeight="14.4" x14ac:dyDescent="0.3"/>
  <cols>
    <col min="1" max="1" width="9.109375" style="4"/>
    <col min="2" max="2" width="11.5546875" style="4" bestFit="1" customWidth="1"/>
    <col min="3" max="3" width="9.88671875" style="4" bestFit="1" customWidth="1"/>
    <col min="4" max="4" width="10.6640625" style="4" bestFit="1" customWidth="1"/>
    <col min="5" max="5" width="16" style="4" bestFit="1" customWidth="1"/>
    <col min="6" max="6" width="16.44140625" style="4" bestFit="1" customWidth="1"/>
    <col min="7" max="7" width="10.6640625" style="4" bestFit="1" customWidth="1"/>
    <col min="8" max="8" width="9.88671875" style="4" bestFit="1" customWidth="1"/>
    <col min="9" max="9" width="24" style="4" bestFit="1" customWidth="1"/>
    <col min="10" max="10" width="11.88671875" style="4" bestFit="1" customWidth="1"/>
    <col min="11" max="11" width="17.33203125" style="4" bestFit="1" customWidth="1"/>
    <col min="12" max="12" width="9.109375" style="4"/>
    <col min="13" max="13" width="6.44140625" style="4" bestFit="1" customWidth="1"/>
    <col min="14" max="15" width="12.5546875" style="4" customWidth="1"/>
    <col min="16" max="16384" width="9.109375" style="4"/>
  </cols>
  <sheetData>
    <row r="1" spans="2:15" s="1" customFormat="1" x14ac:dyDescent="0.3"/>
    <row r="2" spans="2:15" s="1" customFormat="1" x14ac:dyDescent="0.3">
      <c r="B2" s="75" t="s">
        <v>185</v>
      </c>
      <c r="C2" s="73" t="s">
        <v>145</v>
      </c>
      <c r="D2" s="73" t="str">
        <f>LEFT(C2,1)</f>
        <v>C</v>
      </c>
      <c r="E2" s="74">
        <f>LOOKUP(C2,Fuels!D4:F4,Fuels!D3:F3)</f>
        <v>3</v>
      </c>
      <c r="K2" s="2" t="s">
        <v>0</v>
      </c>
    </row>
    <row r="3" spans="2:15" s="1" customFormat="1" ht="43.2" x14ac:dyDescent="0.3">
      <c r="K3" s="71" t="s">
        <v>151</v>
      </c>
      <c r="M3" s="77" t="s">
        <v>151</v>
      </c>
      <c r="N3" s="77"/>
    </row>
    <row r="4" spans="2:15" s="1" customFormat="1" x14ac:dyDescent="0.3">
      <c r="B4" s="1" t="str">
        <f>'COM-MUN-RSD'!H11</f>
        <v>COX</v>
      </c>
    </row>
    <row r="5" spans="2:15" s="1" customFormat="1" x14ac:dyDescent="0.3"/>
    <row r="6" spans="2:15" s="1" customFormat="1" ht="21" customHeight="1" x14ac:dyDescent="0.3">
      <c r="B6" s="3" t="s">
        <v>1</v>
      </c>
      <c r="C6" s="4"/>
      <c r="D6" s="4"/>
      <c r="E6" s="4"/>
      <c r="F6" s="4"/>
      <c r="G6" s="4"/>
      <c r="H6" s="4"/>
      <c r="I6" s="4"/>
      <c r="J6" s="4"/>
      <c r="K6" s="4"/>
    </row>
    <row r="7" spans="2:15" s="1" customFormat="1" ht="15" customHeight="1" x14ac:dyDescent="0.3"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5" t="s">
        <v>8</v>
      </c>
      <c r="I7" s="5" t="s">
        <v>9</v>
      </c>
      <c r="J7" s="5" t="s">
        <v>10</v>
      </c>
      <c r="K7" s="5" t="s">
        <v>11</v>
      </c>
      <c r="M7" s="5" t="s">
        <v>12</v>
      </c>
      <c r="N7" s="5" t="s">
        <v>13</v>
      </c>
      <c r="O7" s="6"/>
    </row>
    <row r="8" spans="2:15" s="1" customFormat="1" ht="15" customHeight="1" x14ac:dyDescent="0.3">
      <c r="B8" s="7"/>
      <c r="C8" s="7"/>
      <c r="D8" s="7" t="str">
        <f t="shared" ref="D8:D11" si="0">IF(K8&gt;0,"FLO_EMIS","*")</f>
        <v>FLO_EMIS</v>
      </c>
      <c r="E8" s="8" t="s">
        <v>204</v>
      </c>
      <c r="F8" s="9" t="str">
        <f>VLOOKUP('COM-MUN-RSD'!E26,Fuels!$B$6:$F$20,$E$2)</f>
        <v>COMBFW</v>
      </c>
      <c r="G8" s="9" t="str">
        <f>F8</f>
        <v>COMBFW</v>
      </c>
      <c r="H8" s="7" t="str">
        <f>$D$2&amp;'COM-MUN-RSD'!A26&amp;"*"</f>
        <v>CH*</v>
      </c>
      <c r="I8" s="7" t="str">
        <f>"*"&amp;'COM-MUN-RSD'!C26&amp;"*"</f>
        <v>*WoodStoveBFW*</v>
      </c>
      <c r="J8" s="7" t="str">
        <f t="shared" ref="J8:J26" si="1">$C$2&amp;B$4&amp;"N"</f>
        <v>COMCOXN</v>
      </c>
      <c r="K8" s="10">
        <f>'COM-MUN-RSD'!H26/1000</f>
        <v>4</v>
      </c>
      <c r="M8" s="7" t="s">
        <v>16</v>
      </c>
      <c r="N8" s="7"/>
    </row>
    <row r="9" spans="2:15" s="1" customFormat="1" ht="15" customHeight="1" x14ac:dyDescent="0.3">
      <c r="B9" s="7"/>
      <c r="C9" s="7"/>
      <c r="D9" s="7" t="str">
        <f t="shared" si="0"/>
        <v>FLO_EMIS</v>
      </c>
      <c r="E9" s="8" t="s">
        <v>204</v>
      </c>
      <c r="F9" s="9" t="str">
        <f>VLOOKUP('COM-MUN-RSD'!E27,Fuels!$B$6:$F$20,$E$2)</f>
        <v>COMBPL</v>
      </c>
      <c r="G9" s="9" t="str">
        <f t="shared" ref="G9:G11" si="2">F9</f>
        <v>COMBPL</v>
      </c>
      <c r="H9" s="7" t="str">
        <f>$D$2&amp;'COM-MUN-RSD'!A27&amp;"*"</f>
        <v>CH*</v>
      </c>
      <c r="I9" s="7" t="str">
        <f>"*"&amp;'COM-MUN-RSD'!C27&amp;"*"</f>
        <v>*PelletBoilerBPL*</v>
      </c>
      <c r="J9" s="7" t="str">
        <f t="shared" si="1"/>
        <v>COMCOXN</v>
      </c>
      <c r="K9" s="10">
        <f>'COM-MUN-RSD'!H27/1000</f>
        <v>4</v>
      </c>
      <c r="M9" s="7" t="s">
        <v>16</v>
      </c>
      <c r="N9" s="7"/>
    </row>
    <row r="10" spans="2:15" x14ac:dyDescent="0.3">
      <c r="B10" s="7"/>
      <c r="C10" s="7"/>
      <c r="D10" s="7" t="str">
        <f t="shared" si="0"/>
        <v>FLO_EMIS</v>
      </c>
      <c r="E10" s="8" t="s">
        <v>204</v>
      </c>
      <c r="F10" s="9" t="str">
        <f>VLOOKUP('COM-MUN-RSD'!E28,Fuels!$B$6:$F$20,$E$2)</f>
        <v>COMCOA</v>
      </c>
      <c r="G10" s="9" t="str">
        <f t="shared" si="2"/>
        <v>COMCOA</v>
      </c>
      <c r="H10" s="7" t="str">
        <f>$D$2&amp;'COM-MUN-RSD'!A28&amp;"*"</f>
        <v>CH*</v>
      </c>
      <c r="I10" s="7" t="str">
        <f>"*"&amp;'COM-MUN-RSD'!C28&amp;"*"</f>
        <v>*CoalBoilerCOA*</v>
      </c>
      <c r="J10" s="7" t="str">
        <f t="shared" si="1"/>
        <v>COMCOXN</v>
      </c>
      <c r="K10" s="10">
        <f>'COM-MUN-RSD'!H28/1000</f>
        <v>4.7869999999999999</v>
      </c>
      <c r="L10" s="1"/>
      <c r="M10" s="7" t="s">
        <v>16</v>
      </c>
      <c r="N10" s="7"/>
      <c r="O10" s="1"/>
    </row>
    <row r="11" spans="2:15" s="1" customFormat="1" ht="15" customHeight="1" x14ac:dyDescent="0.3">
      <c r="B11" s="7"/>
      <c r="C11" s="7"/>
      <c r="D11" s="7" t="str">
        <f t="shared" si="0"/>
        <v>FLO_EMIS</v>
      </c>
      <c r="E11" s="8" t="s">
        <v>204</v>
      </c>
      <c r="F11" s="9" t="str">
        <f>VLOOKUP('COM-MUN-RSD'!E29,Fuels!$B$6:$F$20,$E$2)</f>
        <v>COMCOA</v>
      </c>
      <c r="G11" s="9" t="str">
        <f t="shared" si="2"/>
        <v>COMCOA</v>
      </c>
      <c r="H11" s="7" t="str">
        <f>$D$2&amp;'COM-MUN-RSD'!A29&amp;"*"</f>
        <v>CH*</v>
      </c>
      <c r="I11" s="7" t="str">
        <f>"*"&amp;'COM-MUN-RSD'!C29&amp;"*"</f>
        <v>*DieselFurnaceDST*</v>
      </c>
      <c r="J11" s="7" t="str">
        <f t="shared" si="1"/>
        <v>COMCOXN</v>
      </c>
      <c r="K11" s="10">
        <f>'COM-MUN-RSD'!H29/1000</f>
        <v>0.111</v>
      </c>
      <c r="M11" s="7" t="s">
        <v>16</v>
      </c>
      <c r="N11" s="7"/>
    </row>
    <row r="12" spans="2:15" x14ac:dyDescent="0.3">
      <c r="B12" s="7"/>
      <c r="C12" s="7"/>
      <c r="D12" s="7" t="str">
        <f t="shared" ref="D12:D23" si="3">IF(K12&gt;0,"FLO_EMIS","*")</f>
        <v>FLO_EMIS</v>
      </c>
      <c r="E12" s="8" t="s">
        <v>204</v>
      </c>
      <c r="F12" s="9" t="str">
        <f>VLOOKUP('COM-MUN-RSD'!E33,Fuels!$B$6:$F$20,$E$2)</f>
        <v>COMGAS</v>
      </c>
      <c r="G12" s="9" t="str">
        <f t="shared" ref="G12:G23" si="4">F12</f>
        <v>COMGAS</v>
      </c>
      <c r="H12" s="7" t="str">
        <f>$D$2&amp;'COM-MUN-RSD'!A33&amp;"*"</f>
        <v>CH*</v>
      </c>
      <c r="I12" s="7" t="str">
        <f>"*"&amp;'COM-MUN-RSD'!C33&amp;"*"</f>
        <v>*GasFurnaceGAS*</v>
      </c>
      <c r="J12" s="7" t="str">
        <f t="shared" si="1"/>
        <v>COMCOXN</v>
      </c>
      <c r="K12" s="10">
        <f>'COM-MUN-RSD'!H33/1000</f>
        <v>0.03</v>
      </c>
      <c r="L12" s="1"/>
      <c r="M12" s="7" t="s">
        <v>16</v>
      </c>
      <c r="N12" s="7"/>
      <c r="O12" s="1"/>
    </row>
    <row r="13" spans="2:15" x14ac:dyDescent="0.3">
      <c r="B13" s="7"/>
      <c r="C13" s="7"/>
      <c r="D13" s="7" t="str">
        <f t="shared" si="3"/>
        <v>FLO_EMIS</v>
      </c>
      <c r="E13" s="8" t="s">
        <v>204</v>
      </c>
      <c r="F13" s="9" t="str">
        <f>VLOOKUP('COM-MUN-RSD'!E34,Fuels!$B$6:$F$20,$E$2)</f>
        <v>COMGAS</v>
      </c>
      <c r="G13" s="9" t="str">
        <f t="shared" si="4"/>
        <v>COMGAS</v>
      </c>
      <c r="H13" s="7" t="str">
        <f>$D$2&amp;'COM-MUN-RSD'!A34&amp;"*"</f>
        <v>CH*</v>
      </c>
      <c r="I13" s="7" t="str">
        <f>"*"&amp;'COM-MUN-RSD'!C34&amp;"*"</f>
        <v>*GasBoilerGAS*</v>
      </c>
      <c r="J13" s="7" t="str">
        <f t="shared" si="1"/>
        <v>COMCOXN</v>
      </c>
      <c r="K13" s="10">
        <f>'COM-MUN-RSD'!H34/1000</f>
        <v>2.1999999999999999E-2</v>
      </c>
      <c r="L13" s="1"/>
      <c r="M13" s="7" t="s">
        <v>16</v>
      </c>
      <c r="N13" s="7"/>
      <c r="O13" s="1"/>
    </row>
    <row r="14" spans="2:15" x14ac:dyDescent="0.3">
      <c r="B14" s="7"/>
      <c r="C14" s="7"/>
      <c r="D14" s="7" t="str">
        <f t="shared" si="3"/>
        <v>FLO_EMIS</v>
      </c>
      <c r="E14" s="8" t="s">
        <v>204</v>
      </c>
      <c r="F14" s="9" t="str">
        <f>VLOOKUP('COM-MUN-RSD'!E36,Fuels!$B$6:$F$20,$E$2)</f>
        <v>COMLPG</v>
      </c>
      <c r="G14" s="9" t="str">
        <f t="shared" si="4"/>
        <v>COMLPG</v>
      </c>
      <c r="H14" s="7" t="str">
        <f>$D$2&amp;'COM-MUN-RSD'!A36&amp;"*"</f>
        <v>CH*</v>
      </c>
      <c r="I14" s="7" t="str">
        <f>"*"&amp;'COM-MUN-RSD'!C36&amp;"*"</f>
        <v>*LPGFurnaceLPG*</v>
      </c>
      <c r="J14" s="7" t="str">
        <f t="shared" si="1"/>
        <v>COMCOXN</v>
      </c>
      <c r="K14" s="10">
        <f>'COM-MUN-RSD'!H36/1000</f>
        <v>2.1999999999999999E-2</v>
      </c>
      <c r="L14" s="1"/>
      <c r="M14" s="7" t="s">
        <v>16</v>
      </c>
      <c r="N14" s="7"/>
      <c r="O14" s="1"/>
    </row>
    <row r="15" spans="2:15" x14ac:dyDescent="0.3">
      <c r="B15" s="7"/>
      <c r="C15" s="7"/>
      <c r="D15" s="7" t="str">
        <f t="shared" si="3"/>
        <v>FLO_EMIS</v>
      </c>
      <c r="E15" s="8" t="s">
        <v>204</v>
      </c>
      <c r="F15" s="9" t="str">
        <f>VLOOKUP('COM-MUN-RSD'!E43,Fuels!$B$6:$F$20,$E$2)</f>
        <v>COMGAS</v>
      </c>
      <c r="G15" s="9" t="str">
        <f t="shared" si="4"/>
        <v>COMGAS</v>
      </c>
      <c r="H15" s="7" t="str">
        <f>$D$2&amp;'COM-MUN-RSD'!A43&amp;"*"</f>
        <v>CK*</v>
      </c>
      <c r="I15" s="7" t="str">
        <f>"*"&amp;'COM-MUN-RSD'!C43&amp;"*"</f>
        <v>*GasOvenHobsELC*</v>
      </c>
      <c r="J15" s="7" t="str">
        <f t="shared" si="1"/>
        <v>COMCOXN</v>
      </c>
      <c r="K15" s="10">
        <f>'COM-MUN-RSD'!H43/1000</f>
        <v>0.03</v>
      </c>
      <c r="L15" s="1"/>
      <c r="M15" s="7" t="s">
        <v>16</v>
      </c>
      <c r="N15" s="7"/>
      <c r="O15" s="1"/>
    </row>
    <row r="16" spans="2:15" s="1" customFormat="1" ht="15" customHeight="1" x14ac:dyDescent="0.3">
      <c r="B16" s="7"/>
      <c r="C16" s="7"/>
      <c r="D16" s="7" t="str">
        <f t="shared" si="3"/>
        <v>FLO_EMIS</v>
      </c>
      <c r="E16" s="8" t="s">
        <v>204</v>
      </c>
      <c r="F16" s="9" t="str">
        <f>VLOOKUP('COM-MUN-RSD'!E44,Fuels!$B$6:$F$20,$E$2)</f>
        <v>COMGAS</v>
      </c>
      <c r="G16" s="9" t="str">
        <f t="shared" si="4"/>
        <v>COMGAS</v>
      </c>
      <c r="H16" s="7" t="str">
        <f>$D$2&amp;'COM-MUN-RSD'!A44&amp;"*"</f>
        <v>CK*</v>
      </c>
      <c r="I16" s="7" t="str">
        <f>"*"&amp;'COM-MUN-RSD'!C44&amp;"*"</f>
        <v>*GasRangeGAS*</v>
      </c>
      <c r="J16" s="7" t="str">
        <f t="shared" si="1"/>
        <v>COMCOXN</v>
      </c>
      <c r="K16" s="10">
        <f>'COM-MUN-RSD'!H44/1000</f>
        <v>0.03</v>
      </c>
      <c r="M16" s="7" t="s">
        <v>16</v>
      </c>
      <c r="N16" s="7"/>
    </row>
    <row r="17" spans="2:15" s="1" customFormat="1" ht="15" customHeight="1" x14ac:dyDescent="0.3">
      <c r="B17" s="7"/>
      <c r="C17" s="7"/>
      <c r="D17" s="7" t="str">
        <f t="shared" si="3"/>
        <v>FLO_EMIS</v>
      </c>
      <c r="E17" s="8" t="s">
        <v>204</v>
      </c>
      <c r="F17" s="9" t="str">
        <f>VLOOKUP('COM-MUN-RSD'!E45,Fuels!$B$6:$F$20,$E$2)</f>
        <v>COMGAS</v>
      </c>
      <c r="G17" s="9" t="str">
        <f t="shared" si="4"/>
        <v>COMGAS</v>
      </c>
      <c r="H17" s="7" t="str">
        <f>$D$2&amp;'COM-MUN-RSD'!A45&amp;"*"</f>
        <v>CK*</v>
      </c>
      <c r="I17" s="7" t="str">
        <f>"*"&amp;'COM-MUN-RSD'!C45&amp;"*"</f>
        <v>*GasFryerGriddleGAS*</v>
      </c>
      <c r="J17" s="7" t="str">
        <f t="shared" si="1"/>
        <v>COMCOXN</v>
      </c>
      <c r="K17" s="10">
        <f>'COM-MUN-RSD'!H45/1000</f>
        <v>0.03</v>
      </c>
      <c r="M17" s="7" t="s">
        <v>16</v>
      </c>
      <c r="N17" s="7"/>
    </row>
    <row r="18" spans="2:15" s="1" customFormat="1" ht="15" customHeight="1" x14ac:dyDescent="0.3">
      <c r="B18" s="7"/>
      <c r="C18" s="7"/>
      <c r="D18" s="7" t="str">
        <f t="shared" si="3"/>
        <v>FLO_EMIS</v>
      </c>
      <c r="E18" s="8" t="s">
        <v>204</v>
      </c>
      <c r="F18" s="9" t="str">
        <f>VLOOKUP('COM-MUN-RSD'!E46,Fuels!$B$6:$F$20,$E$2)</f>
        <v>COMGAS</v>
      </c>
      <c r="G18" s="9" t="str">
        <f t="shared" si="4"/>
        <v>COMGAS</v>
      </c>
      <c r="H18" s="7" t="str">
        <f>$D$2&amp;'COM-MUN-RSD'!A46&amp;"*"</f>
        <v>CK*</v>
      </c>
      <c r="I18" s="7" t="str">
        <f>"*"&amp;'COM-MUN-RSD'!C46&amp;"*"</f>
        <v>*GasSteamerGAS*</v>
      </c>
      <c r="J18" s="7" t="str">
        <f t="shared" si="1"/>
        <v>COMCOXN</v>
      </c>
      <c r="K18" s="10">
        <f>'COM-MUN-RSD'!H46/1000</f>
        <v>0.03</v>
      </c>
      <c r="M18" s="7" t="s">
        <v>16</v>
      </c>
      <c r="N18" s="7"/>
    </row>
    <row r="19" spans="2:15" s="1" customFormat="1" ht="15" customHeight="1" x14ac:dyDescent="0.3">
      <c r="B19" s="7"/>
      <c r="C19" s="7"/>
      <c r="D19" s="7" t="str">
        <f t="shared" si="3"/>
        <v>FLO_EMIS</v>
      </c>
      <c r="E19" s="8" t="s">
        <v>204</v>
      </c>
      <c r="F19" s="9" t="str">
        <f>VLOOKUP('COM-MUN-RSD'!E47,Fuels!$B$6:$F$20,$E$2)</f>
        <v>COMLPG</v>
      </c>
      <c r="G19" s="9" t="str">
        <f t="shared" si="4"/>
        <v>COMLPG</v>
      </c>
      <c r="H19" s="7" t="str">
        <f>$D$2&amp;'COM-MUN-RSD'!A47&amp;"*"</f>
        <v>CK*</v>
      </c>
      <c r="I19" s="7" t="str">
        <f>"*"&amp;'COM-MUN-RSD'!C47&amp;"*"</f>
        <v>*LPGOvenHobsLPG*</v>
      </c>
      <c r="J19" s="7" t="str">
        <f t="shared" si="1"/>
        <v>COMCOXN</v>
      </c>
      <c r="K19" s="10">
        <f>'COM-MUN-RSD'!H47/1000</f>
        <v>0.111</v>
      </c>
      <c r="M19" s="7" t="s">
        <v>16</v>
      </c>
      <c r="N19" s="7"/>
    </row>
    <row r="20" spans="2:15" x14ac:dyDescent="0.3">
      <c r="B20" s="7"/>
      <c r="C20" s="7"/>
      <c r="D20" s="7" t="str">
        <f t="shared" si="3"/>
        <v>FLO_EMIS</v>
      </c>
      <c r="E20" s="8" t="s">
        <v>204</v>
      </c>
      <c r="F20" s="9" t="str">
        <f>VLOOKUP('COM-MUN-RSD'!E48,Fuels!$B$6:$F$20,$E$2)</f>
        <v>COMLPG</v>
      </c>
      <c r="G20" s="9" t="str">
        <f t="shared" si="4"/>
        <v>COMLPG</v>
      </c>
      <c r="H20" s="7" t="str">
        <f>$D$2&amp;'COM-MUN-RSD'!A48&amp;"*"</f>
        <v>CK*</v>
      </c>
      <c r="I20" s="7" t="str">
        <f>"*"&amp;'COM-MUN-RSD'!C48&amp;"*"</f>
        <v>*LPGRangeLPG*</v>
      </c>
      <c r="J20" s="7" t="str">
        <f t="shared" si="1"/>
        <v>COMCOXN</v>
      </c>
      <c r="K20" s="10">
        <f>'COM-MUN-RSD'!H48/1000</f>
        <v>0.111</v>
      </c>
      <c r="L20" s="1"/>
      <c r="M20" s="7" t="s">
        <v>16</v>
      </c>
      <c r="N20" s="7"/>
      <c r="O20" s="1"/>
    </row>
    <row r="21" spans="2:15" s="1" customFormat="1" ht="15" customHeight="1" x14ac:dyDescent="0.3">
      <c r="B21" s="7"/>
      <c r="C21" s="7"/>
      <c r="D21" s="7" t="str">
        <f t="shared" si="3"/>
        <v>FLO_EMIS</v>
      </c>
      <c r="E21" s="8" t="s">
        <v>204</v>
      </c>
      <c r="F21" s="9" t="str">
        <f>VLOOKUP('COM-MUN-RSD'!E58,Fuels!$B$6:$F$20,$E$2)</f>
        <v>COMBFW</v>
      </c>
      <c r="G21" s="9" t="str">
        <f t="shared" si="4"/>
        <v>COMBFW</v>
      </c>
      <c r="H21" s="7" t="str">
        <f>$D$2&amp;'COM-MUN-RSD'!A58&amp;"*"</f>
        <v>CW*</v>
      </c>
      <c r="I21" s="7" t="str">
        <f>"*"&amp;'COM-MUN-RSD'!C58&amp;"*"</f>
        <v>*WoodStoveBFW*</v>
      </c>
      <c r="J21" s="7" t="str">
        <f t="shared" si="1"/>
        <v>COMCOXN</v>
      </c>
      <c r="K21" s="10">
        <f>'COM-MUN-RSD'!H58/1000</f>
        <v>4</v>
      </c>
      <c r="M21" s="7" t="s">
        <v>16</v>
      </c>
      <c r="N21" s="7"/>
    </row>
    <row r="22" spans="2:15" x14ac:dyDescent="0.3">
      <c r="B22" s="7"/>
      <c r="C22" s="7"/>
      <c r="D22" s="7" t="str">
        <f t="shared" si="3"/>
        <v>FLO_EMIS</v>
      </c>
      <c r="E22" s="8" t="s">
        <v>204</v>
      </c>
      <c r="F22" s="9" t="str">
        <f>VLOOKUP('COM-MUN-RSD'!E59,Fuels!$B$6:$F$20,$E$2)</f>
        <v>COMBPL</v>
      </c>
      <c r="G22" s="9" t="str">
        <f t="shared" si="4"/>
        <v>COMBPL</v>
      </c>
      <c r="H22" s="7" t="str">
        <f>$D$2&amp;'COM-MUN-RSD'!A59&amp;"*"</f>
        <v>CW*</v>
      </c>
      <c r="I22" s="7" t="str">
        <f>"*"&amp;'COM-MUN-RSD'!C59&amp;"*"</f>
        <v>*PelletStoveBPL*</v>
      </c>
      <c r="J22" s="7" t="str">
        <f t="shared" si="1"/>
        <v>COMCOXN</v>
      </c>
      <c r="K22" s="10">
        <f>'COM-MUN-RSD'!H59/1000</f>
        <v>2</v>
      </c>
      <c r="L22" s="1"/>
      <c r="M22" s="7" t="s">
        <v>16</v>
      </c>
      <c r="N22" s="7"/>
    </row>
    <row r="23" spans="2:15" x14ac:dyDescent="0.3">
      <c r="B23" s="7"/>
      <c r="C23" s="7"/>
      <c r="D23" s="7" t="str">
        <f t="shared" si="3"/>
        <v>FLO_EMIS</v>
      </c>
      <c r="E23" s="8" t="s">
        <v>204</v>
      </c>
      <c r="F23" s="9" t="str">
        <f>VLOOKUP('COM-MUN-RSD'!E60,Fuels!$B$6:$F$20,$E$2)</f>
        <v>COMCOA</v>
      </c>
      <c r="G23" s="9" t="str">
        <f t="shared" si="4"/>
        <v>COMCOA</v>
      </c>
      <c r="H23" s="7" t="str">
        <f>$D$2&amp;'COM-MUN-RSD'!A60&amp;"*"</f>
        <v>CW*</v>
      </c>
      <c r="I23" s="7" t="str">
        <f>"*"&amp;'COM-MUN-RSD'!C60&amp;"*"</f>
        <v>*CoalFurnaceCOA*</v>
      </c>
      <c r="J23" s="7" t="str">
        <f t="shared" si="1"/>
        <v>COMCOXN</v>
      </c>
      <c r="K23" s="10">
        <f>'COM-MUN-RSD'!H60/1000</f>
        <v>5</v>
      </c>
      <c r="L23" s="1"/>
      <c r="M23" s="7" t="s">
        <v>16</v>
      </c>
      <c r="N23" s="7"/>
    </row>
    <row r="24" spans="2:15" x14ac:dyDescent="0.3">
      <c r="B24" s="7"/>
      <c r="C24" s="7"/>
      <c r="D24" s="7" t="str">
        <f t="shared" ref="D24:D26" si="5">IF(K24&gt;0,"FLO_EMIS","*")</f>
        <v>FLO_EMIS</v>
      </c>
      <c r="E24" s="8" t="s">
        <v>204</v>
      </c>
      <c r="F24" s="9" t="str">
        <f>VLOOKUP('COM-MUN-RSD'!E61,Fuels!$B$6:$F$20,$E$2)</f>
        <v>COMDST</v>
      </c>
      <c r="G24" s="9" t="str">
        <f t="shared" ref="G24:G26" si="6">F24</f>
        <v>COMDST</v>
      </c>
      <c r="H24" s="7" t="str">
        <f>$D$2&amp;'COM-MUN-RSD'!A61&amp;"*"</f>
        <v>CW*</v>
      </c>
      <c r="I24" s="7" t="str">
        <f>"*"&amp;'COM-MUN-RSD'!C61&amp;"*"</f>
        <v>*DieselFurnaceDST*</v>
      </c>
      <c r="J24" s="7" t="str">
        <f t="shared" si="1"/>
        <v>COMCOXN</v>
      </c>
      <c r="K24" s="10">
        <f>'COM-MUN-RSD'!H61/1000</f>
        <v>0.111</v>
      </c>
      <c r="L24" s="1"/>
      <c r="M24" s="7" t="s">
        <v>16</v>
      </c>
      <c r="N24" s="7"/>
    </row>
    <row r="25" spans="2:15" x14ac:dyDescent="0.3">
      <c r="B25" s="7"/>
      <c r="C25" s="7"/>
      <c r="D25" s="7" t="str">
        <f t="shared" si="5"/>
        <v>FLO_EMIS</v>
      </c>
      <c r="E25" s="8" t="s">
        <v>204</v>
      </c>
      <c r="F25" s="9" t="str">
        <f>VLOOKUP('COM-MUN-RSD'!E63,Fuels!$B$6:$F$20,$E$2)</f>
        <v>COMGAS</v>
      </c>
      <c r="G25" s="9" t="str">
        <f t="shared" si="6"/>
        <v>COMGAS</v>
      </c>
      <c r="H25" s="7" t="str">
        <f>$D$2&amp;'COM-MUN-RSD'!A63&amp;"*"</f>
        <v>CW*</v>
      </c>
      <c r="I25" s="7" t="str">
        <f>"*"&amp;'COM-MUN-RSD'!C63&amp;"*"</f>
        <v>*GasFurnaceGAS*</v>
      </c>
      <c r="J25" s="7" t="str">
        <f t="shared" si="1"/>
        <v>COMCOXN</v>
      </c>
      <c r="K25" s="10">
        <f>'COM-MUN-RSD'!H63/1000</f>
        <v>0.03</v>
      </c>
      <c r="L25" s="1"/>
      <c r="M25" s="7" t="s">
        <v>16</v>
      </c>
      <c r="N25" s="7"/>
    </row>
    <row r="26" spans="2:15" x14ac:dyDescent="0.3">
      <c r="B26" s="7"/>
      <c r="C26" s="7"/>
      <c r="D26" s="7" t="str">
        <f t="shared" si="5"/>
        <v>FLO_EMIS</v>
      </c>
      <c r="E26" s="8" t="s">
        <v>204</v>
      </c>
      <c r="F26" s="9" t="str">
        <f>VLOOKUP('COM-MUN-RSD'!E65,Fuels!$B$6:$F$20,$E$2)</f>
        <v>COMLPG</v>
      </c>
      <c r="G26" s="9" t="str">
        <f t="shared" si="6"/>
        <v>COMLPG</v>
      </c>
      <c r="H26" s="7" t="str">
        <f>$D$2&amp;'COM-MUN-RSD'!A65&amp;"*"</f>
        <v>CW*</v>
      </c>
      <c r="I26" s="7" t="str">
        <f>"*"&amp;'COM-MUN-RSD'!C65&amp;"*"</f>
        <v>*LPGFurnaceLPG*</v>
      </c>
      <c r="J26" s="7" t="str">
        <f t="shared" si="1"/>
        <v>COMCOXN</v>
      </c>
      <c r="K26" s="10">
        <f>'COM-MUN-RSD'!H65/1000</f>
        <v>2.1999999999999999E-2</v>
      </c>
      <c r="L26" s="1"/>
      <c r="M26" s="7" t="s">
        <v>16</v>
      </c>
      <c r="N26" s="7"/>
    </row>
    <row r="28" spans="2:15" x14ac:dyDescent="0.3">
      <c r="B28" s="1" t="str">
        <f>'COM-MUN-RSD'!I11</f>
        <v>CH4</v>
      </c>
      <c r="C28" s="1"/>
      <c r="D28" s="1"/>
      <c r="E28" s="1"/>
      <c r="F28" s="1"/>
      <c r="G28" s="1"/>
      <c r="H28" s="1"/>
      <c r="I28" s="1"/>
      <c r="L28" s="1"/>
      <c r="M28" s="1"/>
      <c r="N28" s="1"/>
    </row>
    <row r="29" spans="2:15" x14ac:dyDescent="0.3"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</row>
    <row r="30" spans="2:15" x14ac:dyDescent="0.3">
      <c r="B30" s="3" t="s">
        <v>1</v>
      </c>
      <c r="L30" s="1"/>
      <c r="M30" s="1"/>
      <c r="N30" s="1"/>
    </row>
    <row r="31" spans="2:15" x14ac:dyDescent="0.3"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8</v>
      </c>
      <c r="I31" s="5" t="s">
        <v>9</v>
      </c>
      <c r="J31" s="5" t="s">
        <v>10</v>
      </c>
      <c r="K31" s="5" t="s">
        <v>11</v>
      </c>
      <c r="L31" s="1"/>
      <c r="M31" s="5" t="s">
        <v>12</v>
      </c>
      <c r="N31" s="5" t="s">
        <v>13</v>
      </c>
    </row>
    <row r="32" spans="2:15" x14ac:dyDescent="0.3">
      <c r="B32" s="7"/>
      <c r="C32" s="7"/>
      <c r="D32" s="7" t="str">
        <f t="shared" ref="D32:D50" si="7">IF(K32&gt;0,"FLO_EMIS","*")</f>
        <v>FLO_EMIS</v>
      </c>
      <c r="E32" s="8" t="s">
        <v>204</v>
      </c>
      <c r="F32" s="9" t="str">
        <f>VLOOKUP('COM-MUN-RSD'!E26,Fuels!$B$6:$F$20,$E$2)</f>
        <v>COMBFW</v>
      </c>
      <c r="G32" s="9" t="str">
        <f t="shared" ref="G32:G50" si="8">F32</f>
        <v>COMBFW</v>
      </c>
      <c r="H32" s="7" t="str">
        <f>$D$2&amp;'COM-MUN-RSD'!A26&amp;"*"</f>
        <v>CH*</v>
      </c>
      <c r="I32" s="7" t="str">
        <f>"*"&amp;'COM-MUN-RSD'!C26&amp;"*"</f>
        <v>*WoodStoveBFW*</v>
      </c>
      <c r="J32" s="7" t="str">
        <f t="shared" ref="J32:J50" si="9">$C$2&amp;B$28&amp;"N"</f>
        <v>COMCH4N</v>
      </c>
      <c r="K32" s="10">
        <f>'COM-MUN-RSD'!I26/1000</f>
        <v>0.3</v>
      </c>
      <c r="L32" s="1"/>
      <c r="M32" s="7" t="s">
        <v>16</v>
      </c>
      <c r="N32" s="7"/>
    </row>
    <row r="33" spans="2:14" x14ac:dyDescent="0.3">
      <c r="B33" s="7"/>
      <c r="C33" s="7"/>
      <c r="D33" s="7" t="str">
        <f t="shared" si="7"/>
        <v>FLO_EMIS</v>
      </c>
      <c r="E33" s="8" t="s">
        <v>204</v>
      </c>
      <c r="F33" s="9" t="str">
        <f>VLOOKUP('COM-MUN-RSD'!E27,Fuels!$B$6:$F$20,$E$2)</f>
        <v>COMBPL</v>
      </c>
      <c r="G33" s="9" t="str">
        <f t="shared" si="8"/>
        <v>COMBPL</v>
      </c>
      <c r="H33" s="7" t="str">
        <f>$D$2&amp;'COM-MUN-RSD'!A27&amp;"*"</f>
        <v>CH*</v>
      </c>
      <c r="I33" s="7" t="str">
        <f>"*"&amp;'COM-MUN-RSD'!C27&amp;"*"</f>
        <v>*PelletBoilerBPL*</v>
      </c>
      <c r="J33" s="7" t="str">
        <f t="shared" si="9"/>
        <v>COMCH4N</v>
      </c>
      <c r="K33" s="10">
        <f>'COM-MUN-RSD'!I27/1000</f>
        <v>0.3</v>
      </c>
      <c r="L33" s="1"/>
      <c r="M33" s="7" t="s">
        <v>16</v>
      </c>
      <c r="N33" s="7"/>
    </row>
    <row r="34" spans="2:14" x14ac:dyDescent="0.3">
      <c r="B34" s="7"/>
      <c r="C34" s="7"/>
      <c r="D34" s="7" t="str">
        <f t="shared" si="7"/>
        <v>FLO_EMIS</v>
      </c>
      <c r="E34" s="8" t="s">
        <v>204</v>
      </c>
      <c r="F34" s="9" t="str">
        <f>VLOOKUP('COM-MUN-RSD'!E28,Fuels!$B$6:$F$20,$E$2)</f>
        <v>COMCOA</v>
      </c>
      <c r="G34" s="9" t="str">
        <f t="shared" si="8"/>
        <v>COMCOA</v>
      </c>
      <c r="H34" s="7" t="str">
        <f>$D$2&amp;'COM-MUN-RSD'!A28&amp;"*"</f>
        <v>CH*</v>
      </c>
      <c r="I34" s="7" t="str">
        <f>"*"&amp;'COM-MUN-RSD'!C28&amp;"*"</f>
        <v>*CoalBoilerCOA*</v>
      </c>
      <c r="J34" s="7" t="str">
        <f t="shared" si="9"/>
        <v>COMCH4N</v>
      </c>
      <c r="K34" s="10">
        <f>'COM-MUN-RSD'!I28/1000</f>
        <v>0.3</v>
      </c>
      <c r="M34" s="7" t="s">
        <v>16</v>
      </c>
      <c r="N34" s="7"/>
    </row>
    <row r="35" spans="2:14" x14ac:dyDescent="0.3">
      <c r="B35" s="7"/>
      <c r="C35" s="7"/>
      <c r="D35" s="7" t="str">
        <f t="shared" si="7"/>
        <v>FLO_EMIS</v>
      </c>
      <c r="E35" s="8" t="s">
        <v>204</v>
      </c>
      <c r="F35" s="9" t="str">
        <f>VLOOKUP('COM-MUN-RSD'!E29,Fuels!$B$6:$F$20,$E$2)</f>
        <v>COMCOA</v>
      </c>
      <c r="G35" s="9" t="str">
        <f t="shared" si="8"/>
        <v>COMCOA</v>
      </c>
      <c r="H35" s="7" t="str">
        <f>$D$2&amp;'COM-MUN-RSD'!A29&amp;"*"</f>
        <v>CH*</v>
      </c>
      <c r="I35" s="7" t="str">
        <f>"*"&amp;'COM-MUN-RSD'!C29&amp;"*"</f>
        <v>*DieselFurnaceDST*</v>
      </c>
      <c r="J35" s="7" t="str">
        <f t="shared" si="9"/>
        <v>COMCH4N</v>
      </c>
      <c r="K35" s="10">
        <f>'COM-MUN-RSD'!I29/1000</f>
        <v>0.3</v>
      </c>
      <c r="L35" s="1"/>
      <c r="M35" s="7" t="s">
        <v>16</v>
      </c>
      <c r="N35" s="7"/>
    </row>
    <row r="36" spans="2:14" x14ac:dyDescent="0.3">
      <c r="B36" s="7"/>
      <c r="C36" s="7"/>
      <c r="D36" s="7" t="str">
        <f t="shared" si="7"/>
        <v>FLO_EMIS</v>
      </c>
      <c r="E36" s="8" t="s">
        <v>204</v>
      </c>
      <c r="F36" s="9" t="str">
        <f>VLOOKUP('COM-MUN-RSD'!E33,Fuels!$B$6:$F$20,$E$2)</f>
        <v>COMGAS</v>
      </c>
      <c r="G36" s="9" t="str">
        <f t="shared" si="8"/>
        <v>COMGAS</v>
      </c>
      <c r="H36" s="7" t="str">
        <f>$D$2&amp;'COM-MUN-RSD'!A33&amp;"*"</f>
        <v>CH*</v>
      </c>
      <c r="I36" s="7" t="str">
        <f>"*"&amp;'COM-MUN-RSD'!C33&amp;"*"</f>
        <v>*GasFurnaceGAS*</v>
      </c>
      <c r="J36" s="7" t="str">
        <f t="shared" si="9"/>
        <v>COMCH4N</v>
      </c>
      <c r="K36" s="10">
        <f>'COM-MUN-RSD'!I33/1000</f>
        <v>5.0000000000000001E-3</v>
      </c>
      <c r="M36" s="7" t="s">
        <v>16</v>
      </c>
      <c r="N36" s="7"/>
    </row>
    <row r="37" spans="2:14" x14ac:dyDescent="0.3">
      <c r="B37" s="7"/>
      <c r="C37" s="7"/>
      <c r="D37" s="7" t="str">
        <f t="shared" si="7"/>
        <v>FLO_EMIS</v>
      </c>
      <c r="E37" s="8" t="s">
        <v>204</v>
      </c>
      <c r="F37" s="9" t="str">
        <f>VLOOKUP('COM-MUN-RSD'!E34,Fuels!$B$6:$F$20,$E$2)</f>
        <v>COMGAS</v>
      </c>
      <c r="G37" s="9" t="str">
        <f t="shared" si="8"/>
        <v>COMGAS</v>
      </c>
      <c r="H37" s="7" t="str">
        <f>$D$2&amp;'COM-MUN-RSD'!A34&amp;"*"</f>
        <v>CH*</v>
      </c>
      <c r="I37" s="7" t="str">
        <f>"*"&amp;'COM-MUN-RSD'!C34&amp;"*"</f>
        <v>*GasBoilerGAS*</v>
      </c>
      <c r="J37" s="7" t="str">
        <f t="shared" si="9"/>
        <v>COMCH4N</v>
      </c>
      <c r="K37" s="10">
        <f>'COM-MUN-RSD'!I34/1000</f>
        <v>5.0000000000000001E-3</v>
      </c>
      <c r="M37" s="7" t="s">
        <v>16</v>
      </c>
      <c r="N37" s="7"/>
    </row>
    <row r="38" spans="2:14" x14ac:dyDescent="0.3">
      <c r="B38" s="7"/>
      <c r="C38" s="7"/>
      <c r="D38" s="7" t="str">
        <f t="shared" si="7"/>
        <v>FLO_EMIS</v>
      </c>
      <c r="E38" s="8" t="s">
        <v>204</v>
      </c>
      <c r="F38" s="9" t="str">
        <f>VLOOKUP('COM-MUN-RSD'!E36,Fuels!$B$6:$F$20,$E$2)</f>
        <v>COMLPG</v>
      </c>
      <c r="G38" s="9" t="str">
        <f t="shared" si="8"/>
        <v>COMLPG</v>
      </c>
      <c r="H38" s="7" t="str">
        <f>$D$2&amp;'COM-MUN-RSD'!A36&amp;"*"</f>
        <v>CH*</v>
      </c>
      <c r="I38" s="7" t="str">
        <f>"*"&amp;'COM-MUN-RSD'!C36&amp;"*"</f>
        <v>*LPGFurnaceLPG*</v>
      </c>
      <c r="J38" s="7" t="str">
        <f t="shared" si="9"/>
        <v>COMCH4N</v>
      </c>
      <c r="K38" s="10">
        <f>'COM-MUN-RSD'!I36/1000</f>
        <v>5.0000000000000001E-3</v>
      </c>
      <c r="M38" s="7" t="s">
        <v>16</v>
      </c>
      <c r="N38" s="7"/>
    </row>
    <row r="39" spans="2:14" x14ac:dyDescent="0.3">
      <c r="B39" s="7"/>
      <c r="C39" s="7"/>
      <c r="D39" s="7" t="str">
        <f t="shared" si="7"/>
        <v>FLO_EMIS</v>
      </c>
      <c r="E39" s="8" t="s">
        <v>204</v>
      </c>
      <c r="F39" s="9" t="str">
        <f>VLOOKUP('COM-MUN-RSD'!E43,Fuels!$B$6:$F$20,$E$2)</f>
        <v>COMGAS</v>
      </c>
      <c r="G39" s="9" t="str">
        <f t="shared" si="8"/>
        <v>COMGAS</v>
      </c>
      <c r="H39" s="7" t="str">
        <f>$D$2&amp;'COM-MUN-RSD'!A43&amp;"*"</f>
        <v>CK*</v>
      </c>
      <c r="I39" s="7" t="str">
        <f>"*"&amp;'COM-MUN-RSD'!C43&amp;"*"</f>
        <v>*GasOvenHobsELC*</v>
      </c>
      <c r="J39" s="7" t="str">
        <f t="shared" si="9"/>
        <v>COMCH4N</v>
      </c>
      <c r="K39" s="10">
        <f>'COM-MUN-RSD'!I43/1000</f>
        <v>5.0000000000000001E-3</v>
      </c>
      <c r="M39" s="7" t="s">
        <v>16</v>
      </c>
      <c r="N39" s="7"/>
    </row>
    <row r="40" spans="2:14" x14ac:dyDescent="0.3">
      <c r="B40" s="7"/>
      <c r="C40" s="7"/>
      <c r="D40" s="7" t="str">
        <f t="shared" si="7"/>
        <v>FLO_EMIS</v>
      </c>
      <c r="E40" s="8" t="s">
        <v>204</v>
      </c>
      <c r="F40" s="9" t="str">
        <f>VLOOKUP('COM-MUN-RSD'!E44,Fuels!$B$6:$F$20,$E$2)</f>
        <v>COMGAS</v>
      </c>
      <c r="G40" s="9" t="str">
        <f t="shared" si="8"/>
        <v>COMGAS</v>
      </c>
      <c r="H40" s="7" t="str">
        <f>$D$2&amp;'COM-MUN-RSD'!A44&amp;"*"</f>
        <v>CK*</v>
      </c>
      <c r="I40" s="7" t="str">
        <f>"*"&amp;'COM-MUN-RSD'!C44&amp;"*"</f>
        <v>*GasRangeGAS*</v>
      </c>
      <c r="J40" s="7" t="str">
        <f t="shared" si="9"/>
        <v>COMCH4N</v>
      </c>
      <c r="K40" s="10">
        <f>'COM-MUN-RSD'!I44/1000</f>
        <v>5.0000000000000001E-3</v>
      </c>
      <c r="L40" s="1"/>
      <c r="M40" s="7" t="s">
        <v>16</v>
      </c>
      <c r="N40" s="7"/>
    </row>
    <row r="41" spans="2:14" x14ac:dyDescent="0.3">
      <c r="B41" s="7"/>
      <c r="C41" s="7"/>
      <c r="D41" s="7" t="str">
        <f t="shared" si="7"/>
        <v>FLO_EMIS</v>
      </c>
      <c r="E41" s="8" t="s">
        <v>204</v>
      </c>
      <c r="F41" s="9" t="str">
        <f>VLOOKUP('COM-MUN-RSD'!E45,Fuels!$B$6:$F$20,$E$2)</f>
        <v>COMGAS</v>
      </c>
      <c r="G41" s="9" t="str">
        <f t="shared" si="8"/>
        <v>COMGAS</v>
      </c>
      <c r="H41" s="7" t="str">
        <f>$D$2&amp;'COM-MUN-RSD'!A45&amp;"*"</f>
        <v>CK*</v>
      </c>
      <c r="I41" s="7" t="str">
        <f>"*"&amp;'COM-MUN-RSD'!C45&amp;"*"</f>
        <v>*GasFryerGriddleGAS*</v>
      </c>
      <c r="J41" s="7" t="str">
        <f t="shared" si="9"/>
        <v>COMCH4N</v>
      </c>
      <c r="K41" s="10">
        <f>'COM-MUN-RSD'!I45/1000</f>
        <v>5.0000000000000001E-3</v>
      </c>
      <c r="L41" s="1"/>
      <c r="M41" s="7" t="s">
        <v>16</v>
      </c>
      <c r="N41" s="7"/>
    </row>
    <row r="42" spans="2:14" x14ac:dyDescent="0.3">
      <c r="B42" s="7"/>
      <c r="C42" s="7"/>
      <c r="D42" s="7" t="str">
        <f t="shared" si="7"/>
        <v>FLO_EMIS</v>
      </c>
      <c r="E42" s="8" t="s">
        <v>204</v>
      </c>
      <c r="F42" s="9" t="str">
        <f>VLOOKUP('COM-MUN-RSD'!E46,Fuels!$B$6:$F$20,$E$2)</f>
        <v>COMGAS</v>
      </c>
      <c r="G42" s="9" t="str">
        <f t="shared" si="8"/>
        <v>COMGAS</v>
      </c>
      <c r="H42" s="7" t="str">
        <f>$D$2&amp;'COM-MUN-RSD'!A46&amp;"*"</f>
        <v>CK*</v>
      </c>
      <c r="I42" s="7" t="str">
        <f>"*"&amp;'COM-MUN-RSD'!C46&amp;"*"</f>
        <v>*GasSteamerGAS*</v>
      </c>
      <c r="J42" s="7" t="str">
        <f t="shared" si="9"/>
        <v>COMCH4N</v>
      </c>
      <c r="K42" s="10">
        <f>'COM-MUN-RSD'!I46/1000</f>
        <v>5.0000000000000001E-3</v>
      </c>
      <c r="L42" s="1"/>
      <c r="M42" s="7" t="s">
        <v>16</v>
      </c>
      <c r="N42" s="7"/>
    </row>
    <row r="43" spans="2:14" x14ac:dyDescent="0.3">
      <c r="B43" s="7"/>
      <c r="C43" s="7"/>
      <c r="D43" s="7" t="str">
        <f t="shared" si="7"/>
        <v>FLO_EMIS</v>
      </c>
      <c r="E43" s="8" t="s">
        <v>204</v>
      </c>
      <c r="F43" s="9" t="str">
        <f>VLOOKUP('COM-MUN-RSD'!E47,Fuels!$B$6:$F$20,$E$2)</f>
        <v>COMLPG</v>
      </c>
      <c r="G43" s="9" t="str">
        <f t="shared" si="8"/>
        <v>COMLPG</v>
      </c>
      <c r="H43" s="7" t="str">
        <f>$D$2&amp;'COM-MUN-RSD'!A47&amp;"*"</f>
        <v>CK*</v>
      </c>
      <c r="I43" s="7" t="str">
        <f>"*"&amp;'COM-MUN-RSD'!C47&amp;"*"</f>
        <v>*LPGOvenHobsLPG*</v>
      </c>
      <c r="J43" s="7" t="str">
        <f t="shared" si="9"/>
        <v>COMCH4N</v>
      </c>
      <c r="K43" s="10">
        <f>'COM-MUN-RSD'!I47/1000</f>
        <v>5.0000000000000001E-3</v>
      </c>
      <c r="L43" s="1"/>
      <c r="M43" s="7" t="s">
        <v>16</v>
      </c>
      <c r="N43" s="7"/>
    </row>
    <row r="44" spans="2:14" x14ac:dyDescent="0.3">
      <c r="B44" s="7"/>
      <c r="C44" s="7"/>
      <c r="D44" s="7" t="str">
        <f t="shared" si="7"/>
        <v>FLO_EMIS</v>
      </c>
      <c r="E44" s="8" t="s">
        <v>204</v>
      </c>
      <c r="F44" s="9" t="str">
        <f>VLOOKUP('COM-MUN-RSD'!E48,Fuels!$B$6:$F$20,$E$2)</f>
        <v>COMLPG</v>
      </c>
      <c r="G44" s="9" t="str">
        <f t="shared" si="8"/>
        <v>COMLPG</v>
      </c>
      <c r="H44" s="7" t="str">
        <f>$D$2&amp;'COM-MUN-RSD'!A48&amp;"*"</f>
        <v>CK*</v>
      </c>
      <c r="I44" s="7" t="str">
        <f>"*"&amp;'COM-MUN-RSD'!C48&amp;"*"</f>
        <v>*LPGRangeLPG*</v>
      </c>
      <c r="J44" s="7" t="str">
        <f t="shared" si="9"/>
        <v>COMCH4N</v>
      </c>
      <c r="K44" s="10">
        <f>'COM-MUN-RSD'!I48/1000</f>
        <v>5.0000000000000001E-3</v>
      </c>
      <c r="M44" s="7" t="s">
        <v>16</v>
      </c>
      <c r="N44" s="7"/>
    </row>
    <row r="45" spans="2:14" x14ac:dyDescent="0.3">
      <c r="B45" s="7"/>
      <c r="C45" s="7"/>
      <c r="D45" s="7" t="str">
        <f t="shared" si="7"/>
        <v>FLO_EMIS</v>
      </c>
      <c r="E45" s="8" t="s">
        <v>204</v>
      </c>
      <c r="F45" s="9" t="str">
        <f>VLOOKUP('COM-MUN-RSD'!E58,Fuels!$B$6:$F$20,$E$2)</f>
        <v>COMBFW</v>
      </c>
      <c r="G45" s="9" t="str">
        <f t="shared" si="8"/>
        <v>COMBFW</v>
      </c>
      <c r="H45" s="7" t="str">
        <f>$D$2&amp;'COM-MUN-RSD'!A58&amp;"*"</f>
        <v>CW*</v>
      </c>
      <c r="I45" s="7" t="str">
        <f>"*"&amp;'COM-MUN-RSD'!C58&amp;"*"</f>
        <v>*WoodStoveBFW*</v>
      </c>
      <c r="J45" s="7" t="str">
        <f t="shared" si="9"/>
        <v>COMCH4N</v>
      </c>
      <c r="K45" s="10">
        <f>'COM-MUN-RSD'!I58/1000</f>
        <v>0.3</v>
      </c>
      <c r="L45" s="1"/>
      <c r="M45" s="7" t="s">
        <v>16</v>
      </c>
      <c r="N45" s="7"/>
    </row>
    <row r="46" spans="2:14" x14ac:dyDescent="0.3">
      <c r="B46" s="7"/>
      <c r="C46" s="7"/>
      <c r="D46" s="7" t="str">
        <f t="shared" si="7"/>
        <v>FLO_EMIS</v>
      </c>
      <c r="E46" s="8" t="s">
        <v>204</v>
      </c>
      <c r="F46" s="9" t="str">
        <f>VLOOKUP('COM-MUN-RSD'!E59,Fuels!$B$6:$F$20,$E$2)</f>
        <v>COMBPL</v>
      </c>
      <c r="G46" s="9" t="str">
        <f t="shared" si="8"/>
        <v>COMBPL</v>
      </c>
      <c r="H46" s="7" t="str">
        <f>$D$2&amp;'COM-MUN-RSD'!A59&amp;"*"</f>
        <v>CW*</v>
      </c>
      <c r="I46" s="7" t="str">
        <f>"*"&amp;'COM-MUN-RSD'!C59&amp;"*"</f>
        <v>*PelletStoveBPL*</v>
      </c>
      <c r="J46" s="7" t="str">
        <f t="shared" si="9"/>
        <v>COMCH4N</v>
      </c>
      <c r="K46" s="10">
        <f>'COM-MUN-RSD'!I59/1000</f>
        <v>0.3</v>
      </c>
      <c r="M46" s="7" t="s">
        <v>16</v>
      </c>
      <c r="N46" s="7"/>
    </row>
    <row r="47" spans="2:14" x14ac:dyDescent="0.3">
      <c r="B47" s="7"/>
      <c r="C47" s="7"/>
      <c r="D47" s="7" t="str">
        <f t="shared" si="7"/>
        <v>FLO_EMIS</v>
      </c>
      <c r="E47" s="8" t="s">
        <v>204</v>
      </c>
      <c r="F47" s="9" t="str">
        <f>VLOOKUP('COM-MUN-RSD'!E60,Fuels!$B$6:$F$20,$E$2)</f>
        <v>COMCOA</v>
      </c>
      <c r="G47" s="9" t="str">
        <f t="shared" si="8"/>
        <v>COMCOA</v>
      </c>
      <c r="H47" s="7" t="str">
        <f>$D$2&amp;'COM-MUN-RSD'!A60&amp;"*"</f>
        <v>CW*</v>
      </c>
      <c r="I47" s="7" t="str">
        <f>"*"&amp;'COM-MUN-RSD'!C60&amp;"*"</f>
        <v>*CoalFurnaceCOA*</v>
      </c>
      <c r="J47" s="7" t="str">
        <f t="shared" si="9"/>
        <v>COMCH4N</v>
      </c>
      <c r="K47" s="10">
        <f>'COM-MUN-RSD'!I60/1000</f>
        <v>0.3</v>
      </c>
      <c r="M47" s="7" t="s">
        <v>16</v>
      </c>
      <c r="N47" s="7"/>
    </row>
    <row r="48" spans="2:14" x14ac:dyDescent="0.3">
      <c r="B48" s="7"/>
      <c r="C48" s="7"/>
      <c r="D48" s="7" t="str">
        <f t="shared" si="7"/>
        <v>FLO_EMIS</v>
      </c>
      <c r="E48" s="8" t="s">
        <v>204</v>
      </c>
      <c r="F48" s="9" t="str">
        <f>VLOOKUP('COM-MUN-RSD'!E61,Fuels!$B$6:$F$20,$E$2)</f>
        <v>COMDST</v>
      </c>
      <c r="G48" s="9" t="str">
        <f t="shared" si="8"/>
        <v>COMDST</v>
      </c>
      <c r="H48" s="7" t="str">
        <f>$D$2&amp;'COM-MUN-RSD'!A61&amp;"*"</f>
        <v>CW*</v>
      </c>
      <c r="I48" s="7" t="str">
        <f>"*"&amp;'COM-MUN-RSD'!C61&amp;"*"</f>
        <v>*DieselFurnaceDST*</v>
      </c>
      <c r="J48" s="7" t="str">
        <f t="shared" si="9"/>
        <v>COMCH4N</v>
      </c>
      <c r="K48" s="10">
        <f>'COM-MUN-RSD'!I61/1000</f>
        <v>0.01</v>
      </c>
      <c r="M48" s="7" t="s">
        <v>16</v>
      </c>
      <c r="N48" s="7"/>
    </row>
    <row r="49" spans="2:14" x14ac:dyDescent="0.3">
      <c r="B49" s="7"/>
      <c r="C49" s="7"/>
      <c r="D49" s="7" t="str">
        <f t="shared" si="7"/>
        <v>FLO_EMIS</v>
      </c>
      <c r="E49" s="8" t="s">
        <v>204</v>
      </c>
      <c r="F49" s="9" t="str">
        <f>VLOOKUP('COM-MUN-RSD'!E63,Fuels!$B$6:$F$20,$E$2)</f>
        <v>COMGAS</v>
      </c>
      <c r="G49" s="9" t="str">
        <f t="shared" si="8"/>
        <v>COMGAS</v>
      </c>
      <c r="H49" s="7" t="str">
        <f>$D$2&amp;'COM-MUN-RSD'!A63&amp;"*"</f>
        <v>CW*</v>
      </c>
      <c r="I49" s="7" t="str">
        <f>"*"&amp;'COM-MUN-RSD'!C63&amp;"*"</f>
        <v>*GasFurnaceGAS*</v>
      </c>
      <c r="J49" s="7" t="str">
        <f t="shared" si="9"/>
        <v>COMCH4N</v>
      </c>
      <c r="K49" s="10">
        <f>'COM-MUN-RSD'!I63/1000</f>
        <v>5.0000000000000001E-3</v>
      </c>
      <c r="M49" s="7" t="s">
        <v>16</v>
      </c>
      <c r="N49" s="7"/>
    </row>
    <row r="50" spans="2:14" x14ac:dyDescent="0.3">
      <c r="B50" s="7"/>
      <c r="C50" s="7"/>
      <c r="D50" s="7" t="str">
        <f t="shared" si="7"/>
        <v>FLO_EMIS</v>
      </c>
      <c r="E50" s="8" t="s">
        <v>204</v>
      </c>
      <c r="F50" s="9" t="str">
        <f>VLOOKUP('COM-MUN-RSD'!E65,Fuels!$B$6:$F$20,$E$2)</f>
        <v>COMLPG</v>
      </c>
      <c r="G50" s="9" t="str">
        <f t="shared" si="8"/>
        <v>COMLPG</v>
      </c>
      <c r="H50" s="7" t="str">
        <f>$D$2&amp;'COM-MUN-RSD'!A65&amp;"*"</f>
        <v>CW*</v>
      </c>
      <c r="I50" s="7" t="str">
        <f>"*"&amp;'COM-MUN-RSD'!C65&amp;"*"</f>
        <v>*LPGFurnaceLPG*</v>
      </c>
      <c r="J50" s="7" t="str">
        <f t="shared" si="9"/>
        <v>COMCH4N</v>
      </c>
      <c r="K50" s="10">
        <f>'COM-MUN-RSD'!I65/1000</f>
        <v>5.0000000000000001E-3</v>
      </c>
      <c r="M50" s="7" t="s">
        <v>16</v>
      </c>
      <c r="N50" s="7"/>
    </row>
    <row r="52" spans="2:14" x14ac:dyDescent="0.3">
      <c r="B52" s="1" t="str">
        <f>'COM-MUN-RSD'!J11</f>
        <v>SO2</v>
      </c>
      <c r="C52" s="1"/>
      <c r="D52" s="1"/>
      <c r="E52" s="1"/>
      <c r="F52" s="1"/>
      <c r="G52" s="1"/>
      <c r="H52" s="1"/>
      <c r="I52" s="1"/>
      <c r="M52" s="1"/>
      <c r="N52" s="1"/>
    </row>
    <row r="53" spans="2:14" x14ac:dyDescent="0.3">
      <c r="B53" s="1"/>
      <c r="C53" s="1"/>
      <c r="D53" s="1"/>
      <c r="E53" s="1"/>
      <c r="F53" s="1"/>
      <c r="G53" s="1"/>
      <c r="H53" s="1"/>
      <c r="I53" s="1"/>
      <c r="M53" s="1"/>
      <c r="N53" s="1"/>
    </row>
    <row r="54" spans="2:14" x14ac:dyDescent="0.3">
      <c r="B54" s="3" t="s">
        <v>1</v>
      </c>
      <c r="M54" s="1"/>
      <c r="N54" s="1"/>
    </row>
    <row r="55" spans="2:14" x14ac:dyDescent="0.3">
      <c r="B55" s="5" t="s">
        <v>2</v>
      </c>
      <c r="C55" s="5" t="s">
        <v>3</v>
      </c>
      <c r="D55" s="5" t="s">
        <v>4</v>
      </c>
      <c r="E55" s="5" t="s">
        <v>5</v>
      </c>
      <c r="F55" s="5" t="s">
        <v>6</v>
      </c>
      <c r="G55" s="5" t="s">
        <v>7</v>
      </c>
      <c r="H55" s="5" t="s">
        <v>8</v>
      </c>
      <c r="I55" s="5" t="s">
        <v>9</v>
      </c>
      <c r="J55" s="5" t="s">
        <v>10</v>
      </c>
      <c r="K55" s="5" t="s">
        <v>11</v>
      </c>
      <c r="M55" s="5" t="s">
        <v>12</v>
      </c>
      <c r="N55" s="5" t="s">
        <v>13</v>
      </c>
    </row>
    <row r="56" spans="2:14" x14ac:dyDescent="0.3">
      <c r="B56" s="7"/>
      <c r="C56" s="7"/>
      <c r="D56" s="7" t="str">
        <f>IFERROR(IF(K56&gt;0,"FLO_EMIS","*"),"*")</f>
        <v>FLO_EMIS</v>
      </c>
      <c r="E56" s="8" t="s">
        <v>204</v>
      </c>
      <c r="F56" s="9" t="str">
        <f>VLOOKUP('COM-MUN-RSD'!E26,Fuels!$B$6:$F$20,$E$2)</f>
        <v>COMBFW</v>
      </c>
      <c r="G56" s="9" t="str">
        <f t="shared" ref="G56:G74" si="10">F56</f>
        <v>COMBFW</v>
      </c>
      <c r="H56" s="7" t="str">
        <f>$D$2&amp;'COM-MUN-RSD'!A26&amp;"*"</f>
        <v>CH*</v>
      </c>
      <c r="I56" s="7" t="str">
        <f>"*"&amp;'COM-MUN-RSD'!C26&amp;"*"</f>
        <v>*WoodStoveBFW*</v>
      </c>
      <c r="J56" s="7" t="str">
        <f t="shared" ref="J56:J74" si="11">$C$2&amp;B$52&amp;"N"</f>
        <v>COMSO2N</v>
      </c>
      <c r="K56" s="10">
        <f>'COM-MUN-RSD'!J26/1000</f>
        <v>1.0999999999999999E-2</v>
      </c>
      <c r="M56" s="7" t="s">
        <v>16</v>
      </c>
      <c r="N56" s="7"/>
    </row>
    <row r="57" spans="2:14" x14ac:dyDescent="0.3">
      <c r="B57" s="7"/>
      <c r="C57" s="7"/>
      <c r="D57" s="7" t="str">
        <f t="shared" ref="D57:D74" si="12">IFERROR(IF(K57&gt;0,"FLO_EMIS","*"),"*")</f>
        <v>FLO_EMIS</v>
      </c>
      <c r="E57" s="8" t="s">
        <v>204</v>
      </c>
      <c r="F57" s="9" t="str">
        <f>VLOOKUP('COM-MUN-RSD'!E27,Fuels!$B$6:$F$20,$E$2)</f>
        <v>COMBPL</v>
      </c>
      <c r="G57" s="9" t="str">
        <f t="shared" si="10"/>
        <v>COMBPL</v>
      </c>
      <c r="H57" s="7" t="str">
        <f>$D$2&amp;'COM-MUN-RSD'!A27&amp;"*"</f>
        <v>CH*</v>
      </c>
      <c r="I57" s="7" t="str">
        <f>"*"&amp;'COM-MUN-RSD'!C27&amp;"*"</f>
        <v>*PelletBoilerBPL*</v>
      </c>
      <c r="J57" s="7" t="str">
        <f t="shared" si="11"/>
        <v>COMSO2N</v>
      </c>
      <c r="K57" s="10">
        <f>'COM-MUN-RSD'!J27/1000</f>
        <v>1.0999999999999999E-2</v>
      </c>
      <c r="M57" s="7" t="s">
        <v>16</v>
      </c>
      <c r="N57" s="7"/>
    </row>
    <row r="58" spans="2:14" x14ac:dyDescent="0.3">
      <c r="B58" s="7"/>
      <c r="C58" s="7"/>
      <c r="D58" s="7" t="str">
        <f t="shared" si="12"/>
        <v>FLO_EMIS</v>
      </c>
      <c r="E58" s="8" t="s">
        <v>204</v>
      </c>
      <c r="F58" s="9" t="str">
        <f>VLOOKUP('COM-MUN-RSD'!E28,Fuels!$B$6:$F$20,$E$2)</f>
        <v>COMCOA</v>
      </c>
      <c r="G58" s="9" t="str">
        <f t="shared" si="10"/>
        <v>COMCOA</v>
      </c>
      <c r="H58" s="7" t="str">
        <f>$D$2&amp;'COM-MUN-RSD'!A28&amp;"*"</f>
        <v>CH*</v>
      </c>
      <c r="I58" s="7" t="str">
        <f>"*"&amp;'COM-MUN-RSD'!C28&amp;"*"</f>
        <v>*CoalBoilerCOA*</v>
      </c>
      <c r="J58" s="7" t="str">
        <f t="shared" si="11"/>
        <v>COMSO2N</v>
      </c>
      <c r="K58" s="10">
        <f>'COM-MUN-RSD'!J28/1000</f>
        <v>0.9</v>
      </c>
      <c r="M58" s="7" t="s">
        <v>16</v>
      </c>
      <c r="N58" s="7"/>
    </row>
    <row r="59" spans="2:14" x14ac:dyDescent="0.3">
      <c r="B59" s="7"/>
      <c r="C59" s="7"/>
      <c r="D59" s="7" t="str">
        <f t="shared" si="12"/>
        <v>FLO_EMIS</v>
      </c>
      <c r="E59" s="8" t="s">
        <v>204</v>
      </c>
      <c r="F59" s="9" t="str">
        <f>VLOOKUP('COM-MUN-RSD'!E29,Fuels!$B$6:$F$20,$E$2)</f>
        <v>COMCOA</v>
      </c>
      <c r="G59" s="9" t="str">
        <f t="shared" si="10"/>
        <v>COMCOA</v>
      </c>
      <c r="H59" s="7" t="str">
        <f>$D$2&amp;'COM-MUN-RSD'!A29&amp;"*"</f>
        <v>CH*</v>
      </c>
      <c r="I59" s="7" t="str">
        <f>"*"&amp;'COM-MUN-RSD'!C29&amp;"*"</f>
        <v>*DieselFurnaceDST*</v>
      </c>
      <c r="J59" s="7" t="str">
        <f t="shared" si="11"/>
        <v>COMSO2N</v>
      </c>
      <c r="K59" s="10">
        <f>'COM-MUN-RSD'!J29/1000</f>
        <v>0.06</v>
      </c>
      <c r="M59" s="7" t="s">
        <v>16</v>
      </c>
      <c r="N59" s="7"/>
    </row>
    <row r="60" spans="2:14" x14ac:dyDescent="0.3">
      <c r="B60" s="7"/>
      <c r="C60" s="7"/>
      <c r="D60" s="7" t="str">
        <f t="shared" si="12"/>
        <v>FLO_EMIS</v>
      </c>
      <c r="E60" s="8" t="s">
        <v>204</v>
      </c>
      <c r="F60" s="9" t="str">
        <f>VLOOKUP('COM-MUN-RSD'!E33,Fuels!$B$6:$F$20,$E$2)</f>
        <v>COMGAS</v>
      </c>
      <c r="G60" s="9" t="str">
        <f t="shared" si="10"/>
        <v>COMGAS</v>
      </c>
      <c r="H60" s="7" t="str">
        <f>$D$2&amp;'COM-MUN-RSD'!A33&amp;"*"</f>
        <v>CH*</v>
      </c>
      <c r="I60" s="7" t="str">
        <f>"*"&amp;'COM-MUN-RSD'!C33&amp;"*"</f>
        <v>*GasFurnaceGAS*</v>
      </c>
      <c r="J60" s="7" t="str">
        <f t="shared" si="11"/>
        <v>COMSO2N</v>
      </c>
      <c r="K60" s="10">
        <f>'COM-MUN-RSD'!J33/1000</f>
        <v>2.9999999999999997E-4</v>
      </c>
      <c r="M60" s="7" t="s">
        <v>16</v>
      </c>
      <c r="N60" s="7"/>
    </row>
    <row r="61" spans="2:14" x14ac:dyDescent="0.3">
      <c r="B61" s="7"/>
      <c r="C61" s="7"/>
      <c r="D61" s="7" t="str">
        <f t="shared" si="12"/>
        <v>FLO_EMIS</v>
      </c>
      <c r="E61" s="8" t="s">
        <v>204</v>
      </c>
      <c r="F61" s="9" t="str">
        <f>VLOOKUP('COM-MUN-RSD'!E34,Fuels!$B$6:$F$20,$E$2)</f>
        <v>COMGAS</v>
      </c>
      <c r="G61" s="9" t="str">
        <f t="shared" si="10"/>
        <v>COMGAS</v>
      </c>
      <c r="H61" s="7" t="str">
        <f>$D$2&amp;'COM-MUN-RSD'!A34&amp;"*"</f>
        <v>CH*</v>
      </c>
      <c r="I61" s="7" t="str">
        <f>"*"&amp;'COM-MUN-RSD'!C34&amp;"*"</f>
        <v>*GasBoilerGAS*</v>
      </c>
      <c r="J61" s="7" t="str">
        <f t="shared" si="11"/>
        <v>COMSO2N</v>
      </c>
      <c r="K61" s="10">
        <f>'COM-MUN-RSD'!J34/1000</f>
        <v>2.9999999999999997E-4</v>
      </c>
      <c r="M61" s="7" t="s">
        <v>16</v>
      </c>
      <c r="N61" s="7"/>
    </row>
    <row r="62" spans="2:14" x14ac:dyDescent="0.3">
      <c r="B62" s="7"/>
      <c r="C62" s="7"/>
      <c r="D62" s="7" t="str">
        <f t="shared" si="12"/>
        <v>FLO_EMIS</v>
      </c>
      <c r="E62" s="8" t="s">
        <v>204</v>
      </c>
      <c r="F62" s="9" t="str">
        <f>VLOOKUP('COM-MUN-RSD'!E36,Fuels!$B$6:$F$20,$E$2)</f>
        <v>COMLPG</v>
      </c>
      <c r="G62" s="9" t="str">
        <f t="shared" si="10"/>
        <v>COMLPG</v>
      </c>
      <c r="H62" s="7" t="str">
        <f>$D$2&amp;'COM-MUN-RSD'!A36&amp;"*"</f>
        <v>CH*</v>
      </c>
      <c r="I62" s="7" t="str">
        <f>"*"&amp;'COM-MUN-RSD'!C36&amp;"*"</f>
        <v>*LPGFurnaceLPG*</v>
      </c>
      <c r="J62" s="7" t="str">
        <f t="shared" si="11"/>
        <v>COMSO2N</v>
      </c>
      <c r="K62" s="10">
        <f>'COM-MUN-RSD'!J36/1000</f>
        <v>2.9999999999999997E-4</v>
      </c>
      <c r="M62" s="7" t="s">
        <v>16</v>
      </c>
      <c r="N62" s="7"/>
    </row>
    <row r="63" spans="2:14" x14ac:dyDescent="0.3">
      <c r="B63" s="7"/>
      <c r="C63" s="7"/>
      <c r="D63" s="7" t="str">
        <f t="shared" si="12"/>
        <v>FLO_EMIS</v>
      </c>
      <c r="E63" s="8" t="s">
        <v>204</v>
      </c>
      <c r="F63" s="9" t="str">
        <f>VLOOKUP('COM-MUN-RSD'!E43,Fuels!$B$6:$F$20,$E$2)</f>
        <v>COMGAS</v>
      </c>
      <c r="G63" s="9" t="str">
        <f t="shared" si="10"/>
        <v>COMGAS</v>
      </c>
      <c r="H63" s="7" t="str">
        <f>$D$2&amp;'COM-MUN-RSD'!A43&amp;"*"</f>
        <v>CK*</v>
      </c>
      <c r="I63" s="7" t="str">
        <f>"*"&amp;'COM-MUN-RSD'!C43&amp;"*"</f>
        <v>*GasOvenHobsELC*</v>
      </c>
      <c r="J63" s="7" t="str">
        <f t="shared" si="11"/>
        <v>COMSO2N</v>
      </c>
      <c r="K63" s="10">
        <f>'COM-MUN-RSD'!J43/1000</f>
        <v>2.9999999999999997E-4</v>
      </c>
      <c r="M63" s="7" t="s">
        <v>16</v>
      </c>
      <c r="N63" s="7"/>
    </row>
    <row r="64" spans="2:14" x14ac:dyDescent="0.3">
      <c r="B64" s="7"/>
      <c r="C64" s="7"/>
      <c r="D64" s="7" t="str">
        <f t="shared" si="12"/>
        <v>FLO_EMIS</v>
      </c>
      <c r="E64" s="8" t="s">
        <v>204</v>
      </c>
      <c r="F64" s="9" t="str">
        <f>VLOOKUP('COM-MUN-RSD'!E44,Fuels!$B$6:$F$20,$E$2)</f>
        <v>COMGAS</v>
      </c>
      <c r="G64" s="9" t="str">
        <f t="shared" si="10"/>
        <v>COMGAS</v>
      </c>
      <c r="H64" s="7" t="str">
        <f>$D$2&amp;'COM-MUN-RSD'!A44&amp;"*"</f>
        <v>CK*</v>
      </c>
      <c r="I64" s="7" t="str">
        <f>"*"&amp;'COM-MUN-RSD'!C44&amp;"*"</f>
        <v>*GasRangeGAS*</v>
      </c>
      <c r="J64" s="7" t="str">
        <f t="shared" si="11"/>
        <v>COMSO2N</v>
      </c>
      <c r="K64" s="10">
        <f>'COM-MUN-RSD'!J44/1000</f>
        <v>2.9999999999999997E-4</v>
      </c>
      <c r="M64" s="7" t="s">
        <v>16</v>
      </c>
      <c r="N64" s="7"/>
    </row>
    <row r="65" spans="2:14" x14ac:dyDescent="0.3">
      <c r="B65" s="7"/>
      <c r="C65" s="7"/>
      <c r="D65" s="7" t="str">
        <f t="shared" si="12"/>
        <v>FLO_EMIS</v>
      </c>
      <c r="E65" s="8" t="s">
        <v>204</v>
      </c>
      <c r="F65" s="9" t="str">
        <f>VLOOKUP('COM-MUN-RSD'!E45,Fuels!$B$6:$F$20,$E$2)</f>
        <v>COMGAS</v>
      </c>
      <c r="G65" s="9" t="str">
        <f t="shared" si="10"/>
        <v>COMGAS</v>
      </c>
      <c r="H65" s="7" t="str">
        <f>$D$2&amp;'COM-MUN-RSD'!A45&amp;"*"</f>
        <v>CK*</v>
      </c>
      <c r="I65" s="7" t="str">
        <f>"*"&amp;'COM-MUN-RSD'!C45&amp;"*"</f>
        <v>*GasFryerGriddleGAS*</v>
      </c>
      <c r="J65" s="7" t="str">
        <f t="shared" si="11"/>
        <v>COMSO2N</v>
      </c>
      <c r="K65" s="10">
        <f>'COM-MUN-RSD'!J45/1000</f>
        <v>2.9999999999999997E-4</v>
      </c>
      <c r="M65" s="7" t="s">
        <v>16</v>
      </c>
      <c r="N65" s="7"/>
    </row>
    <row r="66" spans="2:14" x14ac:dyDescent="0.3">
      <c r="B66" s="7"/>
      <c r="C66" s="7"/>
      <c r="D66" s="7" t="str">
        <f t="shared" si="12"/>
        <v>FLO_EMIS</v>
      </c>
      <c r="E66" s="8" t="s">
        <v>204</v>
      </c>
      <c r="F66" s="9" t="str">
        <f>VLOOKUP('COM-MUN-RSD'!E46,Fuels!$B$6:$F$20,$E$2)</f>
        <v>COMGAS</v>
      </c>
      <c r="G66" s="9" t="str">
        <f t="shared" si="10"/>
        <v>COMGAS</v>
      </c>
      <c r="H66" s="7" t="str">
        <f>$D$2&amp;'COM-MUN-RSD'!A46&amp;"*"</f>
        <v>CK*</v>
      </c>
      <c r="I66" s="7" t="str">
        <f>"*"&amp;'COM-MUN-RSD'!C46&amp;"*"</f>
        <v>*GasSteamerGAS*</v>
      </c>
      <c r="J66" s="7" t="str">
        <f t="shared" si="11"/>
        <v>COMSO2N</v>
      </c>
      <c r="K66" s="10">
        <f>'COM-MUN-RSD'!J46/1000</f>
        <v>2.9999999999999997E-4</v>
      </c>
      <c r="M66" s="7" t="s">
        <v>16</v>
      </c>
      <c r="N66" s="7"/>
    </row>
    <row r="67" spans="2:14" x14ac:dyDescent="0.3">
      <c r="B67" s="7"/>
      <c r="C67" s="7"/>
      <c r="D67" s="7" t="str">
        <f t="shared" si="12"/>
        <v>FLO_EMIS</v>
      </c>
      <c r="E67" s="8" t="s">
        <v>204</v>
      </c>
      <c r="F67" s="9" t="str">
        <f>VLOOKUP('COM-MUN-RSD'!E47,Fuels!$B$6:$F$20,$E$2)</f>
        <v>COMLPG</v>
      </c>
      <c r="G67" s="9" t="str">
        <f t="shared" si="10"/>
        <v>COMLPG</v>
      </c>
      <c r="H67" s="7" t="str">
        <f>$D$2&amp;'COM-MUN-RSD'!A47&amp;"*"</f>
        <v>CK*</v>
      </c>
      <c r="I67" s="7" t="str">
        <f>"*"&amp;'COM-MUN-RSD'!C47&amp;"*"</f>
        <v>*LPGOvenHobsLPG*</v>
      </c>
      <c r="J67" s="7" t="str">
        <f t="shared" si="11"/>
        <v>COMSO2N</v>
      </c>
      <c r="K67" s="10">
        <f>'COM-MUN-RSD'!J47/1000</f>
        <v>0.06</v>
      </c>
      <c r="M67" s="7" t="s">
        <v>16</v>
      </c>
      <c r="N67" s="7"/>
    </row>
    <row r="68" spans="2:14" x14ac:dyDescent="0.3">
      <c r="B68" s="7"/>
      <c r="C68" s="7"/>
      <c r="D68" s="7" t="str">
        <f t="shared" si="12"/>
        <v>FLO_EMIS</v>
      </c>
      <c r="E68" s="8" t="s">
        <v>204</v>
      </c>
      <c r="F68" s="9" t="str">
        <f>VLOOKUP('COM-MUN-RSD'!E48,Fuels!$B$6:$F$20,$E$2)</f>
        <v>COMLPG</v>
      </c>
      <c r="G68" s="9" t="str">
        <f t="shared" si="10"/>
        <v>COMLPG</v>
      </c>
      <c r="H68" s="7" t="str">
        <f>$D$2&amp;'COM-MUN-RSD'!A48&amp;"*"</f>
        <v>CK*</v>
      </c>
      <c r="I68" s="7" t="str">
        <f>"*"&amp;'COM-MUN-RSD'!C48&amp;"*"</f>
        <v>*LPGRangeLPG*</v>
      </c>
      <c r="J68" s="7" t="str">
        <f t="shared" si="11"/>
        <v>COMSO2N</v>
      </c>
      <c r="K68" s="10">
        <f>'COM-MUN-RSD'!J48/1000</f>
        <v>0.06</v>
      </c>
      <c r="M68" s="7" t="s">
        <v>16</v>
      </c>
      <c r="N68" s="7"/>
    </row>
    <row r="69" spans="2:14" x14ac:dyDescent="0.3">
      <c r="B69" s="7"/>
      <c r="C69" s="7"/>
      <c r="D69" s="7" t="str">
        <f t="shared" si="12"/>
        <v>FLO_EMIS</v>
      </c>
      <c r="E69" s="8" t="s">
        <v>204</v>
      </c>
      <c r="F69" s="9" t="str">
        <f>VLOOKUP('COM-MUN-RSD'!E58,Fuels!$B$6:$F$20,$E$2)</f>
        <v>COMBFW</v>
      </c>
      <c r="G69" s="9" t="str">
        <f t="shared" si="10"/>
        <v>COMBFW</v>
      </c>
      <c r="H69" s="7" t="str">
        <f>$D$2&amp;'COM-MUN-RSD'!A58&amp;"*"</f>
        <v>CW*</v>
      </c>
      <c r="I69" s="7" t="str">
        <f>"*"&amp;'COM-MUN-RSD'!C58&amp;"*"</f>
        <v>*WoodStoveBFW*</v>
      </c>
      <c r="J69" s="7" t="str">
        <f t="shared" si="11"/>
        <v>COMSO2N</v>
      </c>
      <c r="K69" s="10">
        <f>'COM-MUN-RSD'!J58/1000</f>
        <v>1.0999999999999999E-2</v>
      </c>
      <c r="M69" s="7" t="s">
        <v>16</v>
      </c>
      <c r="N69" s="7"/>
    </row>
    <row r="70" spans="2:14" x14ac:dyDescent="0.3">
      <c r="B70" s="7"/>
      <c r="C70" s="7"/>
      <c r="D70" s="7" t="str">
        <f t="shared" si="12"/>
        <v>FLO_EMIS</v>
      </c>
      <c r="E70" s="8" t="s">
        <v>204</v>
      </c>
      <c r="F70" s="9" t="str">
        <f>VLOOKUP('COM-MUN-RSD'!E59,Fuels!$B$6:$F$20,$E$2)</f>
        <v>COMBPL</v>
      </c>
      <c r="G70" s="9" t="str">
        <f t="shared" si="10"/>
        <v>COMBPL</v>
      </c>
      <c r="H70" s="7" t="str">
        <f>$D$2&amp;'COM-MUN-RSD'!A59&amp;"*"</f>
        <v>CW*</v>
      </c>
      <c r="I70" s="7" t="str">
        <f>"*"&amp;'COM-MUN-RSD'!C59&amp;"*"</f>
        <v>*PelletStoveBPL*</v>
      </c>
      <c r="J70" s="7" t="str">
        <f t="shared" si="11"/>
        <v>COMSO2N</v>
      </c>
      <c r="K70" s="10">
        <f>'COM-MUN-RSD'!J59/1000</f>
        <v>1.0999999999999999E-2</v>
      </c>
      <c r="M70" s="7" t="s">
        <v>16</v>
      </c>
      <c r="N70" s="7"/>
    </row>
    <row r="71" spans="2:14" x14ac:dyDescent="0.3">
      <c r="B71" s="7"/>
      <c r="C71" s="7"/>
      <c r="D71" s="7" t="str">
        <f t="shared" si="12"/>
        <v>FLO_EMIS</v>
      </c>
      <c r="E71" s="8" t="s">
        <v>204</v>
      </c>
      <c r="F71" s="9" t="str">
        <f>VLOOKUP('COM-MUN-RSD'!E60,Fuels!$B$6:$F$20,$E$2)</f>
        <v>COMCOA</v>
      </c>
      <c r="G71" s="9" t="str">
        <f t="shared" si="10"/>
        <v>COMCOA</v>
      </c>
      <c r="H71" s="7" t="str">
        <f>$D$2&amp;'COM-MUN-RSD'!A60&amp;"*"</f>
        <v>CW*</v>
      </c>
      <c r="I71" s="7" t="str">
        <f>"*"&amp;'COM-MUN-RSD'!C60&amp;"*"</f>
        <v>*CoalFurnaceCOA*</v>
      </c>
      <c r="J71" s="7" t="str">
        <f t="shared" si="11"/>
        <v>COMSO2N</v>
      </c>
      <c r="K71" s="10">
        <f>'COM-MUN-RSD'!J60/1000</f>
        <v>0.9</v>
      </c>
      <c r="M71" s="7" t="s">
        <v>16</v>
      </c>
      <c r="N71" s="7"/>
    </row>
    <row r="72" spans="2:14" x14ac:dyDescent="0.3">
      <c r="B72" s="7"/>
      <c r="C72" s="7"/>
      <c r="D72" s="7" t="str">
        <f t="shared" si="12"/>
        <v>FLO_EMIS</v>
      </c>
      <c r="E72" s="8" t="s">
        <v>204</v>
      </c>
      <c r="F72" s="9" t="str">
        <f>VLOOKUP('COM-MUN-RSD'!E61,Fuels!$B$6:$F$20,$E$2)</f>
        <v>COMDST</v>
      </c>
      <c r="G72" s="9" t="str">
        <f t="shared" si="10"/>
        <v>COMDST</v>
      </c>
      <c r="H72" s="7" t="str">
        <f>$D$2&amp;'COM-MUN-RSD'!A61&amp;"*"</f>
        <v>CW*</v>
      </c>
      <c r="I72" s="7" t="str">
        <f>"*"&amp;'COM-MUN-RSD'!C61&amp;"*"</f>
        <v>*DieselFurnaceDST*</v>
      </c>
      <c r="J72" s="7" t="str">
        <f t="shared" si="11"/>
        <v>COMSO2N</v>
      </c>
      <c r="K72" s="10">
        <f>'COM-MUN-RSD'!J61/1000</f>
        <v>0.06</v>
      </c>
      <c r="M72" s="7" t="s">
        <v>16</v>
      </c>
      <c r="N72" s="7"/>
    </row>
    <row r="73" spans="2:14" x14ac:dyDescent="0.3">
      <c r="B73" s="7"/>
      <c r="C73" s="7"/>
      <c r="D73" s="7" t="str">
        <f t="shared" si="12"/>
        <v>FLO_EMIS</v>
      </c>
      <c r="E73" s="8" t="s">
        <v>204</v>
      </c>
      <c r="F73" s="9" t="str">
        <f>VLOOKUP('COM-MUN-RSD'!E63,Fuels!$B$6:$F$20,$E$2)</f>
        <v>COMGAS</v>
      </c>
      <c r="G73" s="9" t="str">
        <f t="shared" si="10"/>
        <v>COMGAS</v>
      </c>
      <c r="H73" s="7" t="str">
        <f>$D$2&amp;'COM-MUN-RSD'!A63&amp;"*"</f>
        <v>CW*</v>
      </c>
      <c r="I73" s="7" t="str">
        <f>"*"&amp;'COM-MUN-RSD'!C63&amp;"*"</f>
        <v>*GasFurnaceGAS*</v>
      </c>
      <c r="J73" s="7" t="str">
        <f t="shared" si="11"/>
        <v>COMSO2N</v>
      </c>
      <c r="K73" s="10">
        <f>'COM-MUN-RSD'!J63/1000</f>
        <v>2.9999999999999997E-4</v>
      </c>
      <c r="M73" s="7" t="s">
        <v>16</v>
      </c>
      <c r="N73" s="7"/>
    </row>
    <row r="74" spans="2:14" x14ac:dyDescent="0.3">
      <c r="B74" s="7"/>
      <c r="C74" s="7"/>
      <c r="D74" s="7" t="str">
        <f t="shared" si="12"/>
        <v>FLO_EMIS</v>
      </c>
      <c r="E74" s="8" t="s">
        <v>204</v>
      </c>
      <c r="F74" s="9" t="str">
        <f>VLOOKUP('COM-MUN-RSD'!E65,Fuels!$B$6:$F$20,$E$2)</f>
        <v>COMLPG</v>
      </c>
      <c r="G74" s="9" t="str">
        <f t="shared" si="10"/>
        <v>COMLPG</v>
      </c>
      <c r="H74" s="7" t="str">
        <f>$D$2&amp;'COM-MUN-RSD'!A65&amp;"*"</f>
        <v>CW*</v>
      </c>
      <c r="I74" s="7" t="str">
        <f>"*"&amp;'COM-MUN-RSD'!C65&amp;"*"</f>
        <v>*LPGFurnaceLPG*</v>
      </c>
      <c r="J74" s="7" t="str">
        <f t="shared" si="11"/>
        <v>COMSO2N</v>
      </c>
      <c r="K74" s="10">
        <f>'COM-MUN-RSD'!J65/1000</f>
        <v>0.06</v>
      </c>
      <c r="M74" s="7" t="s">
        <v>16</v>
      </c>
      <c r="N74" s="7"/>
    </row>
    <row r="76" spans="2:14" x14ac:dyDescent="0.3">
      <c r="B76" s="1" t="str">
        <f>'COM-MUN-RSD'!K11</f>
        <v>NOX</v>
      </c>
      <c r="C76" s="1"/>
      <c r="D76" s="1"/>
      <c r="E76" s="1"/>
      <c r="F76" s="1"/>
      <c r="G76" s="1"/>
      <c r="H76" s="1"/>
      <c r="I76" s="1"/>
      <c r="M76" s="1"/>
      <c r="N76" s="1"/>
    </row>
    <row r="77" spans="2:14" x14ac:dyDescent="0.3">
      <c r="B77" s="1"/>
      <c r="C77" s="1"/>
      <c r="D77" s="1"/>
      <c r="E77" s="1"/>
      <c r="F77" s="1"/>
      <c r="G77" s="1"/>
      <c r="H77" s="1"/>
      <c r="I77" s="1"/>
      <c r="M77" s="1"/>
      <c r="N77" s="1"/>
    </row>
    <row r="78" spans="2:14" x14ac:dyDescent="0.3">
      <c r="B78" s="3" t="s">
        <v>1</v>
      </c>
      <c r="M78" s="1"/>
      <c r="N78" s="1"/>
    </row>
    <row r="79" spans="2:14" x14ac:dyDescent="0.3">
      <c r="B79" s="5" t="s">
        <v>2</v>
      </c>
      <c r="C79" s="5" t="s">
        <v>3</v>
      </c>
      <c r="D79" s="5" t="s">
        <v>4</v>
      </c>
      <c r="E79" s="5" t="s">
        <v>5</v>
      </c>
      <c r="F79" s="5" t="s">
        <v>6</v>
      </c>
      <c r="G79" s="5" t="s">
        <v>7</v>
      </c>
      <c r="H79" s="5" t="s">
        <v>8</v>
      </c>
      <c r="I79" s="5" t="s">
        <v>9</v>
      </c>
      <c r="J79" s="5" t="s">
        <v>10</v>
      </c>
      <c r="K79" s="5" t="s">
        <v>11</v>
      </c>
      <c r="M79" s="5" t="s">
        <v>12</v>
      </c>
      <c r="N79" s="5" t="s">
        <v>13</v>
      </c>
    </row>
    <row r="80" spans="2:14" x14ac:dyDescent="0.3">
      <c r="B80" s="7"/>
      <c r="C80" s="7"/>
      <c r="D80" s="7" t="str">
        <f>IFERROR(IF(K80&gt;0,"FLO_EMIS","*"),"*")</f>
        <v>FLO_EMIS</v>
      </c>
      <c r="E80" s="8" t="s">
        <v>204</v>
      </c>
      <c r="F80" s="9" t="str">
        <f>VLOOKUP('COM-MUN-RSD'!E26,Fuels!$B$6:$F$20,$E$2)</f>
        <v>COMBFW</v>
      </c>
      <c r="G80" s="9" t="str">
        <f t="shared" ref="G80:G98" si="13">F80</f>
        <v>COMBFW</v>
      </c>
      <c r="H80" s="7" t="str">
        <f>$D$2&amp;'COM-MUN-RSD'!A26&amp;"*"</f>
        <v>CH*</v>
      </c>
      <c r="I80" s="7" t="str">
        <f>"*"&amp;'COM-MUN-RSD'!C26&amp;"*"</f>
        <v>*WoodStoveBFW*</v>
      </c>
      <c r="J80" s="7" t="str">
        <f t="shared" ref="J80:J98" si="14">$C$2&amp;B$76&amp;"N"</f>
        <v>COMNOXN</v>
      </c>
      <c r="K80" s="10">
        <f>'COM-MUN-RSD'!K26/1000</f>
        <v>0.05</v>
      </c>
      <c r="M80" s="7" t="s">
        <v>16</v>
      </c>
      <c r="N80" s="7"/>
    </row>
    <row r="81" spans="2:14" x14ac:dyDescent="0.3">
      <c r="B81" s="7"/>
      <c r="C81" s="7"/>
      <c r="D81" s="7" t="str">
        <f t="shared" ref="D81:D98" si="15">IFERROR(IF(K81&gt;0,"FLO_EMIS","*"),"*")</f>
        <v>FLO_EMIS</v>
      </c>
      <c r="E81" s="8" t="s">
        <v>204</v>
      </c>
      <c r="F81" s="9" t="str">
        <f>VLOOKUP('COM-MUN-RSD'!E27,Fuels!$B$6:$F$20,$E$2)</f>
        <v>COMBPL</v>
      </c>
      <c r="G81" s="9" t="str">
        <f t="shared" si="13"/>
        <v>COMBPL</v>
      </c>
      <c r="H81" s="7" t="str">
        <f>$D$2&amp;'COM-MUN-RSD'!A27&amp;"*"</f>
        <v>CH*</v>
      </c>
      <c r="I81" s="7" t="str">
        <f>"*"&amp;'COM-MUN-RSD'!C27&amp;"*"</f>
        <v>*PelletBoilerBPL*</v>
      </c>
      <c r="J81" s="7" t="str">
        <f t="shared" si="14"/>
        <v>COMNOXN</v>
      </c>
      <c r="K81" s="10">
        <f>'COM-MUN-RSD'!K27/1000</f>
        <v>0.08</v>
      </c>
      <c r="M81" s="7" t="s">
        <v>16</v>
      </c>
      <c r="N81" s="7"/>
    </row>
    <row r="82" spans="2:14" x14ac:dyDescent="0.3">
      <c r="B82" s="7"/>
      <c r="C82" s="7"/>
      <c r="D82" s="7" t="str">
        <f t="shared" si="15"/>
        <v>FLO_EMIS</v>
      </c>
      <c r="E82" s="8" t="s">
        <v>204</v>
      </c>
      <c r="F82" s="9" t="str">
        <f>VLOOKUP('COM-MUN-RSD'!E28,Fuels!$B$6:$F$20,$E$2)</f>
        <v>COMCOA</v>
      </c>
      <c r="G82" s="9" t="str">
        <f t="shared" si="13"/>
        <v>COMCOA</v>
      </c>
      <c r="H82" s="7" t="str">
        <f>$D$2&amp;'COM-MUN-RSD'!A28&amp;"*"</f>
        <v>CH*</v>
      </c>
      <c r="I82" s="7" t="str">
        <f>"*"&amp;'COM-MUN-RSD'!C28&amp;"*"</f>
        <v>*CoalBoilerCOA*</v>
      </c>
      <c r="J82" s="7" t="str">
        <f t="shared" si="14"/>
        <v>COMNOXN</v>
      </c>
      <c r="K82" s="10">
        <f>'COM-MUN-RSD'!K28/1000</f>
        <v>0.158</v>
      </c>
      <c r="M82" s="7" t="s">
        <v>16</v>
      </c>
      <c r="N82" s="7"/>
    </row>
    <row r="83" spans="2:14" x14ac:dyDescent="0.3">
      <c r="B83" s="7"/>
      <c r="C83" s="7"/>
      <c r="D83" s="7" t="str">
        <f t="shared" si="15"/>
        <v>FLO_EMIS</v>
      </c>
      <c r="E83" s="8" t="s">
        <v>204</v>
      </c>
      <c r="F83" s="9" t="str">
        <f>VLOOKUP('COM-MUN-RSD'!E29,Fuels!$B$6:$F$20,$E$2)</f>
        <v>COMCOA</v>
      </c>
      <c r="G83" s="9" t="str">
        <f t="shared" si="13"/>
        <v>COMCOA</v>
      </c>
      <c r="H83" s="7" t="str">
        <f>$D$2&amp;'COM-MUN-RSD'!A29&amp;"*"</f>
        <v>CH*</v>
      </c>
      <c r="I83" s="7" t="str">
        <f>"*"&amp;'COM-MUN-RSD'!C29&amp;"*"</f>
        <v>*DieselFurnaceDST*</v>
      </c>
      <c r="J83" s="7" t="str">
        <f t="shared" si="14"/>
        <v>COMNOXN</v>
      </c>
      <c r="K83" s="10">
        <f>'COM-MUN-RSD'!K29/1000</f>
        <v>3.4000000000000002E-2</v>
      </c>
      <c r="M83" s="7" t="s">
        <v>16</v>
      </c>
      <c r="N83" s="7"/>
    </row>
    <row r="84" spans="2:14" x14ac:dyDescent="0.3">
      <c r="B84" s="7"/>
      <c r="C84" s="7"/>
      <c r="D84" s="7" t="str">
        <f t="shared" si="15"/>
        <v>FLO_EMIS</v>
      </c>
      <c r="E84" s="8" t="s">
        <v>204</v>
      </c>
      <c r="F84" s="9" t="str">
        <f>VLOOKUP('COM-MUN-RSD'!E33,Fuels!$B$6:$F$20,$E$2)</f>
        <v>COMGAS</v>
      </c>
      <c r="G84" s="9" t="str">
        <f t="shared" si="13"/>
        <v>COMGAS</v>
      </c>
      <c r="H84" s="7" t="str">
        <f>$D$2&amp;'COM-MUN-RSD'!A33&amp;"*"</f>
        <v>CH*</v>
      </c>
      <c r="I84" s="7" t="str">
        <f>"*"&amp;'COM-MUN-RSD'!C33&amp;"*"</f>
        <v>*GasFurnaceGAS*</v>
      </c>
      <c r="J84" s="7" t="str">
        <f t="shared" si="14"/>
        <v>COMNOXN</v>
      </c>
      <c r="K84" s="10">
        <f>'COM-MUN-RSD'!K33/1000</f>
        <v>0.06</v>
      </c>
      <c r="M84" s="7" t="s">
        <v>16</v>
      </c>
      <c r="N84" s="7"/>
    </row>
    <row r="85" spans="2:14" x14ac:dyDescent="0.3">
      <c r="B85" s="7"/>
      <c r="C85" s="7"/>
      <c r="D85" s="7" t="str">
        <f t="shared" si="15"/>
        <v>FLO_EMIS</v>
      </c>
      <c r="E85" s="8" t="s">
        <v>204</v>
      </c>
      <c r="F85" s="9" t="str">
        <f>VLOOKUP('COM-MUN-RSD'!E34,Fuels!$B$6:$F$20,$E$2)</f>
        <v>COMGAS</v>
      </c>
      <c r="G85" s="9" t="str">
        <f t="shared" si="13"/>
        <v>COMGAS</v>
      </c>
      <c r="H85" s="7" t="str">
        <f>$D$2&amp;'COM-MUN-RSD'!A34&amp;"*"</f>
        <v>CH*</v>
      </c>
      <c r="I85" s="7" t="str">
        <f>"*"&amp;'COM-MUN-RSD'!C34&amp;"*"</f>
        <v>*GasBoilerGAS*</v>
      </c>
      <c r="J85" s="7" t="str">
        <f t="shared" si="14"/>
        <v>COMNOXN</v>
      </c>
      <c r="K85" s="10">
        <f>'COM-MUN-RSD'!K34/1000</f>
        <v>4.2000000000000003E-2</v>
      </c>
      <c r="M85" s="7" t="s">
        <v>16</v>
      </c>
      <c r="N85" s="7"/>
    </row>
    <row r="86" spans="2:14" x14ac:dyDescent="0.3">
      <c r="B86" s="7"/>
      <c r="C86" s="7"/>
      <c r="D86" s="7" t="str">
        <f t="shared" si="15"/>
        <v>FLO_EMIS</v>
      </c>
      <c r="E86" s="8" t="s">
        <v>204</v>
      </c>
      <c r="F86" s="9" t="str">
        <f>VLOOKUP('COM-MUN-RSD'!E36,Fuels!$B$6:$F$20,$E$2)</f>
        <v>COMLPG</v>
      </c>
      <c r="G86" s="9" t="str">
        <f t="shared" si="13"/>
        <v>COMLPG</v>
      </c>
      <c r="H86" s="7" t="str">
        <f>$D$2&amp;'COM-MUN-RSD'!A36&amp;"*"</f>
        <v>CH*</v>
      </c>
      <c r="I86" s="7" t="str">
        <f>"*"&amp;'COM-MUN-RSD'!C36&amp;"*"</f>
        <v>*LPGFurnaceLPG*</v>
      </c>
      <c r="J86" s="7" t="str">
        <f t="shared" si="14"/>
        <v>COMNOXN</v>
      </c>
      <c r="K86" s="10">
        <f>'COM-MUN-RSD'!K36/1000</f>
        <v>4.2000000000000003E-2</v>
      </c>
      <c r="M86" s="7" t="s">
        <v>16</v>
      </c>
      <c r="N86" s="7"/>
    </row>
    <row r="87" spans="2:14" x14ac:dyDescent="0.3">
      <c r="B87" s="7"/>
      <c r="C87" s="7"/>
      <c r="D87" s="7" t="str">
        <f t="shared" si="15"/>
        <v>FLO_EMIS</v>
      </c>
      <c r="E87" s="8" t="s">
        <v>204</v>
      </c>
      <c r="F87" s="9" t="str">
        <f>VLOOKUP('COM-MUN-RSD'!E43,Fuels!$B$6:$F$20,$E$2)</f>
        <v>COMGAS</v>
      </c>
      <c r="G87" s="9" t="str">
        <f t="shared" si="13"/>
        <v>COMGAS</v>
      </c>
      <c r="H87" s="7" t="str">
        <f>$D$2&amp;'COM-MUN-RSD'!A43&amp;"*"</f>
        <v>CK*</v>
      </c>
      <c r="I87" s="7" t="str">
        <f>"*"&amp;'COM-MUN-RSD'!C43&amp;"*"</f>
        <v>*GasOvenHobsELC*</v>
      </c>
      <c r="J87" s="7" t="str">
        <f t="shared" si="14"/>
        <v>COMNOXN</v>
      </c>
      <c r="K87" s="10">
        <f>'COM-MUN-RSD'!K43/1000</f>
        <v>0.06</v>
      </c>
      <c r="M87" s="7" t="s">
        <v>16</v>
      </c>
      <c r="N87" s="7"/>
    </row>
    <row r="88" spans="2:14" x14ac:dyDescent="0.3">
      <c r="B88" s="7"/>
      <c r="C88" s="7"/>
      <c r="D88" s="7" t="str">
        <f t="shared" si="15"/>
        <v>FLO_EMIS</v>
      </c>
      <c r="E88" s="8" t="s">
        <v>204</v>
      </c>
      <c r="F88" s="9" t="str">
        <f>VLOOKUP('COM-MUN-RSD'!E44,Fuels!$B$6:$F$20,$E$2)</f>
        <v>COMGAS</v>
      </c>
      <c r="G88" s="9" t="str">
        <f t="shared" si="13"/>
        <v>COMGAS</v>
      </c>
      <c r="H88" s="7" t="str">
        <f>$D$2&amp;'COM-MUN-RSD'!A44&amp;"*"</f>
        <v>CK*</v>
      </c>
      <c r="I88" s="7" t="str">
        <f>"*"&amp;'COM-MUN-RSD'!C44&amp;"*"</f>
        <v>*GasRangeGAS*</v>
      </c>
      <c r="J88" s="7" t="str">
        <f t="shared" si="14"/>
        <v>COMNOXN</v>
      </c>
      <c r="K88" s="10">
        <f>'COM-MUN-RSD'!K44/1000</f>
        <v>0.06</v>
      </c>
      <c r="M88" s="7" t="s">
        <v>16</v>
      </c>
      <c r="N88" s="7"/>
    </row>
    <row r="89" spans="2:14" x14ac:dyDescent="0.3">
      <c r="B89" s="7"/>
      <c r="C89" s="7"/>
      <c r="D89" s="7" t="str">
        <f t="shared" si="15"/>
        <v>FLO_EMIS</v>
      </c>
      <c r="E89" s="8" t="s">
        <v>204</v>
      </c>
      <c r="F89" s="9" t="str">
        <f>VLOOKUP('COM-MUN-RSD'!E45,Fuels!$B$6:$F$20,$E$2)</f>
        <v>COMGAS</v>
      </c>
      <c r="G89" s="9" t="str">
        <f t="shared" si="13"/>
        <v>COMGAS</v>
      </c>
      <c r="H89" s="7" t="str">
        <f>$D$2&amp;'COM-MUN-RSD'!A45&amp;"*"</f>
        <v>CK*</v>
      </c>
      <c r="I89" s="7" t="str">
        <f>"*"&amp;'COM-MUN-RSD'!C45&amp;"*"</f>
        <v>*GasFryerGriddleGAS*</v>
      </c>
      <c r="J89" s="7" t="str">
        <f t="shared" si="14"/>
        <v>COMNOXN</v>
      </c>
      <c r="K89" s="10">
        <f>'COM-MUN-RSD'!K45/1000</f>
        <v>0.06</v>
      </c>
      <c r="M89" s="7" t="s">
        <v>16</v>
      </c>
      <c r="N89" s="7"/>
    </row>
    <row r="90" spans="2:14" x14ac:dyDescent="0.3">
      <c r="B90" s="7"/>
      <c r="C90" s="7"/>
      <c r="D90" s="7" t="str">
        <f t="shared" si="15"/>
        <v>FLO_EMIS</v>
      </c>
      <c r="E90" s="8" t="s">
        <v>204</v>
      </c>
      <c r="F90" s="9" t="str">
        <f>VLOOKUP('COM-MUN-RSD'!E46,Fuels!$B$6:$F$20,$E$2)</f>
        <v>COMGAS</v>
      </c>
      <c r="G90" s="9" t="str">
        <f t="shared" si="13"/>
        <v>COMGAS</v>
      </c>
      <c r="H90" s="7" t="str">
        <f>$D$2&amp;'COM-MUN-RSD'!A46&amp;"*"</f>
        <v>CK*</v>
      </c>
      <c r="I90" s="7" t="str">
        <f>"*"&amp;'COM-MUN-RSD'!C46&amp;"*"</f>
        <v>*GasSteamerGAS*</v>
      </c>
      <c r="J90" s="7" t="str">
        <f t="shared" si="14"/>
        <v>COMNOXN</v>
      </c>
      <c r="K90" s="10">
        <f>'COM-MUN-RSD'!K46/1000</f>
        <v>0.06</v>
      </c>
      <c r="M90" s="7" t="s">
        <v>16</v>
      </c>
      <c r="N90" s="7"/>
    </row>
    <row r="91" spans="2:14" x14ac:dyDescent="0.3">
      <c r="B91" s="7"/>
      <c r="C91" s="7"/>
      <c r="D91" s="7" t="str">
        <f t="shared" si="15"/>
        <v>FLO_EMIS</v>
      </c>
      <c r="E91" s="8" t="s">
        <v>204</v>
      </c>
      <c r="F91" s="9" t="str">
        <f>VLOOKUP('COM-MUN-RSD'!E47,Fuels!$B$6:$F$20,$E$2)</f>
        <v>COMLPG</v>
      </c>
      <c r="G91" s="9" t="str">
        <f t="shared" si="13"/>
        <v>COMLPG</v>
      </c>
      <c r="H91" s="7" t="str">
        <f>$D$2&amp;'COM-MUN-RSD'!A47&amp;"*"</f>
        <v>CK*</v>
      </c>
      <c r="I91" s="7" t="str">
        <f>"*"&amp;'COM-MUN-RSD'!C47&amp;"*"</f>
        <v>*LPGOvenHobsLPG*</v>
      </c>
      <c r="J91" s="7" t="str">
        <f t="shared" si="14"/>
        <v>COMNOXN</v>
      </c>
      <c r="K91" s="10">
        <f>'COM-MUN-RSD'!K47/1000</f>
        <v>3.4000000000000002E-2</v>
      </c>
      <c r="M91" s="7" t="s">
        <v>16</v>
      </c>
      <c r="N91" s="7"/>
    </row>
    <row r="92" spans="2:14" x14ac:dyDescent="0.3">
      <c r="B92" s="7"/>
      <c r="C92" s="7"/>
      <c r="D92" s="7" t="str">
        <f t="shared" si="15"/>
        <v>FLO_EMIS</v>
      </c>
      <c r="E92" s="8" t="s">
        <v>204</v>
      </c>
      <c r="F92" s="9" t="str">
        <f>VLOOKUP('COM-MUN-RSD'!E48,Fuels!$B$6:$F$20,$E$2)</f>
        <v>COMLPG</v>
      </c>
      <c r="G92" s="9" t="str">
        <f t="shared" si="13"/>
        <v>COMLPG</v>
      </c>
      <c r="H92" s="7" t="str">
        <f>$D$2&amp;'COM-MUN-RSD'!A48&amp;"*"</f>
        <v>CK*</v>
      </c>
      <c r="I92" s="7" t="str">
        <f>"*"&amp;'COM-MUN-RSD'!C48&amp;"*"</f>
        <v>*LPGRangeLPG*</v>
      </c>
      <c r="J92" s="7" t="str">
        <f t="shared" si="14"/>
        <v>COMNOXN</v>
      </c>
      <c r="K92" s="10">
        <f>'COM-MUN-RSD'!K48/1000</f>
        <v>3.4000000000000002E-2</v>
      </c>
      <c r="M92" s="7" t="s">
        <v>16</v>
      </c>
      <c r="N92" s="7"/>
    </row>
    <row r="93" spans="2:14" x14ac:dyDescent="0.3">
      <c r="B93" s="7"/>
      <c r="C93" s="7"/>
      <c r="D93" s="7" t="str">
        <f t="shared" si="15"/>
        <v>FLO_EMIS</v>
      </c>
      <c r="E93" s="8" t="s">
        <v>204</v>
      </c>
      <c r="F93" s="9" t="str">
        <f>VLOOKUP('COM-MUN-RSD'!E58,Fuels!$B$6:$F$20,$E$2)</f>
        <v>COMBFW</v>
      </c>
      <c r="G93" s="9" t="str">
        <f t="shared" si="13"/>
        <v>COMBFW</v>
      </c>
      <c r="H93" s="7" t="str">
        <f>$D$2&amp;'COM-MUN-RSD'!A58&amp;"*"</f>
        <v>CW*</v>
      </c>
      <c r="I93" s="7" t="str">
        <f>"*"&amp;'COM-MUN-RSD'!C58&amp;"*"</f>
        <v>*WoodStoveBFW*</v>
      </c>
      <c r="J93" s="7" t="str">
        <f t="shared" si="14"/>
        <v>COMNOXN</v>
      </c>
      <c r="K93" s="10">
        <f>'COM-MUN-RSD'!K58/1000</f>
        <v>0.05</v>
      </c>
      <c r="M93" s="7" t="s">
        <v>16</v>
      </c>
      <c r="N93" s="7"/>
    </row>
    <row r="94" spans="2:14" x14ac:dyDescent="0.3">
      <c r="B94" s="7"/>
      <c r="C94" s="7"/>
      <c r="D94" s="7" t="str">
        <f t="shared" si="15"/>
        <v>FLO_EMIS</v>
      </c>
      <c r="E94" s="8" t="s">
        <v>204</v>
      </c>
      <c r="F94" s="9" t="str">
        <f>VLOOKUP('COM-MUN-RSD'!E59,Fuels!$B$6:$F$20,$E$2)</f>
        <v>COMBPL</v>
      </c>
      <c r="G94" s="9" t="str">
        <f t="shared" si="13"/>
        <v>COMBPL</v>
      </c>
      <c r="H94" s="7" t="str">
        <f>$D$2&amp;'COM-MUN-RSD'!A59&amp;"*"</f>
        <v>CW*</v>
      </c>
      <c r="I94" s="7" t="str">
        <f>"*"&amp;'COM-MUN-RSD'!C59&amp;"*"</f>
        <v>*PelletStoveBPL*</v>
      </c>
      <c r="J94" s="7" t="str">
        <f t="shared" si="14"/>
        <v>COMNOXN</v>
      </c>
      <c r="K94" s="10">
        <f>'COM-MUN-RSD'!K59/1000</f>
        <v>9.5000000000000001E-2</v>
      </c>
      <c r="M94" s="7" t="s">
        <v>16</v>
      </c>
      <c r="N94" s="7"/>
    </row>
    <row r="95" spans="2:14" x14ac:dyDescent="0.3">
      <c r="B95" s="7"/>
      <c r="C95" s="7"/>
      <c r="D95" s="7" t="str">
        <f t="shared" si="15"/>
        <v>FLO_EMIS</v>
      </c>
      <c r="E95" s="8" t="s">
        <v>204</v>
      </c>
      <c r="F95" s="9" t="str">
        <f>VLOOKUP('COM-MUN-RSD'!E60,Fuels!$B$6:$F$20,$E$2)</f>
        <v>COMCOA</v>
      </c>
      <c r="G95" s="9" t="str">
        <f t="shared" si="13"/>
        <v>COMCOA</v>
      </c>
      <c r="H95" s="7" t="str">
        <f>$D$2&amp;'COM-MUN-RSD'!A60&amp;"*"</f>
        <v>CW*</v>
      </c>
      <c r="I95" s="7" t="str">
        <f>"*"&amp;'COM-MUN-RSD'!C60&amp;"*"</f>
        <v>*CoalFurnaceCOA*</v>
      </c>
      <c r="J95" s="7" t="str">
        <f t="shared" si="14"/>
        <v>COMNOXN</v>
      </c>
      <c r="K95" s="10">
        <f>'COM-MUN-RSD'!K60/1000</f>
        <v>0.1</v>
      </c>
      <c r="M95" s="7" t="s">
        <v>16</v>
      </c>
      <c r="N95" s="7"/>
    </row>
    <row r="96" spans="2:14" x14ac:dyDescent="0.3">
      <c r="B96" s="7"/>
      <c r="C96" s="7"/>
      <c r="D96" s="7" t="str">
        <f t="shared" si="15"/>
        <v>FLO_EMIS</v>
      </c>
      <c r="E96" s="8" t="s">
        <v>204</v>
      </c>
      <c r="F96" s="9" t="str">
        <f>VLOOKUP('COM-MUN-RSD'!E61,Fuels!$B$6:$F$20,$E$2)</f>
        <v>COMDST</v>
      </c>
      <c r="G96" s="9" t="str">
        <f t="shared" si="13"/>
        <v>COMDST</v>
      </c>
      <c r="H96" s="7" t="str">
        <f>$D$2&amp;'COM-MUN-RSD'!A61&amp;"*"</f>
        <v>CW*</v>
      </c>
      <c r="I96" s="7" t="str">
        <f>"*"&amp;'COM-MUN-RSD'!C61&amp;"*"</f>
        <v>*DieselFurnaceDST*</v>
      </c>
      <c r="J96" s="7" t="str">
        <f t="shared" si="14"/>
        <v>COMNOXN</v>
      </c>
      <c r="K96" s="10">
        <f>'COM-MUN-RSD'!K61/1000</f>
        <v>3.4000000000000002E-2</v>
      </c>
      <c r="M96" s="7" t="s">
        <v>16</v>
      </c>
      <c r="N96" s="7"/>
    </row>
    <row r="97" spans="2:14" x14ac:dyDescent="0.3">
      <c r="B97" s="7"/>
      <c r="C97" s="7"/>
      <c r="D97" s="7" t="str">
        <f t="shared" si="15"/>
        <v>FLO_EMIS</v>
      </c>
      <c r="E97" s="8" t="s">
        <v>204</v>
      </c>
      <c r="F97" s="9" t="str">
        <f>VLOOKUP('COM-MUN-RSD'!E63,Fuels!$B$6:$F$20,$E$2)</f>
        <v>COMGAS</v>
      </c>
      <c r="G97" s="9" t="str">
        <f t="shared" si="13"/>
        <v>COMGAS</v>
      </c>
      <c r="H97" s="7" t="str">
        <f>$D$2&amp;'COM-MUN-RSD'!A63&amp;"*"</f>
        <v>CW*</v>
      </c>
      <c r="I97" s="7" t="str">
        <f>"*"&amp;'COM-MUN-RSD'!C63&amp;"*"</f>
        <v>*GasFurnaceGAS*</v>
      </c>
      <c r="J97" s="7" t="str">
        <f t="shared" si="14"/>
        <v>COMNOXN</v>
      </c>
      <c r="K97" s="10">
        <f>'COM-MUN-RSD'!K63/1000</f>
        <v>0.06</v>
      </c>
      <c r="M97" s="7" t="s">
        <v>16</v>
      </c>
      <c r="N97" s="7"/>
    </row>
    <row r="98" spans="2:14" x14ac:dyDescent="0.3">
      <c r="B98" s="7"/>
      <c r="C98" s="7"/>
      <c r="D98" s="7" t="str">
        <f t="shared" si="15"/>
        <v>FLO_EMIS</v>
      </c>
      <c r="E98" s="8" t="s">
        <v>204</v>
      </c>
      <c r="F98" s="9" t="str">
        <f>VLOOKUP('COM-MUN-RSD'!E65,Fuels!$B$6:$F$20,$E$2)</f>
        <v>COMLPG</v>
      </c>
      <c r="G98" s="9" t="str">
        <f t="shared" si="13"/>
        <v>COMLPG</v>
      </c>
      <c r="H98" s="7" t="str">
        <f>$D$2&amp;'COM-MUN-RSD'!A65&amp;"*"</f>
        <v>CW*</v>
      </c>
      <c r="I98" s="7" t="str">
        <f>"*"&amp;'COM-MUN-RSD'!C65&amp;"*"</f>
        <v>*LPGFurnaceLPG*</v>
      </c>
      <c r="J98" s="7" t="str">
        <f t="shared" si="14"/>
        <v>COMNOXN</v>
      </c>
      <c r="K98" s="10">
        <f>'COM-MUN-RSD'!K65/1000</f>
        <v>3.4000000000000002E-2</v>
      </c>
      <c r="M98" s="7" t="s">
        <v>16</v>
      </c>
      <c r="N98" s="7"/>
    </row>
    <row r="100" spans="2:14" x14ac:dyDescent="0.3">
      <c r="B100" s="1" t="str">
        <f>'COM-MUN-RSD'!L11</f>
        <v>N2O</v>
      </c>
      <c r="C100" s="1"/>
      <c r="D100" s="1"/>
      <c r="E100" s="1"/>
      <c r="F100" s="1"/>
      <c r="G100" s="1"/>
      <c r="H100" s="1"/>
      <c r="I100" s="1"/>
      <c r="M100" s="1"/>
      <c r="N100" s="1"/>
    </row>
    <row r="101" spans="2:14" x14ac:dyDescent="0.3">
      <c r="B101" s="1"/>
      <c r="C101" s="1"/>
      <c r="D101" s="1"/>
      <c r="E101" s="1"/>
      <c r="F101" s="1"/>
      <c r="G101" s="1"/>
      <c r="H101" s="1"/>
      <c r="I101" s="1"/>
      <c r="M101" s="1"/>
      <c r="N101" s="1"/>
    </row>
    <row r="102" spans="2:14" x14ac:dyDescent="0.3">
      <c r="B102" s="3" t="s">
        <v>1</v>
      </c>
      <c r="M102" s="1"/>
      <c r="N102" s="1"/>
    </row>
    <row r="103" spans="2:14" x14ac:dyDescent="0.3">
      <c r="B103" s="5" t="s">
        <v>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8</v>
      </c>
      <c r="I103" s="5" t="s">
        <v>9</v>
      </c>
      <c r="J103" s="5" t="s">
        <v>10</v>
      </c>
      <c r="K103" s="5" t="s">
        <v>11</v>
      </c>
      <c r="M103" s="5" t="s">
        <v>12</v>
      </c>
      <c r="N103" s="5" t="s">
        <v>13</v>
      </c>
    </row>
    <row r="104" spans="2:14" x14ac:dyDescent="0.3">
      <c r="B104" s="7"/>
      <c r="C104" s="7"/>
      <c r="D104" s="7" t="str">
        <f>IFERROR(IF(K104&gt;0,"FLO_EMIS","*"),"*")</f>
        <v>FLO_EMIS</v>
      </c>
      <c r="E104" s="8" t="s">
        <v>204</v>
      </c>
      <c r="F104" s="9" t="str">
        <f>VLOOKUP('COM-MUN-RSD'!E26,Fuels!$B$6:$F$20,$E$2)</f>
        <v>COMBFW</v>
      </c>
      <c r="G104" s="9" t="str">
        <f t="shared" ref="G104:G122" si="16">F104</f>
        <v>COMBFW</v>
      </c>
      <c r="H104" s="7" t="str">
        <f>$D$2&amp;'COM-MUN-RSD'!A26&amp;"*"</f>
        <v>CH*</v>
      </c>
      <c r="I104" s="7" t="str">
        <f>"*"&amp;'COM-MUN-RSD'!C26&amp;"*"</f>
        <v>*WoodStoveBFW*</v>
      </c>
      <c r="J104" s="7" t="str">
        <f t="shared" ref="J104:J122" si="17">$C$2&amp;B$100&amp;"N"</f>
        <v>COMN2ON</v>
      </c>
      <c r="K104" s="72">
        <f>'COM-MUN-RSD'!L26/1000</f>
        <v>4.0000000000000001E-3</v>
      </c>
      <c r="M104" s="7" t="s">
        <v>16</v>
      </c>
      <c r="N104" s="7"/>
    </row>
    <row r="105" spans="2:14" x14ac:dyDescent="0.3">
      <c r="B105" s="7"/>
      <c r="C105" s="7"/>
      <c r="D105" s="7" t="str">
        <f t="shared" ref="D105:D122" si="18">IFERROR(IF(K105&gt;0,"FLO_EMIS","*"),"*")</f>
        <v>FLO_EMIS</v>
      </c>
      <c r="E105" s="8" t="s">
        <v>204</v>
      </c>
      <c r="F105" s="9" t="str">
        <f>VLOOKUP('COM-MUN-RSD'!E27,Fuels!$B$6:$F$20,$E$2)</f>
        <v>COMBPL</v>
      </c>
      <c r="G105" s="9" t="str">
        <f t="shared" si="16"/>
        <v>COMBPL</v>
      </c>
      <c r="H105" s="7" t="str">
        <f>$D$2&amp;'COM-MUN-RSD'!A27&amp;"*"</f>
        <v>CH*</v>
      </c>
      <c r="I105" s="7" t="str">
        <f>"*"&amp;'COM-MUN-RSD'!C27&amp;"*"</f>
        <v>*PelletBoilerBPL*</v>
      </c>
      <c r="J105" s="7" t="str">
        <f t="shared" si="17"/>
        <v>COMN2ON</v>
      </c>
      <c r="K105" s="72">
        <f>'COM-MUN-RSD'!L27/1000</f>
        <v>4.0000000000000001E-3</v>
      </c>
      <c r="M105" s="7" t="s">
        <v>16</v>
      </c>
      <c r="N105" s="7"/>
    </row>
    <row r="106" spans="2:14" x14ac:dyDescent="0.3">
      <c r="B106" s="7"/>
      <c r="C106" s="7"/>
      <c r="D106" s="7" t="str">
        <f t="shared" si="18"/>
        <v>FLO_EMIS</v>
      </c>
      <c r="E106" s="8" t="s">
        <v>204</v>
      </c>
      <c r="F106" s="9" t="str">
        <f>VLOOKUP('COM-MUN-RSD'!E28,Fuels!$B$6:$F$20,$E$2)</f>
        <v>COMCOA</v>
      </c>
      <c r="G106" s="9" t="str">
        <f t="shared" si="16"/>
        <v>COMCOA</v>
      </c>
      <c r="H106" s="7" t="str">
        <f>$D$2&amp;'COM-MUN-RSD'!A28&amp;"*"</f>
        <v>CH*</v>
      </c>
      <c r="I106" s="7" t="str">
        <f>"*"&amp;'COM-MUN-RSD'!C28&amp;"*"</f>
        <v>*CoalBoilerCOA*</v>
      </c>
      <c r="J106" s="7" t="str">
        <f t="shared" si="17"/>
        <v>COMN2ON</v>
      </c>
      <c r="K106" s="72">
        <f>'COM-MUN-RSD'!L28/1000</f>
        <v>1.5E-3</v>
      </c>
      <c r="M106" s="7" t="s">
        <v>16</v>
      </c>
      <c r="N106" s="7"/>
    </row>
    <row r="107" spans="2:14" x14ac:dyDescent="0.3">
      <c r="B107" s="7"/>
      <c r="C107" s="7"/>
      <c r="D107" s="7" t="str">
        <f t="shared" si="18"/>
        <v>FLO_EMIS</v>
      </c>
      <c r="E107" s="8" t="s">
        <v>204</v>
      </c>
      <c r="F107" s="9" t="str">
        <f>VLOOKUP('COM-MUN-RSD'!E29,Fuels!$B$6:$F$20,$E$2)</f>
        <v>COMCOA</v>
      </c>
      <c r="G107" s="9" t="str">
        <f t="shared" si="16"/>
        <v>COMCOA</v>
      </c>
      <c r="H107" s="7" t="str">
        <f>$D$2&amp;'COM-MUN-RSD'!A29&amp;"*"</f>
        <v>CH*</v>
      </c>
      <c r="I107" s="7" t="str">
        <f>"*"&amp;'COM-MUN-RSD'!C29&amp;"*"</f>
        <v>*DieselFurnaceDST*</v>
      </c>
      <c r="J107" s="7" t="str">
        <f t="shared" si="17"/>
        <v>COMN2ON</v>
      </c>
      <c r="K107" s="72">
        <f>'COM-MUN-RSD'!L29/1000</f>
        <v>1.5E-3</v>
      </c>
      <c r="M107" s="7" t="s">
        <v>16</v>
      </c>
      <c r="N107" s="7"/>
    </row>
    <row r="108" spans="2:14" x14ac:dyDescent="0.3">
      <c r="B108" s="7"/>
      <c r="C108" s="7"/>
      <c r="D108" s="7" t="str">
        <f t="shared" si="18"/>
        <v>FLO_EMIS</v>
      </c>
      <c r="E108" s="8" t="s">
        <v>204</v>
      </c>
      <c r="F108" s="9" t="str">
        <f>VLOOKUP('COM-MUN-RSD'!E33,Fuels!$B$6:$F$20,$E$2)</f>
        <v>COMGAS</v>
      </c>
      <c r="G108" s="9" t="str">
        <f t="shared" si="16"/>
        <v>COMGAS</v>
      </c>
      <c r="H108" s="7" t="str">
        <f>$D$2&amp;'COM-MUN-RSD'!A33&amp;"*"</f>
        <v>CH*</v>
      </c>
      <c r="I108" s="7" t="str">
        <f>"*"&amp;'COM-MUN-RSD'!C33&amp;"*"</f>
        <v>*GasFurnaceGAS*</v>
      </c>
      <c r="J108" s="7" t="str">
        <f t="shared" si="17"/>
        <v>COMN2ON</v>
      </c>
      <c r="K108" s="72">
        <f>'COM-MUN-RSD'!L33/1000</f>
        <v>1E-4</v>
      </c>
      <c r="M108" s="7" t="s">
        <v>16</v>
      </c>
      <c r="N108" s="7"/>
    </row>
    <row r="109" spans="2:14" x14ac:dyDescent="0.3">
      <c r="B109" s="7"/>
      <c r="C109" s="7"/>
      <c r="D109" s="7" t="str">
        <f t="shared" si="18"/>
        <v>FLO_EMIS</v>
      </c>
      <c r="E109" s="8" t="s">
        <v>204</v>
      </c>
      <c r="F109" s="9" t="str">
        <f>VLOOKUP('COM-MUN-RSD'!E34,Fuels!$B$6:$F$20,$E$2)</f>
        <v>COMGAS</v>
      </c>
      <c r="G109" s="9" t="str">
        <f t="shared" si="16"/>
        <v>COMGAS</v>
      </c>
      <c r="H109" s="7" t="str">
        <f>$D$2&amp;'COM-MUN-RSD'!A34&amp;"*"</f>
        <v>CH*</v>
      </c>
      <c r="I109" s="7" t="str">
        <f>"*"&amp;'COM-MUN-RSD'!C34&amp;"*"</f>
        <v>*GasBoilerGAS*</v>
      </c>
      <c r="J109" s="7" t="str">
        <f t="shared" si="17"/>
        <v>COMN2ON</v>
      </c>
      <c r="K109" s="72">
        <f>'COM-MUN-RSD'!L34/1000</f>
        <v>1E-4</v>
      </c>
      <c r="M109" s="7" t="s">
        <v>16</v>
      </c>
      <c r="N109" s="7"/>
    </row>
    <row r="110" spans="2:14" x14ac:dyDescent="0.3">
      <c r="B110" s="7"/>
      <c r="C110" s="7"/>
      <c r="D110" s="7" t="str">
        <f t="shared" si="18"/>
        <v>FLO_EMIS</v>
      </c>
      <c r="E110" s="8" t="s">
        <v>204</v>
      </c>
      <c r="F110" s="9" t="str">
        <f>VLOOKUP('COM-MUN-RSD'!E36,Fuels!$B$6:$F$20,$E$2)</f>
        <v>COMLPG</v>
      </c>
      <c r="G110" s="9" t="str">
        <f t="shared" si="16"/>
        <v>COMLPG</v>
      </c>
      <c r="H110" s="7" t="str">
        <f>$D$2&amp;'COM-MUN-RSD'!A36&amp;"*"</f>
        <v>CH*</v>
      </c>
      <c r="I110" s="7" t="str">
        <f>"*"&amp;'COM-MUN-RSD'!C36&amp;"*"</f>
        <v>*LPGFurnaceLPG*</v>
      </c>
      <c r="J110" s="7" t="str">
        <f t="shared" si="17"/>
        <v>COMN2ON</v>
      </c>
      <c r="K110" s="72">
        <f>'COM-MUN-RSD'!L36/1000</f>
        <v>2.9999999999999997E-4</v>
      </c>
      <c r="M110" s="7" t="s">
        <v>16</v>
      </c>
      <c r="N110" s="7"/>
    </row>
    <row r="111" spans="2:14" x14ac:dyDescent="0.3">
      <c r="B111" s="7"/>
      <c r="C111" s="7"/>
      <c r="D111" s="7" t="str">
        <f t="shared" si="18"/>
        <v>FLO_EMIS</v>
      </c>
      <c r="E111" s="8" t="s">
        <v>204</v>
      </c>
      <c r="F111" s="9" t="str">
        <f>VLOOKUP('COM-MUN-RSD'!E43,Fuels!$B$6:$F$20,$E$2)</f>
        <v>COMGAS</v>
      </c>
      <c r="G111" s="9" t="str">
        <f t="shared" si="16"/>
        <v>COMGAS</v>
      </c>
      <c r="H111" s="7" t="str">
        <f>$D$2&amp;'COM-MUN-RSD'!A43&amp;"*"</f>
        <v>CK*</v>
      </c>
      <c r="I111" s="7" t="str">
        <f>"*"&amp;'COM-MUN-RSD'!C43&amp;"*"</f>
        <v>*GasOvenHobsELC*</v>
      </c>
      <c r="J111" s="7" t="str">
        <f t="shared" si="17"/>
        <v>COMN2ON</v>
      </c>
      <c r="K111" s="72">
        <f>'COM-MUN-RSD'!L43/1000</f>
        <v>1E-4</v>
      </c>
      <c r="M111" s="7" t="s">
        <v>16</v>
      </c>
      <c r="N111" s="7"/>
    </row>
    <row r="112" spans="2:14" x14ac:dyDescent="0.3">
      <c r="B112" s="7"/>
      <c r="C112" s="7"/>
      <c r="D112" s="7" t="str">
        <f t="shared" si="18"/>
        <v>FLO_EMIS</v>
      </c>
      <c r="E112" s="8" t="s">
        <v>204</v>
      </c>
      <c r="F112" s="9" t="str">
        <f>VLOOKUP('COM-MUN-RSD'!E44,Fuels!$B$6:$F$20,$E$2)</f>
        <v>COMGAS</v>
      </c>
      <c r="G112" s="9" t="str">
        <f t="shared" si="16"/>
        <v>COMGAS</v>
      </c>
      <c r="H112" s="7" t="str">
        <f>$D$2&amp;'COM-MUN-RSD'!A44&amp;"*"</f>
        <v>CK*</v>
      </c>
      <c r="I112" s="7" t="str">
        <f>"*"&amp;'COM-MUN-RSD'!C44&amp;"*"</f>
        <v>*GasRangeGAS*</v>
      </c>
      <c r="J112" s="7" t="str">
        <f t="shared" si="17"/>
        <v>COMN2ON</v>
      </c>
      <c r="K112" s="72">
        <f>'COM-MUN-RSD'!L44/1000</f>
        <v>1E-4</v>
      </c>
      <c r="M112" s="7" t="s">
        <v>16</v>
      </c>
      <c r="N112" s="7"/>
    </row>
    <row r="113" spans="2:14" x14ac:dyDescent="0.3">
      <c r="B113" s="7"/>
      <c r="C113" s="7"/>
      <c r="D113" s="7" t="str">
        <f t="shared" si="18"/>
        <v>FLO_EMIS</v>
      </c>
      <c r="E113" s="8" t="s">
        <v>204</v>
      </c>
      <c r="F113" s="9" t="str">
        <f>VLOOKUP('COM-MUN-RSD'!E45,Fuels!$B$6:$F$20,$E$2)</f>
        <v>COMGAS</v>
      </c>
      <c r="G113" s="9" t="str">
        <f t="shared" si="16"/>
        <v>COMGAS</v>
      </c>
      <c r="H113" s="7" t="str">
        <f>$D$2&amp;'COM-MUN-RSD'!A45&amp;"*"</f>
        <v>CK*</v>
      </c>
      <c r="I113" s="7" t="str">
        <f>"*"&amp;'COM-MUN-RSD'!C45&amp;"*"</f>
        <v>*GasFryerGriddleGAS*</v>
      </c>
      <c r="J113" s="7" t="str">
        <f t="shared" si="17"/>
        <v>COMN2ON</v>
      </c>
      <c r="K113" s="72">
        <f>'COM-MUN-RSD'!L45/1000</f>
        <v>1E-4</v>
      </c>
      <c r="M113" s="7" t="s">
        <v>16</v>
      </c>
      <c r="N113" s="7"/>
    </row>
    <row r="114" spans="2:14" x14ac:dyDescent="0.3">
      <c r="B114" s="7"/>
      <c r="C114" s="7"/>
      <c r="D114" s="7" t="str">
        <f t="shared" si="18"/>
        <v>FLO_EMIS</v>
      </c>
      <c r="E114" s="8" t="s">
        <v>204</v>
      </c>
      <c r="F114" s="9" t="str">
        <f>VLOOKUP('COM-MUN-RSD'!E46,Fuels!$B$6:$F$20,$E$2)</f>
        <v>COMGAS</v>
      </c>
      <c r="G114" s="9" t="str">
        <f t="shared" si="16"/>
        <v>COMGAS</v>
      </c>
      <c r="H114" s="7" t="str">
        <f>$D$2&amp;'COM-MUN-RSD'!A46&amp;"*"</f>
        <v>CK*</v>
      </c>
      <c r="I114" s="7" t="str">
        <f>"*"&amp;'COM-MUN-RSD'!C46&amp;"*"</f>
        <v>*GasSteamerGAS*</v>
      </c>
      <c r="J114" s="7" t="str">
        <f t="shared" si="17"/>
        <v>COMN2ON</v>
      </c>
      <c r="K114" s="72">
        <f>'COM-MUN-RSD'!L46/1000</f>
        <v>1E-4</v>
      </c>
      <c r="M114" s="7" t="s">
        <v>16</v>
      </c>
      <c r="N114" s="7"/>
    </row>
    <row r="115" spans="2:14" x14ac:dyDescent="0.3">
      <c r="B115" s="7"/>
      <c r="C115" s="7"/>
      <c r="D115" s="7" t="str">
        <f t="shared" si="18"/>
        <v>FLO_EMIS</v>
      </c>
      <c r="E115" s="8" t="s">
        <v>204</v>
      </c>
      <c r="F115" s="9" t="str">
        <f>VLOOKUP('COM-MUN-RSD'!E47,Fuels!$B$6:$F$20,$E$2)</f>
        <v>COMLPG</v>
      </c>
      <c r="G115" s="9" t="str">
        <f t="shared" si="16"/>
        <v>COMLPG</v>
      </c>
      <c r="H115" s="7" t="str">
        <f>$D$2&amp;'COM-MUN-RSD'!A47&amp;"*"</f>
        <v>CK*</v>
      </c>
      <c r="I115" s="7" t="str">
        <f>"*"&amp;'COM-MUN-RSD'!C47&amp;"*"</f>
        <v>*LPGOvenHobsLPG*</v>
      </c>
      <c r="J115" s="7" t="str">
        <f t="shared" si="17"/>
        <v>COMN2ON</v>
      </c>
      <c r="K115" s="72">
        <f>'COM-MUN-RSD'!L47/1000</f>
        <v>2.9999999999999997E-4</v>
      </c>
      <c r="M115" s="7" t="s">
        <v>16</v>
      </c>
      <c r="N115" s="7"/>
    </row>
    <row r="116" spans="2:14" x14ac:dyDescent="0.3">
      <c r="B116" s="7"/>
      <c r="C116" s="7"/>
      <c r="D116" s="7" t="str">
        <f t="shared" si="18"/>
        <v>FLO_EMIS</v>
      </c>
      <c r="E116" s="8" t="s">
        <v>204</v>
      </c>
      <c r="F116" s="9" t="str">
        <f>VLOOKUP('COM-MUN-RSD'!E48,Fuels!$B$6:$F$20,$E$2)</f>
        <v>COMLPG</v>
      </c>
      <c r="G116" s="9" t="str">
        <f t="shared" si="16"/>
        <v>COMLPG</v>
      </c>
      <c r="H116" s="7" t="str">
        <f>$D$2&amp;'COM-MUN-RSD'!A48&amp;"*"</f>
        <v>CK*</v>
      </c>
      <c r="I116" s="7" t="str">
        <f>"*"&amp;'COM-MUN-RSD'!C48&amp;"*"</f>
        <v>*LPGRangeLPG*</v>
      </c>
      <c r="J116" s="7" t="str">
        <f t="shared" si="17"/>
        <v>COMN2ON</v>
      </c>
      <c r="K116" s="72">
        <f>'COM-MUN-RSD'!L48/1000</f>
        <v>2.9999999999999997E-4</v>
      </c>
      <c r="M116" s="7" t="s">
        <v>16</v>
      </c>
      <c r="N116" s="7"/>
    </row>
    <row r="117" spans="2:14" x14ac:dyDescent="0.3">
      <c r="B117" s="7"/>
      <c r="C117" s="7"/>
      <c r="D117" s="7" t="str">
        <f t="shared" si="18"/>
        <v>FLO_EMIS</v>
      </c>
      <c r="E117" s="8" t="s">
        <v>204</v>
      </c>
      <c r="F117" s="9" t="str">
        <f>VLOOKUP('COM-MUN-RSD'!E58,Fuels!$B$6:$F$20,$E$2)</f>
        <v>COMBFW</v>
      </c>
      <c r="G117" s="9" t="str">
        <f t="shared" si="16"/>
        <v>COMBFW</v>
      </c>
      <c r="H117" s="7" t="str">
        <f>$D$2&amp;'COM-MUN-RSD'!A58&amp;"*"</f>
        <v>CW*</v>
      </c>
      <c r="I117" s="7" t="str">
        <f>"*"&amp;'COM-MUN-RSD'!C58&amp;"*"</f>
        <v>*WoodStoveBFW*</v>
      </c>
      <c r="J117" s="7" t="str">
        <f t="shared" si="17"/>
        <v>COMN2ON</v>
      </c>
      <c r="K117" s="72">
        <f>'COM-MUN-RSD'!L58/1000</f>
        <v>4.0000000000000001E-3</v>
      </c>
      <c r="M117" s="7" t="s">
        <v>16</v>
      </c>
      <c r="N117" s="7"/>
    </row>
    <row r="118" spans="2:14" x14ac:dyDescent="0.3">
      <c r="B118" s="7"/>
      <c r="C118" s="7"/>
      <c r="D118" s="7" t="str">
        <f t="shared" si="18"/>
        <v>FLO_EMIS</v>
      </c>
      <c r="E118" s="8" t="s">
        <v>204</v>
      </c>
      <c r="F118" s="9" t="str">
        <f>VLOOKUP('COM-MUN-RSD'!E59,Fuels!$B$6:$F$20,$E$2)</f>
        <v>COMBPL</v>
      </c>
      <c r="G118" s="9" t="str">
        <f t="shared" si="16"/>
        <v>COMBPL</v>
      </c>
      <c r="H118" s="7" t="str">
        <f>$D$2&amp;'COM-MUN-RSD'!A59&amp;"*"</f>
        <v>CW*</v>
      </c>
      <c r="I118" s="7" t="str">
        <f>"*"&amp;'COM-MUN-RSD'!C59&amp;"*"</f>
        <v>*PelletStoveBPL*</v>
      </c>
      <c r="J118" s="7" t="str">
        <f t="shared" si="17"/>
        <v>COMN2ON</v>
      </c>
      <c r="K118" s="72">
        <f>'COM-MUN-RSD'!L59/1000</f>
        <v>4.0000000000000001E-3</v>
      </c>
      <c r="M118" s="7" t="s">
        <v>16</v>
      </c>
      <c r="N118" s="7"/>
    </row>
    <row r="119" spans="2:14" x14ac:dyDescent="0.3">
      <c r="B119" s="7"/>
      <c r="C119" s="7"/>
      <c r="D119" s="7" t="str">
        <f t="shared" si="18"/>
        <v>FLO_EMIS</v>
      </c>
      <c r="E119" s="8" t="s">
        <v>204</v>
      </c>
      <c r="F119" s="9" t="str">
        <f>VLOOKUP('COM-MUN-RSD'!E60,Fuels!$B$6:$F$20,$E$2)</f>
        <v>COMCOA</v>
      </c>
      <c r="G119" s="9" t="str">
        <f t="shared" si="16"/>
        <v>COMCOA</v>
      </c>
      <c r="H119" s="7" t="str">
        <f>$D$2&amp;'COM-MUN-RSD'!A60&amp;"*"</f>
        <v>CW*</v>
      </c>
      <c r="I119" s="7" t="str">
        <f>"*"&amp;'COM-MUN-RSD'!C60&amp;"*"</f>
        <v>*CoalFurnaceCOA*</v>
      </c>
      <c r="J119" s="7" t="str">
        <f t="shared" si="17"/>
        <v>COMN2ON</v>
      </c>
      <c r="K119" s="72">
        <f>'COM-MUN-RSD'!L60/1000</f>
        <v>1.5E-3</v>
      </c>
      <c r="M119" s="7" t="s">
        <v>16</v>
      </c>
      <c r="N119" s="7"/>
    </row>
    <row r="120" spans="2:14" x14ac:dyDescent="0.3">
      <c r="B120" s="7"/>
      <c r="C120" s="7"/>
      <c r="D120" s="7" t="str">
        <f t="shared" si="18"/>
        <v>FLO_EMIS</v>
      </c>
      <c r="E120" s="8" t="s">
        <v>204</v>
      </c>
      <c r="F120" s="9" t="str">
        <f>VLOOKUP('COM-MUN-RSD'!E61,Fuels!$B$6:$F$20,$E$2)</f>
        <v>COMDST</v>
      </c>
      <c r="G120" s="9" t="str">
        <f t="shared" si="16"/>
        <v>COMDST</v>
      </c>
      <c r="H120" s="7" t="str">
        <f>$D$2&amp;'COM-MUN-RSD'!A61&amp;"*"</f>
        <v>CW*</v>
      </c>
      <c r="I120" s="7" t="str">
        <f>"*"&amp;'COM-MUN-RSD'!C61&amp;"*"</f>
        <v>*DieselFurnaceDST*</v>
      </c>
      <c r="J120" s="7" t="str">
        <f t="shared" si="17"/>
        <v>COMN2ON</v>
      </c>
      <c r="K120" s="72">
        <f>'COM-MUN-RSD'!L61/1000</f>
        <v>5.9999999999999995E-4</v>
      </c>
      <c r="M120" s="7" t="s">
        <v>16</v>
      </c>
      <c r="N120" s="7"/>
    </row>
    <row r="121" spans="2:14" x14ac:dyDescent="0.3">
      <c r="B121" s="7"/>
      <c r="C121" s="7"/>
      <c r="D121" s="7" t="str">
        <f t="shared" si="18"/>
        <v>FLO_EMIS</v>
      </c>
      <c r="E121" s="8" t="s">
        <v>204</v>
      </c>
      <c r="F121" s="9" t="str">
        <f>VLOOKUP('COM-MUN-RSD'!E63,Fuels!$B$6:$F$20,$E$2)</f>
        <v>COMGAS</v>
      </c>
      <c r="G121" s="9" t="str">
        <f t="shared" si="16"/>
        <v>COMGAS</v>
      </c>
      <c r="H121" s="7" t="str">
        <f>$D$2&amp;'COM-MUN-RSD'!A63&amp;"*"</f>
        <v>CW*</v>
      </c>
      <c r="I121" s="7" t="str">
        <f>"*"&amp;'COM-MUN-RSD'!C63&amp;"*"</f>
        <v>*GasFurnaceGAS*</v>
      </c>
      <c r="J121" s="7" t="str">
        <f t="shared" si="17"/>
        <v>COMN2ON</v>
      </c>
      <c r="K121" s="72">
        <f>'COM-MUN-RSD'!L63/1000</f>
        <v>1E-4</v>
      </c>
      <c r="M121" s="7" t="s">
        <v>16</v>
      </c>
      <c r="N121" s="7"/>
    </row>
    <row r="122" spans="2:14" x14ac:dyDescent="0.3">
      <c r="B122" s="7"/>
      <c r="C122" s="7"/>
      <c r="D122" s="7" t="str">
        <f t="shared" si="18"/>
        <v>FLO_EMIS</v>
      </c>
      <c r="E122" s="8" t="s">
        <v>204</v>
      </c>
      <c r="F122" s="9" t="str">
        <f>VLOOKUP('COM-MUN-RSD'!E65,Fuels!$B$6:$F$20,$E$2)</f>
        <v>COMLPG</v>
      </c>
      <c r="G122" s="9" t="str">
        <f t="shared" si="16"/>
        <v>COMLPG</v>
      </c>
      <c r="H122" s="7" t="str">
        <f>$D$2&amp;'COM-MUN-RSD'!A65&amp;"*"</f>
        <v>CW*</v>
      </c>
      <c r="I122" s="7" t="str">
        <f>"*"&amp;'COM-MUN-RSD'!C65&amp;"*"</f>
        <v>*LPGFurnaceLPG*</v>
      </c>
      <c r="J122" s="7" t="str">
        <f t="shared" si="17"/>
        <v>COMN2ON</v>
      </c>
      <c r="K122" s="72">
        <f>'COM-MUN-RSD'!L65/1000</f>
        <v>2.9999999999999997E-4</v>
      </c>
      <c r="M122" s="7" t="s">
        <v>16</v>
      </c>
      <c r="N122" s="7"/>
    </row>
    <row r="124" spans="2:14" x14ac:dyDescent="0.3">
      <c r="B124" s="1" t="str">
        <f>'COM-MUN-RSD'!M11</f>
        <v>PMA</v>
      </c>
      <c r="C124" s="1"/>
      <c r="D124" s="1"/>
      <c r="E124" s="1"/>
      <c r="F124" s="1"/>
      <c r="G124" s="1"/>
      <c r="H124" s="1"/>
      <c r="I124" s="1"/>
      <c r="M124" s="1"/>
      <c r="N124" s="1"/>
    </row>
    <row r="125" spans="2:14" x14ac:dyDescent="0.3">
      <c r="B125" s="1"/>
      <c r="C125" s="1"/>
      <c r="D125" s="1"/>
      <c r="E125" s="1"/>
      <c r="F125" s="1"/>
      <c r="G125" s="1"/>
      <c r="H125" s="1"/>
      <c r="I125" s="1"/>
      <c r="M125" s="1"/>
      <c r="N125" s="1"/>
    </row>
    <row r="126" spans="2:14" x14ac:dyDescent="0.3">
      <c r="B126" s="3" t="s">
        <v>1</v>
      </c>
      <c r="M126" s="1"/>
      <c r="N126" s="1"/>
    </row>
    <row r="127" spans="2:14" x14ac:dyDescent="0.3">
      <c r="B127" s="5" t="s">
        <v>2</v>
      </c>
      <c r="C127" s="5" t="s">
        <v>3</v>
      </c>
      <c r="D127" s="5" t="s">
        <v>4</v>
      </c>
      <c r="E127" s="5" t="s">
        <v>5</v>
      </c>
      <c r="F127" s="5" t="s">
        <v>6</v>
      </c>
      <c r="G127" s="5" t="s">
        <v>7</v>
      </c>
      <c r="H127" s="5" t="s">
        <v>8</v>
      </c>
      <c r="I127" s="5" t="s">
        <v>9</v>
      </c>
      <c r="J127" s="5" t="s">
        <v>10</v>
      </c>
      <c r="K127" s="5" t="s">
        <v>11</v>
      </c>
      <c r="M127" s="5" t="s">
        <v>12</v>
      </c>
      <c r="N127" s="5" t="s">
        <v>13</v>
      </c>
    </row>
    <row r="128" spans="2:14" x14ac:dyDescent="0.3">
      <c r="B128" s="7"/>
      <c r="C128" s="7"/>
      <c r="D128" s="7" t="str">
        <f>IFERROR(IF(K128&gt;0,"FLO_EMIS","*"),"*")</f>
        <v>FLO_EMIS</v>
      </c>
      <c r="E128" s="8" t="s">
        <v>204</v>
      </c>
      <c r="F128" s="9" t="str">
        <f>VLOOKUP('COM-MUN-RSD'!E26,Fuels!$B$6:$F$20,$E$2)</f>
        <v>COMBFW</v>
      </c>
      <c r="G128" s="9" t="str">
        <f t="shared" ref="G128:G146" si="19">F128</f>
        <v>COMBFW</v>
      </c>
      <c r="H128" s="7" t="str">
        <f>$D$2&amp;'COM-MUN-RSD'!A26&amp;"*"</f>
        <v>CH*</v>
      </c>
      <c r="I128" s="7" t="str">
        <f>"*"&amp;'COM-MUN-RSD'!C26&amp;"*"</f>
        <v>*WoodStoveBFW*</v>
      </c>
      <c r="J128" s="7" t="str">
        <f t="shared" ref="J128:J146" si="20">$C$2&amp;B$124&amp;"N"</f>
        <v>COMPMAN</v>
      </c>
      <c r="K128" s="72">
        <f>'COM-MUN-RSD'!M26/1000</f>
        <v>0.82</v>
      </c>
      <c r="M128" s="7" t="s">
        <v>16</v>
      </c>
      <c r="N128" s="7"/>
    </row>
    <row r="129" spans="2:14" x14ac:dyDescent="0.3">
      <c r="B129" s="7"/>
      <c r="C129" s="7"/>
      <c r="D129" s="7" t="str">
        <f t="shared" ref="D129:D146" si="21">IFERROR(IF(K129&gt;0,"FLO_EMIS","*"),"*")</f>
        <v>FLO_EMIS</v>
      </c>
      <c r="E129" s="8" t="s">
        <v>204</v>
      </c>
      <c r="F129" s="9" t="str">
        <f>VLOOKUP('COM-MUN-RSD'!E27,Fuels!$B$6:$F$20,$E$2)</f>
        <v>COMBPL</v>
      </c>
      <c r="G129" s="9" t="str">
        <f t="shared" si="19"/>
        <v>COMBPL</v>
      </c>
      <c r="H129" s="7" t="str">
        <f>$D$2&amp;'COM-MUN-RSD'!A27&amp;"*"</f>
        <v>CH*</v>
      </c>
      <c r="I129" s="7" t="str">
        <f>"*"&amp;'COM-MUN-RSD'!C27&amp;"*"</f>
        <v>*PelletBoilerBPL*</v>
      </c>
      <c r="J129" s="7" t="str">
        <f t="shared" si="20"/>
        <v>COMPMAN</v>
      </c>
      <c r="K129" s="72">
        <f>'COM-MUN-RSD'!M27/1000</f>
        <v>0.47</v>
      </c>
      <c r="M129" s="7" t="s">
        <v>16</v>
      </c>
      <c r="N129" s="7"/>
    </row>
    <row r="130" spans="2:14" x14ac:dyDescent="0.3">
      <c r="B130" s="7"/>
      <c r="C130" s="7"/>
      <c r="D130" s="7" t="str">
        <f t="shared" si="21"/>
        <v>FLO_EMIS</v>
      </c>
      <c r="E130" s="8" t="s">
        <v>204</v>
      </c>
      <c r="F130" s="9" t="str">
        <f>VLOOKUP('COM-MUN-RSD'!E28,Fuels!$B$6:$F$20,$E$2)</f>
        <v>COMCOA</v>
      </c>
      <c r="G130" s="9" t="str">
        <f t="shared" si="19"/>
        <v>COMCOA</v>
      </c>
      <c r="H130" s="7" t="str">
        <f>$D$2&amp;'COM-MUN-RSD'!A28&amp;"*"</f>
        <v>CH*</v>
      </c>
      <c r="I130" s="7" t="str">
        <f>"*"&amp;'COM-MUN-RSD'!C28&amp;"*"</f>
        <v>*CoalBoilerCOA*</v>
      </c>
      <c r="J130" s="7" t="str">
        <f t="shared" si="20"/>
        <v>COMPMAN</v>
      </c>
      <c r="K130" s="72">
        <f>'COM-MUN-RSD'!M28/1000</f>
        <v>0.20100000000000001</v>
      </c>
      <c r="M130" s="7" t="s">
        <v>16</v>
      </c>
      <c r="N130" s="7"/>
    </row>
    <row r="131" spans="2:14" x14ac:dyDescent="0.3">
      <c r="B131" s="7"/>
      <c r="C131" s="7"/>
      <c r="D131" s="7" t="str">
        <f t="shared" si="21"/>
        <v>FLO_EMIS</v>
      </c>
      <c r="E131" s="8" t="s">
        <v>204</v>
      </c>
      <c r="F131" s="9" t="str">
        <f>VLOOKUP('COM-MUN-RSD'!E29,Fuels!$B$6:$F$20,$E$2)</f>
        <v>COMCOA</v>
      </c>
      <c r="G131" s="9" t="str">
        <f t="shared" si="19"/>
        <v>COMCOA</v>
      </c>
      <c r="H131" s="7" t="str">
        <f>$D$2&amp;'COM-MUN-RSD'!A29&amp;"*"</f>
        <v>CH*</v>
      </c>
      <c r="I131" s="7" t="str">
        <f>"*"&amp;'COM-MUN-RSD'!C29&amp;"*"</f>
        <v>*DieselFurnaceDST*</v>
      </c>
      <c r="J131" s="7" t="str">
        <f t="shared" si="20"/>
        <v>COMPMAN</v>
      </c>
      <c r="K131" s="72">
        <f>'COM-MUN-RSD'!M29/1000</f>
        <v>2.2000000000000001E-3</v>
      </c>
      <c r="M131" s="7" t="s">
        <v>16</v>
      </c>
      <c r="N131" s="7"/>
    </row>
    <row r="132" spans="2:14" x14ac:dyDescent="0.3">
      <c r="B132" s="7"/>
      <c r="C132" s="7"/>
      <c r="D132" s="7" t="str">
        <f t="shared" si="21"/>
        <v>FLO_EMIS</v>
      </c>
      <c r="E132" s="8" t="s">
        <v>204</v>
      </c>
      <c r="F132" s="9" t="str">
        <f>VLOOKUP('COM-MUN-RSD'!E33,Fuels!$B$6:$F$20,$E$2)</f>
        <v>COMGAS</v>
      </c>
      <c r="G132" s="9" t="str">
        <f t="shared" si="19"/>
        <v>COMGAS</v>
      </c>
      <c r="H132" s="7" t="str">
        <f>$D$2&amp;'COM-MUN-RSD'!A33&amp;"*"</f>
        <v>CH*</v>
      </c>
      <c r="I132" s="7" t="str">
        <f>"*"&amp;'COM-MUN-RSD'!C33&amp;"*"</f>
        <v>*GasFurnaceGAS*</v>
      </c>
      <c r="J132" s="7" t="str">
        <f t="shared" si="20"/>
        <v>COMPMAN</v>
      </c>
      <c r="K132" s="72">
        <f>'COM-MUN-RSD'!M33/1000</f>
        <v>2.2000000000000001E-3</v>
      </c>
      <c r="M132" s="7" t="s">
        <v>16</v>
      </c>
      <c r="N132" s="7"/>
    </row>
    <row r="133" spans="2:14" x14ac:dyDescent="0.3">
      <c r="B133" s="7"/>
      <c r="C133" s="7"/>
      <c r="D133" s="7" t="str">
        <f t="shared" si="21"/>
        <v>FLO_EMIS</v>
      </c>
      <c r="E133" s="8" t="s">
        <v>204</v>
      </c>
      <c r="F133" s="9" t="str">
        <f>VLOOKUP('COM-MUN-RSD'!E34,Fuels!$B$6:$F$20,$E$2)</f>
        <v>COMGAS</v>
      </c>
      <c r="G133" s="9" t="str">
        <f t="shared" si="19"/>
        <v>COMGAS</v>
      </c>
      <c r="H133" s="7" t="str">
        <f>$D$2&amp;'COM-MUN-RSD'!A34&amp;"*"</f>
        <v>CH*</v>
      </c>
      <c r="I133" s="7" t="str">
        <f>"*"&amp;'COM-MUN-RSD'!C34&amp;"*"</f>
        <v>*GasBoilerGAS*</v>
      </c>
      <c r="J133" s="7" t="str">
        <f t="shared" si="20"/>
        <v>COMPMAN</v>
      </c>
      <c r="K133" s="72">
        <f>'COM-MUN-RSD'!M34/1000</f>
        <v>2.0000000000000001E-4</v>
      </c>
      <c r="M133" s="7" t="s">
        <v>16</v>
      </c>
      <c r="N133" s="7"/>
    </row>
    <row r="134" spans="2:14" x14ac:dyDescent="0.3">
      <c r="B134" s="7"/>
      <c r="C134" s="7"/>
      <c r="D134" s="7" t="str">
        <f t="shared" si="21"/>
        <v>FLO_EMIS</v>
      </c>
      <c r="E134" s="8" t="s">
        <v>204</v>
      </c>
      <c r="F134" s="9" t="str">
        <f>VLOOKUP('COM-MUN-RSD'!E36,Fuels!$B$6:$F$20,$E$2)</f>
        <v>COMLPG</v>
      </c>
      <c r="G134" s="9" t="str">
        <f t="shared" si="19"/>
        <v>COMLPG</v>
      </c>
      <c r="H134" s="7" t="str">
        <f>$D$2&amp;'COM-MUN-RSD'!A36&amp;"*"</f>
        <v>CH*</v>
      </c>
      <c r="I134" s="7" t="str">
        <f>"*"&amp;'COM-MUN-RSD'!C36&amp;"*"</f>
        <v>*LPGFurnaceLPG*</v>
      </c>
      <c r="J134" s="7" t="str">
        <f t="shared" si="20"/>
        <v>COMPMAN</v>
      </c>
      <c r="K134" s="72">
        <f>'COM-MUN-RSD'!M36/1000</f>
        <v>2.0000000000000001E-4</v>
      </c>
      <c r="M134" s="7" t="s">
        <v>16</v>
      </c>
      <c r="N134" s="7"/>
    </row>
    <row r="135" spans="2:14" x14ac:dyDescent="0.3">
      <c r="B135" s="7"/>
      <c r="C135" s="7"/>
      <c r="D135" s="7" t="str">
        <f t="shared" si="21"/>
        <v>FLO_EMIS</v>
      </c>
      <c r="E135" s="8" t="s">
        <v>204</v>
      </c>
      <c r="F135" s="9" t="str">
        <f>VLOOKUP('COM-MUN-RSD'!E43,Fuels!$B$6:$F$20,$E$2)</f>
        <v>COMGAS</v>
      </c>
      <c r="G135" s="9" t="str">
        <f t="shared" si="19"/>
        <v>COMGAS</v>
      </c>
      <c r="H135" s="7" t="str">
        <f>$D$2&amp;'COM-MUN-RSD'!A43&amp;"*"</f>
        <v>CK*</v>
      </c>
      <c r="I135" s="7" t="str">
        <f>"*"&amp;'COM-MUN-RSD'!C43&amp;"*"</f>
        <v>*GasOvenHobsELC*</v>
      </c>
      <c r="J135" s="7" t="str">
        <f t="shared" si="20"/>
        <v>COMPMAN</v>
      </c>
      <c r="K135" s="72">
        <f>'COM-MUN-RSD'!M43/1000</f>
        <v>2.2000000000000001E-3</v>
      </c>
      <c r="M135" s="7" t="s">
        <v>16</v>
      </c>
      <c r="N135" s="7"/>
    </row>
    <row r="136" spans="2:14" x14ac:dyDescent="0.3">
      <c r="B136" s="7"/>
      <c r="C136" s="7"/>
      <c r="D136" s="7" t="str">
        <f t="shared" si="21"/>
        <v>FLO_EMIS</v>
      </c>
      <c r="E136" s="8" t="s">
        <v>204</v>
      </c>
      <c r="F136" s="9" t="str">
        <f>VLOOKUP('COM-MUN-RSD'!E44,Fuels!$B$6:$F$20,$E$2)</f>
        <v>COMGAS</v>
      </c>
      <c r="G136" s="9" t="str">
        <f t="shared" si="19"/>
        <v>COMGAS</v>
      </c>
      <c r="H136" s="7" t="str">
        <f>$D$2&amp;'COM-MUN-RSD'!A44&amp;"*"</f>
        <v>CK*</v>
      </c>
      <c r="I136" s="7" t="str">
        <f>"*"&amp;'COM-MUN-RSD'!C44&amp;"*"</f>
        <v>*GasRangeGAS*</v>
      </c>
      <c r="J136" s="7" t="str">
        <f t="shared" si="20"/>
        <v>COMPMAN</v>
      </c>
      <c r="K136" s="72">
        <f>'COM-MUN-RSD'!M44/1000</f>
        <v>2.2000000000000001E-3</v>
      </c>
      <c r="M136" s="7" t="s">
        <v>16</v>
      </c>
      <c r="N136" s="7"/>
    </row>
    <row r="137" spans="2:14" x14ac:dyDescent="0.3">
      <c r="B137" s="7"/>
      <c r="C137" s="7"/>
      <c r="D137" s="7" t="str">
        <f t="shared" si="21"/>
        <v>FLO_EMIS</v>
      </c>
      <c r="E137" s="8" t="s">
        <v>204</v>
      </c>
      <c r="F137" s="9" t="str">
        <f>VLOOKUP('COM-MUN-RSD'!E45,Fuels!$B$6:$F$20,$E$2)</f>
        <v>COMGAS</v>
      </c>
      <c r="G137" s="9" t="str">
        <f t="shared" si="19"/>
        <v>COMGAS</v>
      </c>
      <c r="H137" s="7" t="str">
        <f>$D$2&amp;'COM-MUN-RSD'!A45&amp;"*"</f>
        <v>CK*</v>
      </c>
      <c r="I137" s="7" t="str">
        <f>"*"&amp;'COM-MUN-RSD'!C45&amp;"*"</f>
        <v>*GasFryerGriddleGAS*</v>
      </c>
      <c r="J137" s="7" t="str">
        <f t="shared" si="20"/>
        <v>COMPMAN</v>
      </c>
      <c r="K137" s="72">
        <f>'COM-MUN-RSD'!M45/1000</f>
        <v>2.2000000000000001E-3</v>
      </c>
      <c r="M137" s="7" t="s">
        <v>16</v>
      </c>
      <c r="N137" s="7"/>
    </row>
    <row r="138" spans="2:14" x14ac:dyDescent="0.3">
      <c r="B138" s="7"/>
      <c r="C138" s="7"/>
      <c r="D138" s="7" t="str">
        <f t="shared" si="21"/>
        <v>FLO_EMIS</v>
      </c>
      <c r="E138" s="8" t="s">
        <v>204</v>
      </c>
      <c r="F138" s="9" t="str">
        <f>VLOOKUP('COM-MUN-RSD'!E46,Fuels!$B$6:$F$20,$E$2)</f>
        <v>COMGAS</v>
      </c>
      <c r="G138" s="9" t="str">
        <f t="shared" si="19"/>
        <v>COMGAS</v>
      </c>
      <c r="H138" s="7" t="str">
        <f>$D$2&amp;'COM-MUN-RSD'!A46&amp;"*"</f>
        <v>CK*</v>
      </c>
      <c r="I138" s="7" t="str">
        <f>"*"&amp;'COM-MUN-RSD'!C46&amp;"*"</f>
        <v>*GasSteamerGAS*</v>
      </c>
      <c r="J138" s="7" t="str">
        <f t="shared" si="20"/>
        <v>COMPMAN</v>
      </c>
      <c r="K138" s="72">
        <f>'COM-MUN-RSD'!M46/1000</f>
        <v>2.2000000000000001E-3</v>
      </c>
      <c r="M138" s="7" t="s">
        <v>16</v>
      </c>
      <c r="N138" s="7"/>
    </row>
    <row r="139" spans="2:14" x14ac:dyDescent="0.3">
      <c r="B139" s="7"/>
      <c r="C139" s="7"/>
      <c r="D139" s="7" t="str">
        <f t="shared" si="21"/>
        <v>FLO_EMIS</v>
      </c>
      <c r="E139" s="8" t="s">
        <v>204</v>
      </c>
      <c r="F139" s="9" t="str">
        <f>VLOOKUP('COM-MUN-RSD'!E47,Fuels!$B$6:$F$20,$E$2)</f>
        <v>COMLPG</v>
      </c>
      <c r="G139" s="9" t="str">
        <f t="shared" si="19"/>
        <v>COMLPG</v>
      </c>
      <c r="H139" s="7" t="str">
        <f>$D$2&amp;'COM-MUN-RSD'!A47&amp;"*"</f>
        <v>CK*</v>
      </c>
      <c r="I139" s="7" t="str">
        <f>"*"&amp;'COM-MUN-RSD'!C47&amp;"*"</f>
        <v>*LPGOvenHobsLPG*</v>
      </c>
      <c r="J139" s="7" t="str">
        <f t="shared" si="20"/>
        <v>COMPMAN</v>
      </c>
      <c r="K139" s="72">
        <f>'COM-MUN-RSD'!M47/1000</f>
        <v>2.2000000000000001E-3</v>
      </c>
      <c r="M139" s="7" t="s">
        <v>16</v>
      </c>
      <c r="N139" s="7"/>
    </row>
    <row r="140" spans="2:14" x14ac:dyDescent="0.3">
      <c r="B140" s="7"/>
      <c r="C140" s="7"/>
      <c r="D140" s="7" t="str">
        <f t="shared" si="21"/>
        <v>FLO_EMIS</v>
      </c>
      <c r="E140" s="8" t="s">
        <v>204</v>
      </c>
      <c r="F140" s="9" t="str">
        <f>VLOOKUP('COM-MUN-RSD'!E48,Fuels!$B$6:$F$20,$E$2)</f>
        <v>COMLPG</v>
      </c>
      <c r="G140" s="9" t="str">
        <f t="shared" si="19"/>
        <v>COMLPG</v>
      </c>
      <c r="H140" s="7" t="str">
        <f>$D$2&amp;'COM-MUN-RSD'!A48&amp;"*"</f>
        <v>CK*</v>
      </c>
      <c r="I140" s="7" t="str">
        <f>"*"&amp;'COM-MUN-RSD'!C48&amp;"*"</f>
        <v>*LPGRangeLPG*</v>
      </c>
      <c r="J140" s="7" t="str">
        <f t="shared" si="20"/>
        <v>COMPMAN</v>
      </c>
      <c r="K140" s="72">
        <f>'COM-MUN-RSD'!M48/1000</f>
        <v>2.2000000000000001E-3</v>
      </c>
      <c r="M140" s="7" t="s">
        <v>16</v>
      </c>
      <c r="N140" s="7"/>
    </row>
    <row r="141" spans="2:14" x14ac:dyDescent="0.3">
      <c r="B141" s="7"/>
      <c r="C141" s="7"/>
      <c r="D141" s="7" t="str">
        <f t="shared" si="21"/>
        <v>FLO_EMIS</v>
      </c>
      <c r="E141" s="8" t="s">
        <v>204</v>
      </c>
      <c r="F141" s="9" t="str">
        <f>VLOOKUP('COM-MUN-RSD'!E58,Fuels!$B$6:$F$20,$E$2)</f>
        <v>COMBFW</v>
      </c>
      <c r="G141" s="9" t="str">
        <f t="shared" si="19"/>
        <v>COMBFW</v>
      </c>
      <c r="H141" s="7" t="str">
        <f>$D$2&amp;'COM-MUN-RSD'!A58&amp;"*"</f>
        <v>CW*</v>
      </c>
      <c r="I141" s="7" t="str">
        <f>"*"&amp;'COM-MUN-RSD'!C58&amp;"*"</f>
        <v>*WoodStoveBFW*</v>
      </c>
      <c r="J141" s="7" t="str">
        <f t="shared" si="20"/>
        <v>COMPMAN</v>
      </c>
      <c r="K141" s="72">
        <f>'COM-MUN-RSD'!M58/1000</f>
        <v>0.82</v>
      </c>
      <c r="M141" s="7" t="s">
        <v>16</v>
      </c>
      <c r="N141" s="7"/>
    </row>
    <row r="142" spans="2:14" x14ac:dyDescent="0.3">
      <c r="B142" s="7"/>
      <c r="C142" s="7"/>
      <c r="D142" s="7" t="str">
        <f t="shared" si="21"/>
        <v>FLO_EMIS</v>
      </c>
      <c r="E142" s="8" t="s">
        <v>204</v>
      </c>
      <c r="F142" s="9" t="str">
        <f>VLOOKUP('COM-MUN-RSD'!E59,Fuels!$B$6:$F$20,$E$2)</f>
        <v>COMBPL</v>
      </c>
      <c r="G142" s="9" t="str">
        <f t="shared" si="19"/>
        <v>COMBPL</v>
      </c>
      <c r="H142" s="7" t="str">
        <f>$D$2&amp;'COM-MUN-RSD'!A59&amp;"*"</f>
        <v>CW*</v>
      </c>
      <c r="I142" s="7" t="str">
        <f>"*"&amp;'COM-MUN-RSD'!C59&amp;"*"</f>
        <v>*PelletStoveBPL*</v>
      </c>
      <c r="J142" s="7" t="str">
        <f t="shared" si="20"/>
        <v>COMPMAN</v>
      </c>
      <c r="K142" s="72">
        <f>'COM-MUN-RSD'!M59/1000</f>
        <v>9.2999999999999999E-2</v>
      </c>
      <c r="M142" s="7" t="s">
        <v>16</v>
      </c>
      <c r="N142" s="7"/>
    </row>
    <row r="143" spans="2:14" x14ac:dyDescent="0.3">
      <c r="B143" s="7"/>
      <c r="C143" s="7"/>
      <c r="D143" s="7" t="str">
        <f t="shared" si="21"/>
        <v>FLO_EMIS</v>
      </c>
      <c r="E143" s="8" t="s">
        <v>204</v>
      </c>
      <c r="F143" s="9" t="str">
        <f>VLOOKUP('COM-MUN-RSD'!E60,Fuels!$B$6:$F$20,$E$2)</f>
        <v>COMCOA</v>
      </c>
      <c r="G143" s="9" t="str">
        <f t="shared" si="19"/>
        <v>COMCOA</v>
      </c>
      <c r="H143" s="7" t="str">
        <f>$D$2&amp;'COM-MUN-RSD'!A60&amp;"*"</f>
        <v>CW*</v>
      </c>
      <c r="I143" s="7" t="str">
        <f>"*"&amp;'COM-MUN-RSD'!C60&amp;"*"</f>
        <v>*CoalFurnaceCOA*</v>
      </c>
      <c r="J143" s="7" t="str">
        <f t="shared" si="20"/>
        <v>COMPMAN</v>
      </c>
      <c r="K143" s="72">
        <f>'COM-MUN-RSD'!M60/1000</f>
        <v>0.45</v>
      </c>
      <c r="M143" s="7" t="s">
        <v>16</v>
      </c>
      <c r="N143" s="7"/>
    </row>
    <row r="144" spans="2:14" x14ac:dyDescent="0.3">
      <c r="B144" s="7"/>
      <c r="C144" s="7"/>
      <c r="D144" s="7" t="str">
        <f t="shared" si="21"/>
        <v>FLO_EMIS</v>
      </c>
      <c r="E144" s="8" t="s">
        <v>204</v>
      </c>
      <c r="F144" s="9" t="str">
        <f>VLOOKUP('COM-MUN-RSD'!E61,Fuels!$B$6:$F$20,$E$2)</f>
        <v>COMDST</v>
      </c>
      <c r="G144" s="9" t="str">
        <f t="shared" si="19"/>
        <v>COMDST</v>
      </c>
      <c r="H144" s="7" t="str">
        <f>$D$2&amp;'COM-MUN-RSD'!A61&amp;"*"</f>
        <v>CW*</v>
      </c>
      <c r="I144" s="7" t="str">
        <f>"*"&amp;'COM-MUN-RSD'!C61&amp;"*"</f>
        <v>*DieselFurnaceDST*</v>
      </c>
      <c r="J144" s="7" t="str">
        <f t="shared" si="20"/>
        <v>COMPMAN</v>
      </c>
      <c r="K144" s="72">
        <f>'COM-MUN-RSD'!M61/1000</f>
        <v>2.2000000000000001E-3</v>
      </c>
      <c r="M144" s="7" t="s">
        <v>16</v>
      </c>
      <c r="N144" s="7"/>
    </row>
    <row r="145" spans="2:14" x14ac:dyDescent="0.3">
      <c r="B145" s="7"/>
      <c r="C145" s="7"/>
      <c r="D145" s="7" t="str">
        <f t="shared" si="21"/>
        <v>FLO_EMIS</v>
      </c>
      <c r="E145" s="8" t="s">
        <v>204</v>
      </c>
      <c r="F145" s="9" t="str">
        <f>VLOOKUP('COM-MUN-RSD'!E63,Fuels!$B$6:$F$20,$E$2)</f>
        <v>COMGAS</v>
      </c>
      <c r="G145" s="9" t="str">
        <f t="shared" si="19"/>
        <v>COMGAS</v>
      </c>
      <c r="H145" s="7" t="str">
        <f>$D$2&amp;'COM-MUN-RSD'!A63&amp;"*"</f>
        <v>CW*</v>
      </c>
      <c r="I145" s="7" t="str">
        <f>"*"&amp;'COM-MUN-RSD'!C63&amp;"*"</f>
        <v>*GasFurnaceGAS*</v>
      </c>
      <c r="J145" s="7" t="str">
        <f t="shared" si="20"/>
        <v>COMPMAN</v>
      </c>
      <c r="K145" s="72">
        <f>'COM-MUN-RSD'!M63/1000</f>
        <v>2.2000000000000001E-3</v>
      </c>
      <c r="M145" s="7" t="s">
        <v>16</v>
      </c>
      <c r="N145" s="7"/>
    </row>
    <row r="146" spans="2:14" x14ac:dyDescent="0.3">
      <c r="B146" s="7"/>
      <c r="C146" s="7"/>
      <c r="D146" s="7" t="str">
        <f t="shared" si="21"/>
        <v>FLO_EMIS</v>
      </c>
      <c r="E146" s="8" t="s">
        <v>204</v>
      </c>
      <c r="F146" s="9" t="str">
        <f>VLOOKUP('COM-MUN-RSD'!E65,Fuels!$B$6:$F$20,$E$2)</f>
        <v>COMLPG</v>
      </c>
      <c r="G146" s="9" t="str">
        <f t="shared" si="19"/>
        <v>COMLPG</v>
      </c>
      <c r="H146" s="7" t="str">
        <f>$D$2&amp;'COM-MUN-RSD'!A65&amp;"*"</f>
        <v>CW*</v>
      </c>
      <c r="I146" s="7" t="str">
        <f>"*"&amp;'COM-MUN-RSD'!C65&amp;"*"</f>
        <v>*LPGFurnaceLPG*</v>
      </c>
      <c r="J146" s="7" t="str">
        <f t="shared" si="20"/>
        <v>COMPMAN</v>
      </c>
      <c r="K146" s="72">
        <f>'COM-MUN-RSD'!M65/1000</f>
        <v>2.0000000000000001E-4</v>
      </c>
      <c r="M146" s="7" t="s">
        <v>16</v>
      </c>
      <c r="N146" s="7"/>
    </row>
    <row r="148" spans="2:14" x14ac:dyDescent="0.3">
      <c r="B148" s="1" t="str">
        <f>'COM-MUN-RSD'!N11</f>
        <v>PMB</v>
      </c>
      <c r="C148" s="1"/>
      <c r="D148" s="1"/>
      <c r="E148" s="1"/>
      <c r="F148" s="1"/>
      <c r="G148" s="1"/>
      <c r="H148" s="1"/>
      <c r="I148" s="1"/>
      <c r="M148" s="1"/>
      <c r="N148" s="1"/>
    </row>
    <row r="149" spans="2:14" x14ac:dyDescent="0.3">
      <c r="B149" s="1"/>
      <c r="C149" s="1"/>
      <c r="D149" s="1"/>
      <c r="E149" s="1"/>
      <c r="F149" s="1"/>
      <c r="G149" s="1"/>
      <c r="H149" s="1"/>
      <c r="I149" s="1"/>
      <c r="M149" s="1"/>
      <c r="N149" s="1"/>
    </row>
    <row r="150" spans="2:14" x14ac:dyDescent="0.3">
      <c r="B150" s="3" t="s">
        <v>1</v>
      </c>
      <c r="M150" s="1"/>
      <c r="N150" s="1"/>
    </row>
    <row r="151" spans="2:14" x14ac:dyDescent="0.3">
      <c r="B151" s="5" t="s">
        <v>2</v>
      </c>
      <c r="C151" s="5" t="s">
        <v>3</v>
      </c>
      <c r="D151" s="5" t="s">
        <v>4</v>
      </c>
      <c r="E151" s="5" t="s">
        <v>5</v>
      </c>
      <c r="F151" s="5" t="s">
        <v>6</v>
      </c>
      <c r="G151" s="5" t="s">
        <v>7</v>
      </c>
      <c r="H151" s="5" t="s">
        <v>8</v>
      </c>
      <c r="I151" s="5" t="s">
        <v>9</v>
      </c>
      <c r="J151" s="5" t="s">
        <v>10</v>
      </c>
      <c r="K151" s="5" t="s">
        <v>11</v>
      </c>
      <c r="M151" s="5" t="s">
        <v>12</v>
      </c>
      <c r="N151" s="5" t="s">
        <v>13</v>
      </c>
    </row>
    <row r="152" spans="2:14" x14ac:dyDescent="0.3">
      <c r="B152" s="7"/>
      <c r="C152" s="7"/>
      <c r="D152" s="7" t="str">
        <f>IFERROR(IF(K152&gt;0,"FLO_EMIS","*"),"*")</f>
        <v>FLO_EMIS</v>
      </c>
      <c r="E152" s="8" t="s">
        <v>204</v>
      </c>
      <c r="F152" s="9" t="str">
        <f>VLOOKUP('COM-MUN-RSD'!E26,Fuels!$B$6:$F$20,$E$2)</f>
        <v>COMBFW</v>
      </c>
      <c r="G152" s="9" t="str">
        <f t="shared" ref="G152:G170" si="22">F152</f>
        <v>COMBFW</v>
      </c>
      <c r="H152" s="7" t="str">
        <f>$D$2&amp;'COM-MUN-RSD'!A26&amp;"*"</f>
        <v>CH*</v>
      </c>
      <c r="I152" s="7" t="str">
        <f>"*"&amp;'COM-MUN-RSD'!C26&amp;"*"</f>
        <v>*WoodStoveBFW*</v>
      </c>
      <c r="J152" s="7" t="str">
        <f t="shared" ref="J152:J170" si="23">$C$2&amp;B$148&amp;"N"</f>
        <v>COMPMBN</v>
      </c>
      <c r="K152" s="72">
        <f>'COM-MUN-RSD'!N26/1000</f>
        <v>0.84</v>
      </c>
      <c r="M152" s="7" t="s">
        <v>16</v>
      </c>
      <c r="N152" s="7"/>
    </row>
    <row r="153" spans="2:14" x14ac:dyDescent="0.3">
      <c r="B153" s="7"/>
      <c r="C153" s="7"/>
      <c r="D153" s="7" t="str">
        <f t="shared" ref="D153:D170" si="24">IFERROR(IF(K153&gt;0,"FLO_EMIS","*"),"*")</f>
        <v>FLO_EMIS</v>
      </c>
      <c r="E153" s="8" t="s">
        <v>204</v>
      </c>
      <c r="F153" s="9" t="str">
        <f>VLOOKUP('COM-MUN-RSD'!E27,Fuels!$B$6:$F$20,$E$2)</f>
        <v>COMBPL</v>
      </c>
      <c r="G153" s="9" t="str">
        <f t="shared" si="22"/>
        <v>COMBPL</v>
      </c>
      <c r="H153" s="7" t="str">
        <f>$D$2&amp;'COM-MUN-RSD'!A27&amp;"*"</f>
        <v>CH*</v>
      </c>
      <c r="I153" s="7" t="str">
        <f>"*"&amp;'COM-MUN-RSD'!C27&amp;"*"</f>
        <v>*PelletBoilerBPL*</v>
      </c>
      <c r="J153" s="7" t="str">
        <f t="shared" si="23"/>
        <v>COMPMBN</v>
      </c>
      <c r="K153" s="72">
        <f>'COM-MUN-RSD'!N27/1000</f>
        <v>0.48</v>
      </c>
      <c r="M153" s="7" t="s">
        <v>16</v>
      </c>
      <c r="N153" s="7"/>
    </row>
    <row r="154" spans="2:14" x14ac:dyDescent="0.3">
      <c r="B154" s="7"/>
      <c r="C154" s="7"/>
      <c r="D154" s="7" t="str">
        <f t="shared" si="24"/>
        <v>FLO_EMIS</v>
      </c>
      <c r="E154" s="8" t="s">
        <v>204</v>
      </c>
      <c r="F154" s="9" t="str">
        <f>VLOOKUP('COM-MUN-RSD'!E28,Fuels!$B$6:$F$20,$E$2)</f>
        <v>COMCOA</v>
      </c>
      <c r="G154" s="9" t="str">
        <f t="shared" si="22"/>
        <v>COMCOA</v>
      </c>
      <c r="H154" s="7" t="str">
        <f>$D$2&amp;'COM-MUN-RSD'!A28&amp;"*"</f>
        <v>CH*</v>
      </c>
      <c r="I154" s="7" t="str">
        <f>"*"&amp;'COM-MUN-RSD'!C28&amp;"*"</f>
        <v>*CoalBoilerCOA*</v>
      </c>
      <c r="J154" s="7" t="str">
        <f t="shared" si="23"/>
        <v>COMPMBN</v>
      </c>
      <c r="K154" s="72">
        <f>'COM-MUN-RSD'!N28/1000</f>
        <v>0.22500000000000001</v>
      </c>
      <c r="M154" s="7" t="s">
        <v>16</v>
      </c>
      <c r="N154" s="7"/>
    </row>
    <row r="155" spans="2:14" x14ac:dyDescent="0.3">
      <c r="B155" s="7"/>
      <c r="C155" s="7"/>
      <c r="D155" s="7" t="str">
        <f t="shared" si="24"/>
        <v>FLO_EMIS</v>
      </c>
      <c r="E155" s="8" t="s">
        <v>204</v>
      </c>
      <c r="F155" s="9" t="str">
        <f>VLOOKUP('COM-MUN-RSD'!E29,Fuels!$B$6:$F$20,$E$2)</f>
        <v>COMCOA</v>
      </c>
      <c r="G155" s="9" t="str">
        <f t="shared" si="22"/>
        <v>COMCOA</v>
      </c>
      <c r="H155" s="7" t="str">
        <f>$D$2&amp;'COM-MUN-RSD'!A29&amp;"*"</f>
        <v>CH*</v>
      </c>
      <c r="I155" s="7" t="str">
        <f>"*"&amp;'COM-MUN-RSD'!C29&amp;"*"</f>
        <v>*DieselFurnaceDST*</v>
      </c>
      <c r="J155" s="7" t="str">
        <f t="shared" si="23"/>
        <v>COMPMBN</v>
      </c>
      <c r="K155" s="72">
        <f>'COM-MUN-RSD'!N29/1000</f>
        <v>2.2000000000000001E-3</v>
      </c>
      <c r="M155" s="7" t="s">
        <v>16</v>
      </c>
      <c r="N155" s="7"/>
    </row>
    <row r="156" spans="2:14" x14ac:dyDescent="0.3">
      <c r="B156" s="7"/>
      <c r="C156" s="7"/>
      <c r="D156" s="7" t="str">
        <f t="shared" si="24"/>
        <v>FLO_EMIS</v>
      </c>
      <c r="E156" s="8" t="s">
        <v>204</v>
      </c>
      <c r="F156" s="9" t="str">
        <f>VLOOKUP('COM-MUN-RSD'!E33,Fuels!$B$6:$F$20,$E$2)</f>
        <v>COMGAS</v>
      </c>
      <c r="G156" s="9" t="str">
        <f t="shared" si="22"/>
        <v>COMGAS</v>
      </c>
      <c r="H156" s="7" t="str">
        <f>$D$2&amp;'COM-MUN-RSD'!A33&amp;"*"</f>
        <v>CH*</v>
      </c>
      <c r="I156" s="7" t="str">
        <f>"*"&amp;'COM-MUN-RSD'!C33&amp;"*"</f>
        <v>*GasFurnaceGAS*</v>
      </c>
      <c r="J156" s="7" t="str">
        <f t="shared" si="23"/>
        <v>COMPMBN</v>
      </c>
      <c r="K156" s="72">
        <f>'COM-MUN-RSD'!N33/1000</f>
        <v>2.2000000000000001E-3</v>
      </c>
      <c r="M156" s="7" t="s">
        <v>16</v>
      </c>
      <c r="N156" s="7"/>
    </row>
    <row r="157" spans="2:14" x14ac:dyDescent="0.3">
      <c r="B157" s="7"/>
      <c r="C157" s="7"/>
      <c r="D157" s="7" t="str">
        <f t="shared" si="24"/>
        <v>FLO_EMIS</v>
      </c>
      <c r="E157" s="8" t="s">
        <v>204</v>
      </c>
      <c r="F157" s="9" t="str">
        <f>VLOOKUP('COM-MUN-RSD'!E34,Fuels!$B$6:$F$20,$E$2)</f>
        <v>COMGAS</v>
      </c>
      <c r="G157" s="9" t="str">
        <f t="shared" si="22"/>
        <v>COMGAS</v>
      </c>
      <c r="H157" s="7" t="str">
        <f>$D$2&amp;'COM-MUN-RSD'!A34&amp;"*"</f>
        <v>CH*</v>
      </c>
      <c r="I157" s="7" t="str">
        <f>"*"&amp;'COM-MUN-RSD'!C34&amp;"*"</f>
        <v>*GasBoilerGAS*</v>
      </c>
      <c r="J157" s="7" t="str">
        <f t="shared" si="23"/>
        <v>COMPMBN</v>
      </c>
      <c r="K157" s="72">
        <f>'COM-MUN-RSD'!N34/1000</f>
        <v>2.0000000000000001E-4</v>
      </c>
      <c r="M157" s="7" t="s">
        <v>16</v>
      </c>
      <c r="N157" s="7"/>
    </row>
    <row r="158" spans="2:14" x14ac:dyDescent="0.3">
      <c r="B158" s="7"/>
      <c r="C158" s="7"/>
      <c r="D158" s="7" t="str">
        <f t="shared" si="24"/>
        <v>FLO_EMIS</v>
      </c>
      <c r="E158" s="8" t="s">
        <v>204</v>
      </c>
      <c r="F158" s="9" t="str">
        <f>VLOOKUP('COM-MUN-RSD'!E36,Fuels!$B$6:$F$20,$E$2)</f>
        <v>COMLPG</v>
      </c>
      <c r="G158" s="9" t="str">
        <f t="shared" si="22"/>
        <v>COMLPG</v>
      </c>
      <c r="H158" s="7" t="str">
        <f>$D$2&amp;'COM-MUN-RSD'!A36&amp;"*"</f>
        <v>CH*</v>
      </c>
      <c r="I158" s="7" t="str">
        <f>"*"&amp;'COM-MUN-RSD'!C36&amp;"*"</f>
        <v>*LPGFurnaceLPG*</v>
      </c>
      <c r="J158" s="7" t="str">
        <f t="shared" si="23"/>
        <v>COMPMBN</v>
      </c>
      <c r="K158" s="72">
        <f>'COM-MUN-RSD'!N36/1000</f>
        <v>2.0000000000000001E-4</v>
      </c>
      <c r="M158" s="7" t="s">
        <v>16</v>
      </c>
      <c r="N158" s="7"/>
    </row>
    <row r="159" spans="2:14" x14ac:dyDescent="0.3">
      <c r="B159" s="7"/>
      <c r="C159" s="7"/>
      <c r="D159" s="7" t="str">
        <f t="shared" si="24"/>
        <v>FLO_EMIS</v>
      </c>
      <c r="E159" s="8" t="s">
        <v>204</v>
      </c>
      <c r="F159" s="9" t="str">
        <f>VLOOKUP('COM-MUN-RSD'!E43,Fuels!$B$6:$F$20,$E$2)</f>
        <v>COMGAS</v>
      </c>
      <c r="G159" s="9" t="str">
        <f t="shared" si="22"/>
        <v>COMGAS</v>
      </c>
      <c r="H159" s="7" t="str">
        <f>$D$2&amp;'COM-MUN-RSD'!A43&amp;"*"</f>
        <v>CK*</v>
      </c>
      <c r="I159" s="7" t="str">
        <f>"*"&amp;'COM-MUN-RSD'!C43&amp;"*"</f>
        <v>*GasOvenHobsELC*</v>
      </c>
      <c r="J159" s="7" t="str">
        <f t="shared" si="23"/>
        <v>COMPMBN</v>
      </c>
      <c r="K159" s="72">
        <f>'COM-MUN-RSD'!N43/1000</f>
        <v>2.2000000000000001E-3</v>
      </c>
      <c r="M159" s="7" t="s">
        <v>16</v>
      </c>
      <c r="N159" s="7"/>
    </row>
    <row r="160" spans="2:14" x14ac:dyDescent="0.3">
      <c r="B160" s="7"/>
      <c r="C160" s="7"/>
      <c r="D160" s="7" t="str">
        <f t="shared" si="24"/>
        <v>FLO_EMIS</v>
      </c>
      <c r="E160" s="8" t="s">
        <v>204</v>
      </c>
      <c r="F160" s="9" t="str">
        <f>VLOOKUP('COM-MUN-RSD'!E44,Fuels!$B$6:$F$20,$E$2)</f>
        <v>COMGAS</v>
      </c>
      <c r="G160" s="9" t="str">
        <f t="shared" si="22"/>
        <v>COMGAS</v>
      </c>
      <c r="H160" s="7" t="str">
        <f>$D$2&amp;'COM-MUN-RSD'!A44&amp;"*"</f>
        <v>CK*</v>
      </c>
      <c r="I160" s="7" t="str">
        <f>"*"&amp;'COM-MUN-RSD'!C44&amp;"*"</f>
        <v>*GasRangeGAS*</v>
      </c>
      <c r="J160" s="7" t="str">
        <f t="shared" si="23"/>
        <v>COMPMBN</v>
      </c>
      <c r="K160" s="72">
        <f>'COM-MUN-RSD'!N44/1000</f>
        <v>2.2000000000000001E-3</v>
      </c>
      <c r="M160" s="7" t="s">
        <v>16</v>
      </c>
      <c r="N160" s="7"/>
    </row>
    <row r="161" spans="2:14" x14ac:dyDescent="0.3">
      <c r="B161" s="7"/>
      <c r="C161" s="7"/>
      <c r="D161" s="7" t="str">
        <f t="shared" si="24"/>
        <v>FLO_EMIS</v>
      </c>
      <c r="E161" s="8" t="s">
        <v>204</v>
      </c>
      <c r="F161" s="9" t="str">
        <f>VLOOKUP('COM-MUN-RSD'!E45,Fuels!$B$6:$F$20,$E$2)</f>
        <v>COMGAS</v>
      </c>
      <c r="G161" s="9" t="str">
        <f t="shared" si="22"/>
        <v>COMGAS</v>
      </c>
      <c r="H161" s="7" t="str">
        <f>$D$2&amp;'COM-MUN-RSD'!A45&amp;"*"</f>
        <v>CK*</v>
      </c>
      <c r="I161" s="7" t="str">
        <f>"*"&amp;'COM-MUN-RSD'!C45&amp;"*"</f>
        <v>*GasFryerGriddleGAS*</v>
      </c>
      <c r="J161" s="7" t="str">
        <f t="shared" si="23"/>
        <v>COMPMBN</v>
      </c>
      <c r="K161" s="72">
        <f>'COM-MUN-RSD'!N45/1000</f>
        <v>2.2000000000000001E-3</v>
      </c>
      <c r="M161" s="7" t="s">
        <v>16</v>
      </c>
      <c r="N161" s="7"/>
    </row>
    <row r="162" spans="2:14" x14ac:dyDescent="0.3">
      <c r="B162" s="7"/>
      <c r="C162" s="7"/>
      <c r="D162" s="7" t="str">
        <f t="shared" si="24"/>
        <v>FLO_EMIS</v>
      </c>
      <c r="E162" s="8" t="s">
        <v>204</v>
      </c>
      <c r="F162" s="9" t="str">
        <f>VLOOKUP('COM-MUN-RSD'!E46,Fuels!$B$6:$F$20,$E$2)</f>
        <v>COMGAS</v>
      </c>
      <c r="G162" s="9" t="str">
        <f t="shared" si="22"/>
        <v>COMGAS</v>
      </c>
      <c r="H162" s="7" t="str">
        <f>$D$2&amp;'COM-MUN-RSD'!A46&amp;"*"</f>
        <v>CK*</v>
      </c>
      <c r="I162" s="7" t="str">
        <f>"*"&amp;'COM-MUN-RSD'!C46&amp;"*"</f>
        <v>*GasSteamerGAS*</v>
      </c>
      <c r="J162" s="7" t="str">
        <f t="shared" si="23"/>
        <v>COMPMBN</v>
      </c>
      <c r="K162" s="72">
        <f>'COM-MUN-RSD'!N46/1000</f>
        <v>2.2000000000000001E-3</v>
      </c>
      <c r="M162" s="7" t="s">
        <v>16</v>
      </c>
      <c r="N162" s="7"/>
    </row>
    <row r="163" spans="2:14" x14ac:dyDescent="0.3">
      <c r="B163" s="7"/>
      <c r="C163" s="7"/>
      <c r="D163" s="7" t="str">
        <f t="shared" si="24"/>
        <v>FLO_EMIS</v>
      </c>
      <c r="E163" s="8" t="s">
        <v>204</v>
      </c>
      <c r="F163" s="9" t="str">
        <f>VLOOKUP('COM-MUN-RSD'!E47,Fuels!$B$6:$F$20,$E$2)</f>
        <v>COMLPG</v>
      </c>
      <c r="G163" s="9" t="str">
        <f t="shared" si="22"/>
        <v>COMLPG</v>
      </c>
      <c r="H163" s="7" t="str">
        <f>$D$2&amp;'COM-MUN-RSD'!A47&amp;"*"</f>
        <v>CK*</v>
      </c>
      <c r="I163" s="7" t="str">
        <f>"*"&amp;'COM-MUN-RSD'!C47&amp;"*"</f>
        <v>*LPGOvenHobsLPG*</v>
      </c>
      <c r="J163" s="7" t="str">
        <f t="shared" si="23"/>
        <v>COMPMBN</v>
      </c>
      <c r="K163" s="72">
        <f>'COM-MUN-RSD'!N47/1000</f>
        <v>2.2000000000000001E-3</v>
      </c>
      <c r="M163" s="7" t="s">
        <v>16</v>
      </c>
      <c r="N163" s="7"/>
    </row>
    <row r="164" spans="2:14" x14ac:dyDescent="0.3">
      <c r="B164" s="7"/>
      <c r="C164" s="7"/>
      <c r="D164" s="7" t="str">
        <f t="shared" si="24"/>
        <v>FLO_EMIS</v>
      </c>
      <c r="E164" s="8" t="s">
        <v>204</v>
      </c>
      <c r="F164" s="9" t="str">
        <f>VLOOKUP('COM-MUN-RSD'!E48,Fuels!$B$6:$F$20,$E$2)</f>
        <v>COMLPG</v>
      </c>
      <c r="G164" s="9" t="str">
        <f t="shared" si="22"/>
        <v>COMLPG</v>
      </c>
      <c r="H164" s="7" t="str">
        <f>$D$2&amp;'COM-MUN-RSD'!A48&amp;"*"</f>
        <v>CK*</v>
      </c>
      <c r="I164" s="7" t="str">
        <f>"*"&amp;'COM-MUN-RSD'!C48&amp;"*"</f>
        <v>*LPGRangeLPG*</v>
      </c>
      <c r="J164" s="7" t="str">
        <f t="shared" si="23"/>
        <v>COMPMBN</v>
      </c>
      <c r="K164" s="72">
        <f>'COM-MUN-RSD'!N48/1000</f>
        <v>2.2000000000000001E-3</v>
      </c>
      <c r="M164" s="7" t="s">
        <v>16</v>
      </c>
      <c r="N164" s="7"/>
    </row>
    <row r="165" spans="2:14" x14ac:dyDescent="0.3">
      <c r="B165" s="7"/>
      <c r="C165" s="7"/>
      <c r="D165" s="7" t="str">
        <f t="shared" si="24"/>
        <v>FLO_EMIS</v>
      </c>
      <c r="E165" s="8" t="s">
        <v>204</v>
      </c>
      <c r="F165" s="9" t="str">
        <f>VLOOKUP('COM-MUN-RSD'!E58,Fuels!$B$6:$F$20,$E$2)</f>
        <v>COMBFW</v>
      </c>
      <c r="G165" s="9" t="str">
        <f t="shared" si="22"/>
        <v>COMBFW</v>
      </c>
      <c r="H165" s="7" t="str">
        <f>$D$2&amp;'COM-MUN-RSD'!A58&amp;"*"</f>
        <v>CW*</v>
      </c>
      <c r="I165" s="7" t="str">
        <f>"*"&amp;'COM-MUN-RSD'!C58&amp;"*"</f>
        <v>*WoodStoveBFW*</v>
      </c>
      <c r="J165" s="7" t="str">
        <f t="shared" si="23"/>
        <v>COMPMBN</v>
      </c>
      <c r="K165" s="72">
        <f>'COM-MUN-RSD'!N58/1000</f>
        <v>0.84</v>
      </c>
      <c r="M165" s="7" t="s">
        <v>16</v>
      </c>
      <c r="N165" s="7"/>
    </row>
    <row r="166" spans="2:14" x14ac:dyDescent="0.3">
      <c r="B166" s="7"/>
      <c r="C166" s="7"/>
      <c r="D166" s="7" t="str">
        <f t="shared" si="24"/>
        <v>FLO_EMIS</v>
      </c>
      <c r="E166" s="8" t="s">
        <v>204</v>
      </c>
      <c r="F166" s="9" t="str">
        <f>VLOOKUP('COM-MUN-RSD'!E59,Fuels!$B$6:$F$20,$E$2)</f>
        <v>COMBPL</v>
      </c>
      <c r="G166" s="9" t="str">
        <f t="shared" si="22"/>
        <v>COMBPL</v>
      </c>
      <c r="H166" s="7" t="str">
        <f>$D$2&amp;'COM-MUN-RSD'!A59&amp;"*"</f>
        <v>CW*</v>
      </c>
      <c r="I166" s="7" t="str">
        <f>"*"&amp;'COM-MUN-RSD'!C59&amp;"*"</f>
        <v>*PelletStoveBPL*</v>
      </c>
      <c r="J166" s="7" t="str">
        <f t="shared" si="23"/>
        <v>COMPMBN</v>
      </c>
      <c r="K166" s="72">
        <f>'COM-MUN-RSD'!N59/1000</f>
        <v>9.2999999999999999E-2</v>
      </c>
      <c r="M166" s="7" t="s">
        <v>16</v>
      </c>
      <c r="N166" s="7"/>
    </row>
    <row r="167" spans="2:14" x14ac:dyDescent="0.3">
      <c r="B167" s="7"/>
      <c r="C167" s="7"/>
      <c r="D167" s="7" t="str">
        <f t="shared" si="24"/>
        <v>FLO_EMIS</v>
      </c>
      <c r="E167" s="8" t="s">
        <v>204</v>
      </c>
      <c r="F167" s="9" t="str">
        <f>VLOOKUP('COM-MUN-RSD'!E60,Fuels!$B$6:$F$20,$E$2)</f>
        <v>COMCOA</v>
      </c>
      <c r="G167" s="9" t="str">
        <f t="shared" si="22"/>
        <v>COMCOA</v>
      </c>
      <c r="H167" s="7" t="str">
        <f>$D$2&amp;'COM-MUN-RSD'!A60&amp;"*"</f>
        <v>CW*</v>
      </c>
      <c r="I167" s="7" t="str">
        <f>"*"&amp;'COM-MUN-RSD'!C60&amp;"*"</f>
        <v>*CoalFurnaceCOA*</v>
      </c>
      <c r="J167" s="7" t="str">
        <f t="shared" si="23"/>
        <v>COMPMBN</v>
      </c>
      <c r="K167" s="72">
        <f>'COM-MUN-RSD'!N60/1000</f>
        <v>0.45</v>
      </c>
      <c r="M167" s="7" t="s">
        <v>16</v>
      </c>
      <c r="N167" s="7"/>
    </row>
    <row r="168" spans="2:14" x14ac:dyDescent="0.3">
      <c r="B168" s="7"/>
      <c r="C168" s="7"/>
      <c r="D168" s="7" t="str">
        <f t="shared" si="24"/>
        <v>FLO_EMIS</v>
      </c>
      <c r="E168" s="8" t="s">
        <v>204</v>
      </c>
      <c r="F168" s="9" t="str">
        <f>VLOOKUP('COM-MUN-RSD'!E61,Fuels!$B$6:$F$20,$E$2)</f>
        <v>COMDST</v>
      </c>
      <c r="G168" s="9" t="str">
        <f t="shared" si="22"/>
        <v>COMDST</v>
      </c>
      <c r="H168" s="7" t="str">
        <f>$D$2&amp;'COM-MUN-RSD'!A61&amp;"*"</f>
        <v>CW*</v>
      </c>
      <c r="I168" s="7" t="str">
        <f>"*"&amp;'COM-MUN-RSD'!C61&amp;"*"</f>
        <v>*DieselFurnaceDST*</v>
      </c>
      <c r="J168" s="7" t="str">
        <f t="shared" si="23"/>
        <v>COMPMBN</v>
      </c>
      <c r="K168" s="72">
        <f>'COM-MUN-RSD'!N61/1000</f>
        <v>2.2000000000000001E-3</v>
      </c>
      <c r="M168" s="7" t="s">
        <v>16</v>
      </c>
      <c r="N168" s="7"/>
    </row>
    <row r="169" spans="2:14" x14ac:dyDescent="0.3">
      <c r="B169" s="7"/>
      <c r="C169" s="7"/>
      <c r="D169" s="7" t="str">
        <f t="shared" si="24"/>
        <v>FLO_EMIS</v>
      </c>
      <c r="E169" s="8" t="s">
        <v>204</v>
      </c>
      <c r="F169" s="9" t="str">
        <f>VLOOKUP('COM-MUN-RSD'!E63,Fuels!$B$6:$F$20,$E$2)</f>
        <v>COMGAS</v>
      </c>
      <c r="G169" s="9" t="str">
        <f t="shared" si="22"/>
        <v>COMGAS</v>
      </c>
      <c r="H169" s="7" t="str">
        <f>$D$2&amp;'COM-MUN-RSD'!A63&amp;"*"</f>
        <v>CW*</v>
      </c>
      <c r="I169" s="7" t="str">
        <f>"*"&amp;'COM-MUN-RSD'!C63&amp;"*"</f>
        <v>*GasFurnaceGAS*</v>
      </c>
      <c r="J169" s="7" t="str">
        <f t="shared" si="23"/>
        <v>COMPMBN</v>
      </c>
      <c r="K169" s="72">
        <f>'COM-MUN-RSD'!N63/1000</f>
        <v>2.2000000000000001E-3</v>
      </c>
      <c r="M169" s="7" t="s">
        <v>16</v>
      </c>
      <c r="N169" s="7"/>
    </row>
    <row r="170" spans="2:14" x14ac:dyDescent="0.3">
      <c r="B170" s="7"/>
      <c r="C170" s="7"/>
      <c r="D170" s="7" t="str">
        <f t="shared" si="24"/>
        <v>FLO_EMIS</v>
      </c>
      <c r="E170" s="8" t="s">
        <v>204</v>
      </c>
      <c r="F170" s="9" t="str">
        <f>VLOOKUP('COM-MUN-RSD'!E65,Fuels!$B$6:$F$20,$E$2)</f>
        <v>COMLPG</v>
      </c>
      <c r="G170" s="9" t="str">
        <f t="shared" si="22"/>
        <v>COMLPG</v>
      </c>
      <c r="H170" s="7" t="str">
        <f>$D$2&amp;'COM-MUN-RSD'!A65&amp;"*"</f>
        <v>CW*</v>
      </c>
      <c r="I170" s="7" t="str">
        <f>"*"&amp;'COM-MUN-RSD'!C65&amp;"*"</f>
        <v>*LPGFurnaceLPG*</v>
      </c>
      <c r="J170" s="7" t="str">
        <f t="shared" si="23"/>
        <v>COMPMBN</v>
      </c>
      <c r="K170" s="72">
        <f>'COM-MUN-RSD'!N65/1000</f>
        <v>2.0000000000000001E-4</v>
      </c>
      <c r="M170" s="7" t="s">
        <v>16</v>
      </c>
      <c r="N170" s="7"/>
    </row>
    <row r="172" spans="2:14" x14ac:dyDescent="0.3">
      <c r="B172" s="1" t="str">
        <f>'COM-MUN-RSD'!O11</f>
        <v>VOC</v>
      </c>
      <c r="C172" s="1"/>
      <c r="D172" s="1"/>
      <c r="E172" s="1"/>
      <c r="F172" s="1"/>
      <c r="G172" s="1"/>
      <c r="I172" s="1"/>
      <c r="M172" s="1"/>
      <c r="N172" s="1"/>
    </row>
    <row r="173" spans="2:14" x14ac:dyDescent="0.3">
      <c r="B173" s="1"/>
      <c r="C173" s="1"/>
      <c r="D173" s="1"/>
      <c r="E173" s="1"/>
      <c r="F173" s="1"/>
      <c r="G173" s="1"/>
      <c r="I173" s="1"/>
      <c r="M173" s="1"/>
      <c r="N173" s="1"/>
    </row>
    <row r="174" spans="2:14" x14ac:dyDescent="0.3">
      <c r="B174" s="3" t="s">
        <v>1</v>
      </c>
      <c r="M174" s="1"/>
      <c r="N174" s="1"/>
    </row>
    <row r="175" spans="2:14" x14ac:dyDescent="0.3">
      <c r="B175" s="5" t="s">
        <v>2</v>
      </c>
      <c r="C175" s="5" t="s">
        <v>3</v>
      </c>
      <c r="D175" s="5" t="s">
        <v>4</v>
      </c>
      <c r="E175" s="5" t="s">
        <v>5</v>
      </c>
      <c r="F175" s="5" t="s">
        <v>6</v>
      </c>
      <c r="G175" s="5" t="s">
        <v>7</v>
      </c>
      <c r="H175" s="5" t="s">
        <v>8</v>
      </c>
      <c r="I175" s="5" t="s">
        <v>9</v>
      </c>
      <c r="J175" s="5" t="s">
        <v>10</v>
      </c>
      <c r="K175" s="5" t="s">
        <v>11</v>
      </c>
      <c r="M175" s="5" t="s">
        <v>12</v>
      </c>
      <c r="N175" s="5" t="s">
        <v>13</v>
      </c>
    </row>
    <row r="176" spans="2:14" x14ac:dyDescent="0.3">
      <c r="B176" s="7"/>
      <c r="C176" s="7"/>
      <c r="D176" s="7" t="str">
        <f>IFERROR(IF(K176&gt;0,"FLO_EMIS","*"),"*")</f>
        <v>FLO_EMIS</v>
      </c>
      <c r="E176" s="8" t="s">
        <v>204</v>
      </c>
      <c r="F176" s="9" t="str">
        <f>VLOOKUP('COM-MUN-RSD'!E26,Fuels!$B$6:$F$20,$E$2)</f>
        <v>COMBFW</v>
      </c>
      <c r="G176" s="9" t="str">
        <f t="shared" ref="G176:G194" si="25">F176</f>
        <v>COMBFW</v>
      </c>
      <c r="H176" s="7" t="str">
        <f>$D$2&amp;'COM-MUN-RSD'!A26&amp;"*"</f>
        <v>CH*</v>
      </c>
      <c r="I176" s="7" t="str">
        <f>"*"&amp;'COM-MUN-RSD'!C26&amp;"*"</f>
        <v>*WoodStoveBFW*</v>
      </c>
      <c r="J176" s="7" t="str">
        <f t="shared" ref="J176:J194" si="26">$C$2&amp;B$172&amp;"N"</f>
        <v>COMVOCN</v>
      </c>
      <c r="K176" s="72">
        <f>'COM-MUN-RSD'!O26/1000</f>
        <v>0.6</v>
      </c>
      <c r="M176" s="7" t="s">
        <v>16</v>
      </c>
      <c r="N176" s="7"/>
    </row>
    <row r="177" spans="2:14" x14ac:dyDescent="0.3">
      <c r="B177" s="7"/>
      <c r="C177" s="7"/>
      <c r="D177" s="7" t="str">
        <f t="shared" ref="D177:D194" si="27">IFERROR(IF(K177&gt;0,"FLO_EMIS","*"),"*")</f>
        <v>FLO_EMIS</v>
      </c>
      <c r="E177" s="8" t="s">
        <v>204</v>
      </c>
      <c r="F177" s="9" t="str">
        <f>VLOOKUP('COM-MUN-RSD'!E27,Fuels!$B$6:$F$20,$E$2)</f>
        <v>COMBPL</v>
      </c>
      <c r="G177" s="9" t="str">
        <f t="shared" si="25"/>
        <v>COMBPL</v>
      </c>
      <c r="H177" s="7" t="str">
        <f>$D$2&amp;'COM-MUN-RSD'!A27&amp;"*"</f>
        <v>CH*</v>
      </c>
      <c r="I177" s="7" t="str">
        <f>"*"&amp;'COM-MUN-RSD'!C27&amp;"*"</f>
        <v>*PelletBoilerBPL*</v>
      </c>
      <c r="J177" s="7" t="str">
        <f t="shared" si="26"/>
        <v>COMVOCN</v>
      </c>
      <c r="K177" s="72">
        <f>'COM-MUN-RSD'!O27/1000</f>
        <v>0.35</v>
      </c>
      <c r="M177" s="7" t="s">
        <v>16</v>
      </c>
      <c r="N177" s="7"/>
    </row>
    <row r="178" spans="2:14" x14ac:dyDescent="0.3">
      <c r="B178" s="7"/>
      <c r="C178" s="7"/>
      <c r="D178" s="7" t="str">
        <f t="shared" si="27"/>
        <v>FLO_EMIS</v>
      </c>
      <c r="E178" s="8" t="s">
        <v>204</v>
      </c>
      <c r="F178" s="9" t="str">
        <f>VLOOKUP('COM-MUN-RSD'!E28,Fuels!$B$6:$F$20,$E$2)</f>
        <v>COMCOA</v>
      </c>
      <c r="G178" s="9" t="str">
        <f t="shared" si="25"/>
        <v>COMCOA</v>
      </c>
      <c r="H178" s="7" t="str">
        <f>$D$2&amp;'COM-MUN-RSD'!A28&amp;"*"</f>
        <v>CH*</v>
      </c>
      <c r="I178" s="7" t="str">
        <f>"*"&amp;'COM-MUN-RSD'!C28&amp;"*"</f>
        <v>*CoalBoilerCOA*</v>
      </c>
      <c r="J178" s="7" t="str">
        <f t="shared" si="26"/>
        <v>COMVOCN</v>
      </c>
      <c r="K178" s="72">
        <f>'COM-MUN-RSD'!O28/1000</f>
        <v>0.17399999999999999</v>
      </c>
      <c r="M178" s="7" t="s">
        <v>16</v>
      </c>
      <c r="N178" s="7"/>
    </row>
    <row r="179" spans="2:14" x14ac:dyDescent="0.3">
      <c r="B179" s="7"/>
      <c r="C179" s="7"/>
      <c r="D179" s="7" t="str">
        <f t="shared" si="27"/>
        <v>FLO_EMIS</v>
      </c>
      <c r="E179" s="8" t="s">
        <v>204</v>
      </c>
      <c r="F179" s="9" t="str">
        <f>VLOOKUP('COM-MUN-RSD'!E29,Fuels!$B$6:$F$20,$E$2)</f>
        <v>COMCOA</v>
      </c>
      <c r="G179" s="9" t="str">
        <f t="shared" si="25"/>
        <v>COMCOA</v>
      </c>
      <c r="H179" s="7" t="str">
        <f>$D$2&amp;'COM-MUN-RSD'!A29&amp;"*"</f>
        <v>CH*</v>
      </c>
      <c r="I179" s="7" t="str">
        <f>"*"&amp;'COM-MUN-RSD'!C29&amp;"*"</f>
        <v>*DieselFurnaceDST*</v>
      </c>
      <c r="J179" s="7" t="str">
        <f t="shared" si="26"/>
        <v>COMVOCN</v>
      </c>
      <c r="K179" s="72">
        <f>'COM-MUN-RSD'!O29/1000</f>
        <v>1.1999999999999999E-3</v>
      </c>
      <c r="M179" s="7" t="s">
        <v>16</v>
      </c>
      <c r="N179" s="7"/>
    </row>
    <row r="180" spans="2:14" x14ac:dyDescent="0.3">
      <c r="B180" s="7"/>
      <c r="C180" s="7"/>
      <c r="D180" s="7" t="str">
        <f t="shared" si="27"/>
        <v>FLO_EMIS</v>
      </c>
      <c r="E180" s="8" t="s">
        <v>204</v>
      </c>
      <c r="F180" s="9" t="str">
        <f>VLOOKUP('COM-MUN-RSD'!E33,Fuels!$B$6:$F$20,$E$2)</f>
        <v>COMGAS</v>
      </c>
      <c r="G180" s="9" t="str">
        <f t="shared" si="25"/>
        <v>COMGAS</v>
      </c>
      <c r="H180" s="7" t="str">
        <f>$D$2&amp;'COM-MUN-RSD'!A33&amp;"*"</f>
        <v>CH*</v>
      </c>
      <c r="I180" s="7" t="str">
        <f>"*"&amp;'COM-MUN-RSD'!C33&amp;"*"</f>
        <v>*GasFurnaceGAS*</v>
      </c>
      <c r="J180" s="7" t="str">
        <f t="shared" si="26"/>
        <v>COMVOCN</v>
      </c>
      <c r="K180" s="72">
        <f>'COM-MUN-RSD'!O33/1000</f>
        <v>2E-3</v>
      </c>
      <c r="M180" s="7" t="s">
        <v>16</v>
      </c>
      <c r="N180" s="7"/>
    </row>
    <row r="181" spans="2:14" x14ac:dyDescent="0.3">
      <c r="B181" s="7"/>
      <c r="C181" s="7"/>
      <c r="D181" s="7" t="str">
        <f t="shared" si="27"/>
        <v>FLO_EMIS</v>
      </c>
      <c r="E181" s="8" t="s">
        <v>204</v>
      </c>
      <c r="F181" s="9" t="str">
        <f>VLOOKUP('COM-MUN-RSD'!E34,Fuels!$B$6:$F$20,$E$2)</f>
        <v>COMGAS</v>
      </c>
      <c r="G181" s="9" t="str">
        <f t="shared" si="25"/>
        <v>COMGAS</v>
      </c>
      <c r="H181" s="7" t="str">
        <f>$D$2&amp;'COM-MUN-RSD'!A34&amp;"*"</f>
        <v>CH*</v>
      </c>
      <c r="I181" s="7" t="str">
        <f>"*"&amp;'COM-MUN-RSD'!C34&amp;"*"</f>
        <v>*GasBoilerGAS*</v>
      </c>
      <c r="J181" s="7" t="str">
        <f t="shared" si="26"/>
        <v>COMVOCN</v>
      </c>
      <c r="K181" s="72">
        <f>'COM-MUN-RSD'!O34/1000</f>
        <v>1.8E-3</v>
      </c>
      <c r="M181" s="7" t="s">
        <v>16</v>
      </c>
      <c r="N181" s="7"/>
    </row>
    <row r="182" spans="2:14" x14ac:dyDescent="0.3">
      <c r="B182" s="7"/>
      <c r="C182" s="7"/>
      <c r="D182" s="7" t="str">
        <f t="shared" si="27"/>
        <v>FLO_EMIS</v>
      </c>
      <c r="E182" s="8" t="s">
        <v>204</v>
      </c>
      <c r="F182" s="9" t="str">
        <f>VLOOKUP('COM-MUN-RSD'!E36,Fuels!$B$6:$F$20,$E$2)</f>
        <v>COMLPG</v>
      </c>
      <c r="G182" s="9" t="str">
        <f t="shared" si="25"/>
        <v>COMLPG</v>
      </c>
      <c r="H182" s="7" t="str">
        <f>$D$2&amp;'COM-MUN-RSD'!A36&amp;"*"</f>
        <v>CH*</v>
      </c>
      <c r="I182" s="7" t="str">
        <f>"*"&amp;'COM-MUN-RSD'!C36&amp;"*"</f>
        <v>*LPGFurnaceLPG*</v>
      </c>
      <c r="J182" s="7" t="str">
        <f t="shared" si="26"/>
        <v>COMVOCN</v>
      </c>
      <c r="K182" s="72">
        <f>'COM-MUN-RSD'!O36/1000</f>
        <v>1.8E-3</v>
      </c>
      <c r="M182" s="7" t="s">
        <v>16</v>
      </c>
      <c r="N182" s="7"/>
    </row>
    <row r="183" spans="2:14" x14ac:dyDescent="0.3">
      <c r="B183" s="7"/>
      <c r="C183" s="7"/>
      <c r="D183" s="7" t="str">
        <f t="shared" si="27"/>
        <v>FLO_EMIS</v>
      </c>
      <c r="E183" s="8" t="s">
        <v>204</v>
      </c>
      <c r="F183" s="9" t="str">
        <f>VLOOKUP('COM-MUN-RSD'!E43,Fuels!$B$6:$F$20,$E$2)</f>
        <v>COMGAS</v>
      </c>
      <c r="G183" s="9" t="str">
        <f t="shared" si="25"/>
        <v>COMGAS</v>
      </c>
      <c r="H183" s="7" t="str">
        <f>$D$2&amp;'COM-MUN-RSD'!A43&amp;"*"</f>
        <v>CK*</v>
      </c>
      <c r="I183" s="7" t="str">
        <f>"*"&amp;'COM-MUN-RSD'!C43&amp;"*"</f>
        <v>*GasOvenHobsELC*</v>
      </c>
      <c r="J183" s="7" t="str">
        <f t="shared" si="26"/>
        <v>COMVOCN</v>
      </c>
      <c r="K183" s="72">
        <f>'COM-MUN-RSD'!O43/1000</f>
        <v>2E-3</v>
      </c>
      <c r="M183" s="7" t="s">
        <v>16</v>
      </c>
      <c r="N183" s="7"/>
    </row>
    <row r="184" spans="2:14" x14ac:dyDescent="0.3">
      <c r="B184" s="7"/>
      <c r="C184" s="7"/>
      <c r="D184" s="7" t="str">
        <f t="shared" si="27"/>
        <v>FLO_EMIS</v>
      </c>
      <c r="E184" s="8" t="s">
        <v>204</v>
      </c>
      <c r="F184" s="9" t="str">
        <f>VLOOKUP('COM-MUN-RSD'!E44,Fuels!$B$6:$F$20,$E$2)</f>
        <v>COMGAS</v>
      </c>
      <c r="G184" s="9" t="str">
        <f t="shared" si="25"/>
        <v>COMGAS</v>
      </c>
      <c r="H184" s="7" t="str">
        <f>$D$2&amp;'COM-MUN-RSD'!A44&amp;"*"</f>
        <v>CK*</v>
      </c>
      <c r="I184" s="7" t="str">
        <f>"*"&amp;'COM-MUN-RSD'!C44&amp;"*"</f>
        <v>*GasRangeGAS*</v>
      </c>
      <c r="J184" s="7" t="str">
        <f t="shared" si="26"/>
        <v>COMVOCN</v>
      </c>
      <c r="K184" s="72">
        <f>'COM-MUN-RSD'!O44/1000</f>
        <v>2E-3</v>
      </c>
      <c r="M184" s="7" t="s">
        <v>16</v>
      </c>
      <c r="N184" s="7"/>
    </row>
    <row r="185" spans="2:14" x14ac:dyDescent="0.3">
      <c r="B185" s="7"/>
      <c r="C185" s="7"/>
      <c r="D185" s="7" t="str">
        <f t="shared" si="27"/>
        <v>FLO_EMIS</v>
      </c>
      <c r="E185" s="8" t="s">
        <v>204</v>
      </c>
      <c r="F185" s="9" t="str">
        <f>VLOOKUP('COM-MUN-RSD'!E45,Fuels!$B$6:$F$20,$E$2)</f>
        <v>COMGAS</v>
      </c>
      <c r="G185" s="9" t="str">
        <f t="shared" si="25"/>
        <v>COMGAS</v>
      </c>
      <c r="H185" s="7" t="str">
        <f>$D$2&amp;'COM-MUN-RSD'!A45&amp;"*"</f>
        <v>CK*</v>
      </c>
      <c r="I185" s="7" t="str">
        <f>"*"&amp;'COM-MUN-RSD'!C45&amp;"*"</f>
        <v>*GasFryerGriddleGAS*</v>
      </c>
      <c r="J185" s="7" t="str">
        <f t="shared" si="26"/>
        <v>COMVOCN</v>
      </c>
      <c r="K185" s="72">
        <f>'COM-MUN-RSD'!O45/1000</f>
        <v>2E-3</v>
      </c>
      <c r="M185" s="7" t="s">
        <v>16</v>
      </c>
      <c r="N185" s="7"/>
    </row>
    <row r="186" spans="2:14" x14ac:dyDescent="0.3">
      <c r="B186" s="7"/>
      <c r="C186" s="7"/>
      <c r="D186" s="7" t="str">
        <f t="shared" si="27"/>
        <v>FLO_EMIS</v>
      </c>
      <c r="E186" s="8" t="s">
        <v>204</v>
      </c>
      <c r="F186" s="9" t="str">
        <f>VLOOKUP('COM-MUN-RSD'!E46,Fuels!$B$6:$F$20,$E$2)</f>
        <v>COMGAS</v>
      </c>
      <c r="G186" s="9" t="str">
        <f t="shared" si="25"/>
        <v>COMGAS</v>
      </c>
      <c r="H186" s="7" t="str">
        <f>$D$2&amp;'COM-MUN-RSD'!A46&amp;"*"</f>
        <v>CK*</v>
      </c>
      <c r="I186" s="7" t="str">
        <f>"*"&amp;'COM-MUN-RSD'!C46&amp;"*"</f>
        <v>*GasSteamerGAS*</v>
      </c>
      <c r="J186" s="7" t="str">
        <f t="shared" si="26"/>
        <v>COMVOCN</v>
      </c>
      <c r="K186" s="72">
        <f>'COM-MUN-RSD'!O46/1000</f>
        <v>2E-3</v>
      </c>
      <c r="M186" s="7" t="s">
        <v>16</v>
      </c>
      <c r="N186" s="7"/>
    </row>
    <row r="187" spans="2:14" x14ac:dyDescent="0.3">
      <c r="B187" s="7"/>
      <c r="C187" s="7"/>
      <c r="D187" s="7" t="str">
        <f t="shared" si="27"/>
        <v>FLO_EMIS</v>
      </c>
      <c r="E187" s="8" t="s">
        <v>204</v>
      </c>
      <c r="F187" s="9" t="str">
        <f>VLOOKUP('COM-MUN-RSD'!E47,Fuels!$B$6:$F$20,$E$2)</f>
        <v>COMLPG</v>
      </c>
      <c r="G187" s="9" t="str">
        <f t="shared" si="25"/>
        <v>COMLPG</v>
      </c>
      <c r="H187" s="7" t="str">
        <f>$D$2&amp;'COM-MUN-RSD'!A47&amp;"*"</f>
        <v>CK*</v>
      </c>
      <c r="I187" s="7" t="str">
        <f>"*"&amp;'COM-MUN-RSD'!C47&amp;"*"</f>
        <v>*LPGOvenHobsLPG*</v>
      </c>
      <c r="J187" s="7" t="str">
        <f t="shared" si="26"/>
        <v>COMVOCN</v>
      </c>
      <c r="K187" s="72">
        <f>'COM-MUN-RSD'!O47/1000</f>
        <v>1.1999999999999999E-3</v>
      </c>
      <c r="M187" s="7" t="s">
        <v>16</v>
      </c>
      <c r="N187" s="7"/>
    </row>
    <row r="188" spans="2:14" x14ac:dyDescent="0.3">
      <c r="B188" s="7"/>
      <c r="C188" s="7"/>
      <c r="D188" s="7" t="str">
        <f t="shared" si="27"/>
        <v>FLO_EMIS</v>
      </c>
      <c r="E188" s="8" t="s">
        <v>204</v>
      </c>
      <c r="F188" s="9" t="str">
        <f>VLOOKUP('COM-MUN-RSD'!E48,Fuels!$B$6:$F$20,$E$2)</f>
        <v>COMLPG</v>
      </c>
      <c r="G188" s="9" t="str">
        <f t="shared" si="25"/>
        <v>COMLPG</v>
      </c>
      <c r="H188" s="7" t="str">
        <f>$D$2&amp;'COM-MUN-RSD'!A48&amp;"*"</f>
        <v>CK*</v>
      </c>
      <c r="I188" s="7" t="str">
        <f>"*"&amp;'COM-MUN-RSD'!C48&amp;"*"</f>
        <v>*LPGRangeLPG*</v>
      </c>
      <c r="J188" s="7" t="str">
        <f t="shared" si="26"/>
        <v>COMVOCN</v>
      </c>
      <c r="K188" s="72">
        <f>'COM-MUN-RSD'!O48/1000</f>
        <v>1.1999999999999999E-3</v>
      </c>
      <c r="M188" s="7" t="s">
        <v>16</v>
      </c>
      <c r="N188" s="7"/>
    </row>
    <row r="189" spans="2:14" x14ac:dyDescent="0.3">
      <c r="B189" s="7"/>
      <c r="C189" s="7"/>
      <c r="D189" s="7" t="str">
        <f t="shared" si="27"/>
        <v>FLO_EMIS</v>
      </c>
      <c r="E189" s="8" t="s">
        <v>204</v>
      </c>
      <c r="F189" s="9" t="str">
        <f>VLOOKUP('COM-MUN-RSD'!E58,Fuels!$B$6:$F$20,$E$2)</f>
        <v>COMBFW</v>
      </c>
      <c r="G189" s="9" t="str">
        <f t="shared" si="25"/>
        <v>COMBFW</v>
      </c>
      <c r="H189" s="7" t="str">
        <f>$D$2&amp;'COM-MUN-RSD'!A58&amp;"*"</f>
        <v>CW*</v>
      </c>
      <c r="I189" s="7" t="str">
        <f>"*"&amp;'COM-MUN-RSD'!C58&amp;"*"</f>
        <v>*WoodStoveBFW*</v>
      </c>
      <c r="J189" s="7" t="str">
        <f t="shared" si="26"/>
        <v>COMVOCN</v>
      </c>
      <c r="K189" s="72">
        <f>'COM-MUN-RSD'!O58/1000</f>
        <v>0.6</v>
      </c>
      <c r="M189" s="7" t="s">
        <v>16</v>
      </c>
      <c r="N189" s="7"/>
    </row>
    <row r="190" spans="2:14" x14ac:dyDescent="0.3">
      <c r="B190" s="7"/>
      <c r="C190" s="7"/>
      <c r="D190" s="7" t="str">
        <f t="shared" si="27"/>
        <v>FLO_EMIS</v>
      </c>
      <c r="E190" s="8" t="s">
        <v>204</v>
      </c>
      <c r="F190" s="9" t="str">
        <f>VLOOKUP('COM-MUN-RSD'!E59,Fuels!$B$6:$F$20,$E$2)</f>
        <v>COMBPL</v>
      </c>
      <c r="G190" s="9" t="str">
        <f t="shared" si="25"/>
        <v>COMBPL</v>
      </c>
      <c r="H190" s="7" t="str">
        <f>$D$2&amp;'COM-MUN-RSD'!A59&amp;"*"</f>
        <v>CW*</v>
      </c>
      <c r="I190" s="7" t="str">
        <f>"*"&amp;'COM-MUN-RSD'!C59&amp;"*"</f>
        <v>*PelletStoveBPL*</v>
      </c>
      <c r="J190" s="7" t="str">
        <f t="shared" si="26"/>
        <v>COMVOCN</v>
      </c>
      <c r="K190" s="72">
        <f>'COM-MUN-RSD'!O59/1000</f>
        <v>0.25</v>
      </c>
      <c r="M190" s="7" t="s">
        <v>16</v>
      </c>
      <c r="N190" s="7"/>
    </row>
    <row r="191" spans="2:14" x14ac:dyDescent="0.3">
      <c r="B191" s="7"/>
      <c r="C191" s="7"/>
      <c r="D191" s="7" t="str">
        <f t="shared" si="27"/>
        <v>FLO_EMIS</v>
      </c>
      <c r="E191" s="8" t="s">
        <v>204</v>
      </c>
      <c r="F191" s="9" t="str">
        <f>VLOOKUP('COM-MUN-RSD'!E60,Fuels!$B$6:$F$20,$E$2)</f>
        <v>COMCOA</v>
      </c>
      <c r="G191" s="9" t="str">
        <f t="shared" si="25"/>
        <v>COMCOA</v>
      </c>
      <c r="H191" s="7" t="str">
        <f>$D$2&amp;'COM-MUN-RSD'!A60&amp;"*"</f>
        <v>CW*</v>
      </c>
      <c r="I191" s="7" t="str">
        <f>"*"&amp;'COM-MUN-RSD'!C60&amp;"*"</f>
        <v>*CoalFurnaceCOA*</v>
      </c>
      <c r="J191" s="7" t="str">
        <f t="shared" si="26"/>
        <v>COMVOCN</v>
      </c>
      <c r="K191" s="72">
        <f>'COM-MUN-RSD'!O60/1000</f>
        <v>0.6</v>
      </c>
      <c r="M191" s="7" t="s">
        <v>16</v>
      </c>
      <c r="N191" s="7"/>
    </row>
    <row r="192" spans="2:14" x14ac:dyDescent="0.3">
      <c r="B192" s="7"/>
      <c r="C192" s="7"/>
      <c r="D192" s="7" t="str">
        <f t="shared" si="27"/>
        <v>FLO_EMIS</v>
      </c>
      <c r="E192" s="8" t="s">
        <v>204</v>
      </c>
      <c r="F192" s="9" t="str">
        <f>VLOOKUP('COM-MUN-RSD'!E61,Fuels!$B$6:$F$20,$E$2)</f>
        <v>COMDST</v>
      </c>
      <c r="G192" s="9" t="str">
        <f t="shared" si="25"/>
        <v>COMDST</v>
      </c>
      <c r="H192" s="7" t="str">
        <f>$D$2&amp;'COM-MUN-RSD'!A61&amp;"*"</f>
        <v>CW*</v>
      </c>
      <c r="I192" s="7" t="str">
        <f>"*"&amp;'COM-MUN-RSD'!C61&amp;"*"</f>
        <v>*DieselFurnaceDST*</v>
      </c>
      <c r="J192" s="7" t="str">
        <f t="shared" si="26"/>
        <v>COMVOCN</v>
      </c>
      <c r="K192" s="72">
        <f>'COM-MUN-RSD'!O61/1000</f>
        <v>1.1999999999999999E-3</v>
      </c>
      <c r="M192" s="7" t="s">
        <v>16</v>
      </c>
      <c r="N192" s="7"/>
    </row>
    <row r="193" spans="2:14" x14ac:dyDescent="0.3">
      <c r="B193" s="7"/>
      <c r="C193" s="7"/>
      <c r="D193" s="7" t="str">
        <f t="shared" si="27"/>
        <v>FLO_EMIS</v>
      </c>
      <c r="E193" s="8" t="s">
        <v>204</v>
      </c>
      <c r="F193" s="9" t="str">
        <f>VLOOKUP('COM-MUN-RSD'!E63,Fuels!$B$6:$F$20,$E$2)</f>
        <v>COMGAS</v>
      </c>
      <c r="G193" s="9" t="str">
        <f t="shared" si="25"/>
        <v>COMGAS</v>
      </c>
      <c r="H193" s="7" t="str">
        <f>$D$2&amp;'COM-MUN-RSD'!A63&amp;"*"</f>
        <v>CW*</v>
      </c>
      <c r="I193" s="7" t="str">
        <f>"*"&amp;'COM-MUN-RSD'!C63&amp;"*"</f>
        <v>*GasFurnaceGAS*</v>
      </c>
      <c r="J193" s="7" t="str">
        <f t="shared" si="26"/>
        <v>COMVOCN</v>
      </c>
      <c r="K193" s="72">
        <f>'COM-MUN-RSD'!O63/1000</f>
        <v>2E-3</v>
      </c>
      <c r="M193" s="7" t="s">
        <v>16</v>
      </c>
      <c r="N193" s="7"/>
    </row>
    <row r="194" spans="2:14" x14ac:dyDescent="0.3">
      <c r="B194" s="7"/>
      <c r="C194" s="7"/>
      <c r="D194" s="7" t="str">
        <f t="shared" si="27"/>
        <v>FLO_EMIS</v>
      </c>
      <c r="E194" s="8" t="s">
        <v>204</v>
      </c>
      <c r="F194" s="9" t="str">
        <f>VLOOKUP('COM-MUN-RSD'!E65,Fuels!$B$6:$F$20,$E$2)</f>
        <v>COMLPG</v>
      </c>
      <c r="G194" s="9" t="str">
        <f t="shared" si="25"/>
        <v>COMLPG</v>
      </c>
      <c r="H194" s="7" t="str">
        <f>$D$2&amp;'COM-MUN-RSD'!A65&amp;"*"</f>
        <v>CW*</v>
      </c>
      <c r="I194" s="7" t="str">
        <f>"*"&amp;'COM-MUN-RSD'!C65&amp;"*"</f>
        <v>*LPGFurnaceLPG*</v>
      </c>
      <c r="J194" s="7" t="str">
        <f t="shared" si="26"/>
        <v>COMVOCN</v>
      </c>
      <c r="K194" s="72">
        <f>'COM-MUN-RSD'!O65/1000</f>
        <v>1.8E-3</v>
      </c>
      <c r="M194" s="7" t="s">
        <v>16</v>
      </c>
      <c r="N194" s="7"/>
    </row>
    <row r="196" spans="2:14" x14ac:dyDescent="0.3">
      <c r="B196" s="1" t="str">
        <f>'COM-MUN-RSD'!P11</f>
        <v>NH3</v>
      </c>
      <c r="C196" s="1"/>
      <c r="D196" s="1"/>
      <c r="E196" s="1"/>
      <c r="F196" s="1"/>
      <c r="G196" s="1"/>
      <c r="H196" s="1"/>
      <c r="I196" s="1"/>
      <c r="M196" s="1"/>
      <c r="N196" s="1"/>
    </row>
    <row r="197" spans="2:14" x14ac:dyDescent="0.3">
      <c r="B197" s="1"/>
      <c r="C197" s="1"/>
      <c r="D197" s="1"/>
      <c r="E197" s="1"/>
      <c r="F197" s="1"/>
      <c r="G197" s="1"/>
      <c r="H197" s="1"/>
      <c r="I197" s="1"/>
      <c r="M197" s="1"/>
      <c r="N197" s="1"/>
    </row>
    <row r="198" spans="2:14" x14ac:dyDescent="0.3">
      <c r="B198" s="3" t="s">
        <v>1</v>
      </c>
      <c r="M198" s="1"/>
      <c r="N198" s="1"/>
    </row>
    <row r="199" spans="2:14" x14ac:dyDescent="0.3">
      <c r="B199" s="5" t="s">
        <v>2</v>
      </c>
      <c r="C199" s="5" t="s">
        <v>3</v>
      </c>
      <c r="D199" s="5" t="s">
        <v>4</v>
      </c>
      <c r="E199" s="5" t="s">
        <v>5</v>
      </c>
      <c r="F199" s="5" t="s">
        <v>6</v>
      </c>
      <c r="G199" s="5" t="s">
        <v>7</v>
      </c>
      <c r="H199" s="5" t="s">
        <v>8</v>
      </c>
      <c r="I199" s="5" t="s">
        <v>9</v>
      </c>
      <c r="J199" s="5" t="s">
        <v>10</v>
      </c>
      <c r="K199" s="5" t="s">
        <v>11</v>
      </c>
      <c r="M199" s="5" t="s">
        <v>12</v>
      </c>
      <c r="N199" s="5" t="s">
        <v>13</v>
      </c>
    </row>
    <row r="200" spans="2:14" x14ac:dyDescent="0.3">
      <c r="B200" s="7"/>
      <c r="C200" s="7"/>
      <c r="D200" s="7" t="str">
        <f>IFERROR(IF(K200&gt;0,"FLO_EMIS","*"),"*")</f>
        <v>FLO_EMIS</v>
      </c>
      <c r="E200" s="8" t="s">
        <v>204</v>
      </c>
      <c r="F200" s="9" t="str">
        <f>VLOOKUP('COM-MUN-RSD'!E26,Fuels!$B$6:$F$20,$E$2)</f>
        <v>COMBFW</v>
      </c>
      <c r="G200" s="9" t="str">
        <f t="shared" ref="G200:G218" si="28">F200</f>
        <v>COMBFW</v>
      </c>
      <c r="H200" s="7" t="str">
        <f>$D$2&amp;'COM-MUN-RSD'!A26&amp;"*"</f>
        <v>CH*</v>
      </c>
      <c r="I200" s="7" t="str">
        <f>"*"&amp;'COM-MUN-RSD'!C26&amp;"*"</f>
        <v>*WoodStoveBFW*</v>
      </c>
      <c r="J200" s="7" t="str">
        <f t="shared" ref="J200:J218" si="29">$C$2&amp;B$196&amp;"N"</f>
        <v>COMNH3N</v>
      </c>
      <c r="K200" s="72">
        <f>IFERROR('COM-MUN-RSD'!P26/1000,0)</f>
        <v>0.6</v>
      </c>
      <c r="M200" s="7" t="s">
        <v>16</v>
      </c>
      <c r="N200" s="7"/>
    </row>
    <row r="201" spans="2:14" x14ac:dyDescent="0.3">
      <c r="B201" s="7"/>
      <c r="C201" s="7"/>
      <c r="D201" s="7" t="str">
        <f t="shared" ref="D201:D218" si="30">IFERROR(IF(K201&gt;0,"FLO_EMIS","*"),"*")</f>
        <v>FLO_EMIS</v>
      </c>
      <c r="E201" s="8" t="s">
        <v>204</v>
      </c>
      <c r="F201" s="9" t="str">
        <f>VLOOKUP('COM-MUN-RSD'!E27,Fuels!$B$6:$F$20,$E$2)</f>
        <v>COMBPL</v>
      </c>
      <c r="G201" s="9" t="str">
        <f t="shared" si="28"/>
        <v>COMBPL</v>
      </c>
      <c r="H201" s="7" t="str">
        <f>$D$2&amp;'COM-MUN-RSD'!A27&amp;"*"</f>
        <v>CH*</v>
      </c>
      <c r="I201" s="7" t="str">
        <f>"*"&amp;'COM-MUN-RSD'!C27&amp;"*"</f>
        <v>*PelletBoilerBPL*</v>
      </c>
      <c r="J201" s="7" t="str">
        <f t="shared" si="29"/>
        <v>COMNH3N</v>
      </c>
      <c r="K201" s="72">
        <f>IFERROR('COM-MUN-RSD'!P27/1000,0)</f>
        <v>0.35</v>
      </c>
      <c r="M201" s="7" t="s">
        <v>16</v>
      </c>
      <c r="N201" s="7"/>
    </row>
    <row r="202" spans="2:14" x14ac:dyDescent="0.3">
      <c r="B202" s="7"/>
      <c r="C202" s="7"/>
      <c r="D202" s="7" t="str">
        <f t="shared" si="30"/>
        <v>*</v>
      </c>
      <c r="E202" s="8" t="s">
        <v>204</v>
      </c>
      <c r="F202" s="9" t="str">
        <f>VLOOKUP('COM-MUN-RSD'!E28,Fuels!$B$6:$F$20,$E$2)</f>
        <v>COMCOA</v>
      </c>
      <c r="G202" s="9" t="str">
        <f t="shared" si="28"/>
        <v>COMCOA</v>
      </c>
      <c r="H202" s="7" t="str">
        <f>$D$2&amp;'COM-MUN-RSD'!A28&amp;"*"</f>
        <v>CH*</v>
      </c>
      <c r="I202" s="7" t="str">
        <f>"*"&amp;'COM-MUN-RSD'!C28&amp;"*"</f>
        <v>*CoalBoilerCOA*</v>
      </c>
      <c r="J202" s="7" t="str">
        <f t="shared" si="29"/>
        <v>COMNH3N</v>
      </c>
      <c r="K202" s="72">
        <f>IFERROR('COM-MUN-RSD'!P28/1000,0)</f>
        <v>0</v>
      </c>
      <c r="M202" s="7" t="s">
        <v>16</v>
      </c>
      <c r="N202" s="7"/>
    </row>
    <row r="203" spans="2:14" x14ac:dyDescent="0.3">
      <c r="B203" s="7"/>
      <c r="C203" s="7"/>
      <c r="D203" s="7" t="str">
        <f t="shared" si="30"/>
        <v>FLO_EMIS</v>
      </c>
      <c r="E203" s="8" t="s">
        <v>204</v>
      </c>
      <c r="F203" s="9" t="str">
        <f>VLOOKUP('COM-MUN-RSD'!E29,Fuels!$B$6:$F$20,$E$2)</f>
        <v>COMCOA</v>
      </c>
      <c r="G203" s="9" t="str">
        <f t="shared" si="28"/>
        <v>COMCOA</v>
      </c>
      <c r="H203" s="7" t="str">
        <f>$D$2&amp;'COM-MUN-RSD'!A29&amp;"*"</f>
        <v>CH*</v>
      </c>
      <c r="I203" s="7" t="str">
        <f>"*"&amp;'COM-MUN-RSD'!C29&amp;"*"</f>
        <v>*DieselFurnaceDST*</v>
      </c>
      <c r="J203" s="7" t="str">
        <f t="shared" si="29"/>
        <v>COMNH3N</v>
      </c>
      <c r="K203" s="72">
        <f>IFERROR('COM-MUN-RSD'!P29/1000,0)</f>
        <v>1.1999999999999999E-3</v>
      </c>
      <c r="M203" s="7" t="s">
        <v>16</v>
      </c>
      <c r="N203" s="7"/>
    </row>
    <row r="204" spans="2:14" x14ac:dyDescent="0.3">
      <c r="B204" s="7"/>
      <c r="C204" s="7"/>
      <c r="D204" s="7" t="str">
        <f t="shared" si="30"/>
        <v>*</v>
      </c>
      <c r="E204" s="8" t="s">
        <v>204</v>
      </c>
      <c r="F204" s="9" t="str">
        <f>VLOOKUP('COM-MUN-RSD'!E33,Fuels!$B$6:$F$20,$E$2)</f>
        <v>COMGAS</v>
      </c>
      <c r="G204" s="9" t="str">
        <f t="shared" si="28"/>
        <v>COMGAS</v>
      </c>
      <c r="H204" s="7" t="str">
        <f>$D$2&amp;'COM-MUN-RSD'!A33&amp;"*"</f>
        <v>CH*</v>
      </c>
      <c r="I204" s="7" t="str">
        <f>"*"&amp;'COM-MUN-RSD'!C33&amp;"*"</f>
        <v>*GasFurnaceGAS*</v>
      </c>
      <c r="J204" s="7" t="str">
        <f t="shared" si="29"/>
        <v>COMNH3N</v>
      </c>
      <c r="K204" s="72">
        <f>IFERROR('COM-MUN-RSD'!P33/1000,0)</f>
        <v>0</v>
      </c>
      <c r="M204" s="7" t="s">
        <v>16</v>
      </c>
      <c r="N204" s="7"/>
    </row>
    <row r="205" spans="2:14" x14ac:dyDescent="0.3">
      <c r="B205" s="7"/>
      <c r="C205" s="7"/>
      <c r="D205" s="7" t="str">
        <f t="shared" si="30"/>
        <v>FLO_EMIS</v>
      </c>
      <c r="E205" s="8" t="s">
        <v>204</v>
      </c>
      <c r="F205" s="9" t="str">
        <f>VLOOKUP('COM-MUN-RSD'!E34,Fuels!$B$6:$F$20,$E$2)</f>
        <v>COMGAS</v>
      </c>
      <c r="G205" s="9" t="str">
        <f t="shared" si="28"/>
        <v>COMGAS</v>
      </c>
      <c r="H205" s="7" t="str">
        <f>$D$2&amp;'COM-MUN-RSD'!A34&amp;"*"</f>
        <v>CH*</v>
      </c>
      <c r="I205" s="7" t="str">
        <f>"*"&amp;'COM-MUN-RSD'!C34&amp;"*"</f>
        <v>*GasBoilerGAS*</v>
      </c>
      <c r="J205" s="7" t="str">
        <f t="shared" si="29"/>
        <v>COMNH3N</v>
      </c>
      <c r="K205" s="72">
        <f>IFERROR('COM-MUN-RSD'!P34/1000,0)</f>
        <v>1.8E-3</v>
      </c>
      <c r="M205" s="7" t="s">
        <v>16</v>
      </c>
      <c r="N205" s="7"/>
    </row>
    <row r="206" spans="2:14" x14ac:dyDescent="0.3">
      <c r="B206" s="7"/>
      <c r="C206" s="7"/>
      <c r="D206" s="7" t="str">
        <f t="shared" si="30"/>
        <v>FLO_EMIS</v>
      </c>
      <c r="E206" s="8" t="s">
        <v>204</v>
      </c>
      <c r="F206" s="9" t="str">
        <f>VLOOKUP('COM-MUN-RSD'!E36,Fuels!$B$6:$F$20,$E$2)</f>
        <v>COMLPG</v>
      </c>
      <c r="G206" s="9" t="str">
        <f t="shared" si="28"/>
        <v>COMLPG</v>
      </c>
      <c r="H206" s="7" t="str">
        <f>$D$2&amp;'COM-MUN-RSD'!A36&amp;"*"</f>
        <v>CH*</v>
      </c>
      <c r="I206" s="7" t="str">
        <f>"*"&amp;'COM-MUN-RSD'!C36&amp;"*"</f>
        <v>*LPGFurnaceLPG*</v>
      </c>
      <c r="J206" s="7" t="str">
        <f t="shared" si="29"/>
        <v>COMNH3N</v>
      </c>
      <c r="K206" s="72">
        <f>IFERROR('COM-MUN-RSD'!P36/1000,0)</f>
        <v>1.8E-3</v>
      </c>
      <c r="M206" s="7" t="s">
        <v>16</v>
      </c>
      <c r="N206" s="7"/>
    </row>
    <row r="207" spans="2:14" x14ac:dyDescent="0.3">
      <c r="B207" s="7"/>
      <c r="C207" s="7"/>
      <c r="D207" s="7" t="str">
        <f t="shared" si="30"/>
        <v>FLO_EMIS</v>
      </c>
      <c r="E207" s="8" t="s">
        <v>204</v>
      </c>
      <c r="F207" s="9" t="str">
        <f>VLOOKUP('COM-MUN-RSD'!E43,Fuels!$B$6:$F$20,$E$2)</f>
        <v>COMGAS</v>
      </c>
      <c r="G207" s="9" t="str">
        <f t="shared" si="28"/>
        <v>COMGAS</v>
      </c>
      <c r="H207" s="7" t="str">
        <f>$D$2&amp;'COM-MUN-RSD'!A43&amp;"*"</f>
        <v>CK*</v>
      </c>
      <c r="I207" s="7" t="str">
        <f>"*"&amp;'COM-MUN-RSD'!C43&amp;"*"</f>
        <v>*GasOvenHobsELC*</v>
      </c>
      <c r="J207" s="7" t="str">
        <f t="shared" si="29"/>
        <v>COMNH3N</v>
      </c>
      <c r="K207" s="72">
        <f>IFERROR('COM-MUN-RSD'!P43/1000,0)</f>
        <v>2E-3</v>
      </c>
      <c r="M207" s="7" t="s">
        <v>16</v>
      </c>
      <c r="N207" s="7"/>
    </row>
    <row r="208" spans="2:14" x14ac:dyDescent="0.3">
      <c r="B208" s="7"/>
      <c r="C208" s="7"/>
      <c r="D208" s="7" t="str">
        <f t="shared" si="30"/>
        <v>*</v>
      </c>
      <c r="E208" s="8" t="s">
        <v>204</v>
      </c>
      <c r="F208" s="9" t="str">
        <f>VLOOKUP('COM-MUN-RSD'!E44,Fuels!$B$6:$F$20,$E$2)</f>
        <v>COMGAS</v>
      </c>
      <c r="G208" s="9" t="str">
        <f t="shared" si="28"/>
        <v>COMGAS</v>
      </c>
      <c r="H208" s="7" t="str">
        <f>$D$2&amp;'COM-MUN-RSD'!A44&amp;"*"</f>
        <v>CK*</v>
      </c>
      <c r="I208" s="7" t="str">
        <f>"*"&amp;'COM-MUN-RSD'!C44&amp;"*"</f>
        <v>*GasRangeGAS*</v>
      </c>
      <c r="J208" s="7" t="str">
        <f t="shared" si="29"/>
        <v>COMNH3N</v>
      </c>
      <c r="K208" s="72">
        <f>IFERROR('COM-MUN-RSD'!P44/1000,0)</f>
        <v>0</v>
      </c>
      <c r="M208" s="7" t="s">
        <v>16</v>
      </c>
      <c r="N208" s="7"/>
    </row>
    <row r="209" spans="2:14" x14ac:dyDescent="0.3">
      <c r="B209" s="7"/>
      <c r="C209" s="7"/>
      <c r="D209" s="7" t="str">
        <f t="shared" si="30"/>
        <v>*</v>
      </c>
      <c r="E209" s="8" t="s">
        <v>204</v>
      </c>
      <c r="F209" s="9" t="str">
        <f>VLOOKUP('COM-MUN-RSD'!E45,Fuels!$B$6:$F$20,$E$2)</f>
        <v>COMGAS</v>
      </c>
      <c r="G209" s="9" t="str">
        <f t="shared" si="28"/>
        <v>COMGAS</v>
      </c>
      <c r="H209" s="7" t="str">
        <f>$D$2&amp;'COM-MUN-RSD'!A45&amp;"*"</f>
        <v>CK*</v>
      </c>
      <c r="I209" s="7" t="str">
        <f>"*"&amp;'COM-MUN-RSD'!C45&amp;"*"</f>
        <v>*GasFryerGriddleGAS*</v>
      </c>
      <c r="J209" s="7" t="str">
        <f t="shared" si="29"/>
        <v>COMNH3N</v>
      </c>
      <c r="K209" s="72">
        <f>IFERROR('COM-MUN-RSD'!P45/1000,0)</f>
        <v>0</v>
      </c>
      <c r="M209" s="7" t="s">
        <v>16</v>
      </c>
      <c r="N209" s="7"/>
    </row>
    <row r="210" spans="2:14" x14ac:dyDescent="0.3">
      <c r="B210" s="7"/>
      <c r="C210" s="7"/>
      <c r="D210" s="7" t="str">
        <f t="shared" si="30"/>
        <v>*</v>
      </c>
      <c r="E210" s="8" t="s">
        <v>204</v>
      </c>
      <c r="F210" s="9" t="str">
        <f>VLOOKUP('COM-MUN-RSD'!E46,Fuels!$B$6:$F$20,$E$2)</f>
        <v>COMGAS</v>
      </c>
      <c r="G210" s="9" t="str">
        <f t="shared" si="28"/>
        <v>COMGAS</v>
      </c>
      <c r="H210" s="7" t="str">
        <f>$D$2&amp;'COM-MUN-RSD'!A46&amp;"*"</f>
        <v>CK*</v>
      </c>
      <c r="I210" s="7" t="str">
        <f>"*"&amp;'COM-MUN-RSD'!C46&amp;"*"</f>
        <v>*GasSteamerGAS*</v>
      </c>
      <c r="J210" s="7" t="str">
        <f t="shared" si="29"/>
        <v>COMNH3N</v>
      </c>
      <c r="K210" s="72">
        <f>IFERROR('COM-MUN-RSD'!P46/1000,0)</f>
        <v>0</v>
      </c>
      <c r="M210" s="7" t="s">
        <v>16</v>
      </c>
      <c r="N210" s="7"/>
    </row>
    <row r="211" spans="2:14" x14ac:dyDescent="0.3">
      <c r="B211" s="7"/>
      <c r="C211" s="7"/>
      <c r="D211" s="7" t="str">
        <f t="shared" si="30"/>
        <v>*</v>
      </c>
      <c r="E211" s="8" t="s">
        <v>204</v>
      </c>
      <c r="F211" s="9" t="str">
        <f>VLOOKUP('COM-MUN-RSD'!E47,Fuels!$B$6:$F$20,$E$2)</f>
        <v>COMLPG</v>
      </c>
      <c r="G211" s="9" t="str">
        <f t="shared" si="28"/>
        <v>COMLPG</v>
      </c>
      <c r="H211" s="7" t="str">
        <f>$D$2&amp;'COM-MUN-RSD'!A47&amp;"*"</f>
        <v>CK*</v>
      </c>
      <c r="I211" s="7" t="str">
        <f>"*"&amp;'COM-MUN-RSD'!C47&amp;"*"</f>
        <v>*LPGOvenHobsLPG*</v>
      </c>
      <c r="J211" s="7" t="str">
        <f t="shared" si="29"/>
        <v>COMNH3N</v>
      </c>
      <c r="K211" s="72">
        <f>IFERROR('COM-MUN-RSD'!P47/1000,0)</f>
        <v>0</v>
      </c>
      <c r="M211" s="7" t="s">
        <v>16</v>
      </c>
      <c r="N211" s="7"/>
    </row>
    <row r="212" spans="2:14" x14ac:dyDescent="0.3">
      <c r="B212" s="7"/>
      <c r="C212" s="7"/>
      <c r="D212" s="7" t="str">
        <f t="shared" si="30"/>
        <v>*</v>
      </c>
      <c r="E212" s="8" t="s">
        <v>204</v>
      </c>
      <c r="F212" s="9" t="str">
        <f>VLOOKUP('COM-MUN-RSD'!E48,Fuels!$B$6:$F$20,$E$2)</f>
        <v>COMLPG</v>
      </c>
      <c r="G212" s="9" t="str">
        <f t="shared" si="28"/>
        <v>COMLPG</v>
      </c>
      <c r="H212" s="7" t="str">
        <f>$D$2&amp;'COM-MUN-RSD'!A48&amp;"*"</f>
        <v>CK*</v>
      </c>
      <c r="I212" s="7" t="str">
        <f>"*"&amp;'COM-MUN-RSD'!C48&amp;"*"</f>
        <v>*LPGRangeLPG*</v>
      </c>
      <c r="J212" s="7" t="str">
        <f t="shared" si="29"/>
        <v>COMNH3N</v>
      </c>
      <c r="K212" s="72">
        <f>IFERROR('COM-MUN-RSD'!P48/1000,0)</f>
        <v>0</v>
      </c>
      <c r="M212" s="7" t="s">
        <v>16</v>
      </c>
      <c r="N212" s="7"/>
    </row>
    <row r="213" spans="2:14" x14ac:dyDescent="0.3">
      <c r="B213" s="7"/>
      <c r="C213" s="7"/>
      <c r="D213" s="7" t="str">
        <f t="shared" si="30"/>
        <v>FLO_EMIS</v>
      </c>
      <c r="E213" s="8" t="s">
        <v>204</v>
      </c>
      <c r="F213" s="9" t="str">
        <f>VLOOKUP('COM-MUN-RSD'!E58,Fuels!$B$6:$F$20,$E$2)</f>
        <v>COMBFW</v>
      </c>
      <c r="G213" s="9" t="str">
        <f t="shared" si="28"/>
        <v>COMBFW</v>
      </c>
      <c r="H213" s="7" t="str">
        <f>$D$2&amp;'COM-MUN-RSD'!A58&amp;"*"</f>
        <v>CW*</v>
      </c>
      <c r="I213" s="7" t="str">
        <f>"*"&amp;'COM-MUN-RSD'!C58&amp;"*"</f>
        <v>*WoodStoveBFW*</v>
      </c>
      <c r="J213" s="7" t="str">
        <f t="shared" si="29"/>
        <v>COMNH3N</v>
      </c>
      <c r="K213" s="72">
        <f>IFERROR('COM-MUN-RSD'!P58/1000,0)</f>
        <v>0.6</v>
      </c>
      <c r="M213" s="7" t="s">
        <v>16</v>
      </c>
      <c r="N213" s="7"/>
    </row>
    <row r="214" spans="2:14" x14ac:dyDescent="0.3">
      <c r="B214" s="7"/>
      <c r="C214" s="7"/>
      <c r="D214" s="7" t="str">
        <f t="shared" si="30"/>
        <v>FLO_EMIS</v>
      </c>
      <c r="E214" s="8" t="s">
        <v>204</v>
      </c>
      <c r="F214" s="9" t="str">
        <f>VLOOKUP('COM-MUN-RSD'!E59,Fuels!$B$6:$F$20,$E$2)</f>
        <v>COMBPL</v>
      </c>
      <c r="G214" s="9" t="str">
        <f t="shared" si="28"/>
        <v>COMBPL</v>
      </c>
      <c r="H214" s="7" t="str">
        <f>$D$2&amp;'COM-MUN-RSD'!A59&amp;"*"</f>
        <v>CW*</v>
      </c>
      <c r="I214" s="7" t="str">
        <f>"*"&amp;'COM-MUN-RSD'!C59&amp;"*"</f>
        <v>*PelletStoveBPL*</v>
      </c>
      <c r="J214" s="7" t="str">
        <f t="shared" si="29"/>
        <v>COMNH3N</v>
      </c>
      <c r="K214" s="72">
        <f>IFERROR('COM-MUN-RSD'!P59/1000,0)</f>
        <v>3.6999999999999998E-2</v>
      </c>
      <c r="M214" s="7" t="s">
        <v>16</v>
      </c>
      <c r="N214" s="7"/>
    </row>
    <row r="215" spans="2:14" x14ac:dyDescent="0.3">
      <c r="B215" s="7"/>
      <c r="C215" s="7"/>
      <c r="D215" s="7" t="str">
        <f t="shared" si="30"/>
        <v>*</v>
      </c>
      <c r="E215" s="8" t="s">
        <v>204</v>
      </c>
      <c r="F215" s="9" t="str">
        <f>VLOOKUP('COM-MUN-RSD'!E60,Fuels!$B$6:$F$20,$E$2)</f>
        <v>COMCOA</v>
      </c>
      <c r="G215" s="9" t="str">
        <f t="shared" si="28"/>
        <v>COMCOA</v>
      </c>
      <c r="H215" s="7" t="str">
        <f>$D$2&amp;'COM-MUN-RSD'!A60&amp;"*"</f>
        <v>CW*</v>
      </c>
      <c r="I215" s="7" t="str">
        <f>"*"&amp;'COM-MUN-RSD'!C60&amp;"*"</f>
        <v>*CoalFurnaceCOA*</v>
      </c>
      <c r="J215" s="7" t="str">
        <f t="shared" si="29"/>
        <v>COMNH3N</v>
      </c>
      <c r="K215" s="72">
        <f>IFERROR('COM-MUN-RSD'!P60/1000,0)</f>
        <v>0</v>
      </c>
      <c r="M215" s="7" t="s">
        <v>16</v>
      </c>
      <c r="N215" s="7"/>
    </row>
    <row r="216" spans="2:14" x14ac:dyDescent="0.3">
      <c r="B216" s="7"/>
      <c r="C216" s="7"/>
      <c r="D216" s="7" t="str">
        <f t="shared" si="30"/>
        <v>FLO_EMIS</v>
      </c>
      <c r="E216" s="8" t="s">
        <v>204</v>
      </c>
      <c r="F216" s="9" t="str">
        <f>VLOOKUP('COM-MUN-RSD'!E61,Fuels!$B$6:$F$20,$E$2)</f>
        <v>COMDST</v>
      </c>
      <c r="G216" s="9" t="str">
        <f t="shared" si="28"/>
        <v>COMDST</v>
      </c>
      <c r="H216" s="7" t="str">
        <f>$D$2&amp;'COM-MUN-RSD'!A61&amp;"*"</f>
        <v>CW*</v>
      </c>
      <c r="I216" s="7" t="str">
        <f>"*"&amp;'COM-MUN-RSD'!C61&amp;"*"</f>
        <v>*DieselFurnaceDST*</v>
      </c>
      <c r="J216" s="7" t="str">
        <f t="shared" si="29"/>
        <v>COMNH3N</v>
      </c>
      <c r="K216" s="72">
        <f>IFERROR('COM-MUN-RSD'!P61/1000,0)</f>
        <v>1.1999999999999999E-3</v>
      </c>
      <c r="M216" s="7" t="s">
        <v>16</v>
      </c>
      <c r="N216" s="7"/>
    </row>
    <row r="217" spans="2:14" x14ac:dyDescent="0.3">
      <c r="B217" s="7"/>
      <c r="C217" s="7"/>
      <c r="D217" s="7" t="str">
        <f t="shared" si="30"/>
        <v>*</v>
      </c>
      <c r="E217" s="8" t="s">
        <v>204</v>
      </c>
      <c r="F217" s="9" t="str">
        <f>VLOOKUP('COM-MUN-RSD'!E63,Fuels!$B$6:$F$20,$E$2)</f>
        <v>COMGAS</v>
      </c>
      <c r="G217" s="9" t="str">
        <f t="shared" si="28"/>
        <v>COMGAS</v>
      </c>
      <c r="H217" s="7" t="str">
        <f>$D$2&amp;'COM-MUN-RSD'!A63&amp;"*"</f>
        <v>CW*</v>
      </c>
      <c r="I217" s="7" t="str">
        <f>"*"&amp;'COM-MUN-RSD'!C63&amp;"*"</f>
        <v>*GasFurnaceGAS*</v>
      </c>
      <c r="J217" s="7" t="str">
        <f t="shared" si="29"/>
        <v>COMNH3N</v>
      </c>
      <c r="K217" s="72">
        <f>IFERROR('COM-MUN-RSD'!P63/1000,0)</f>
        <v>0</v>
      </c>
      <c r="M217" s="7" t="s">
        <v>16</v>
      </c>
      <c r="N217" s="7"/>
    </row>
    <row r="218" spans="2:14" x14ac:dyDescent="0.3">
      <c r="B218" s="7"/>
      <c r="C218" s="7"/>
      <c r="D218" s="7" t="str">
        <f t="shared" si="30"/>
        <v>FLO_EMIS</v>
      </c>
      <c r="E218" s="8" t="s">
        <v>204</v>
      </c>
      <c r="F218" s="9" t="str">
        <f>VLOOKUP('COM-MUN-RSD'!E65,Fuels!$B$6:$F$20,$E$2)</f>
        <v>COMLPG</v>
      </c>
      <c r="G218" s="9" t="str">
        <f t="shared" si="28"/>
        <v>COMLPG</v>
      </c>
      <c r="H218" s="7" t="str">
        <f>$D$2&amp;'COM-MUN-RSD'!A65&amp;"*"</f>
        <v>CW*</v>
      </c>
      <c r="I218" s="7" t="str">
        <f>"*"&amp;'COM-MUN-RSD'!C65&amp;"*"</f>
        <v>*LPGFurnaceLPG*</v>
      </c>
      <c r="J218" s="7" t="str">
        <f t="shared" si="29"/>
        <v>COMNH3N</v>
      </c>
      <c r="K218" s="72">
        <f>IFERROR('COM-MUN-RSD'!P65/1000,0)</f>
        <v>1.8E-3</v>
      </c>
      <c r="M218" s="7" t="s">
        <v>16</v>
      </c>
      <c r="N218" s="7"/>
    </row>
  </sheetData>
  <mergeCells count="1">
    <mergeCell ref="M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18"/>
  <sheetViews>
    <sheetView topLeftCell="A179" zoomScale="90" zoomScaleNormal="90" workbookViewId="0">
      <selection activeCell="L210" sqref="L210"/>
    </sheetView>
  </sheetViews>
  <sheetFormatPr defaultColWidth="9.109375" defaultRowHeight="14.4" x14ac:dyDescent="0.3"/>
  <cols>
    <col min="1" max="1" width="9.109375" style="4"/>
    <col min="2" max="2" width="11.5546875" style="4" bestFit="1" customWidth="1"/>
    <col min="3" max="3" width="9.88671875" style="4" bestFit="1" customWidth="1"/>
    <col min="4" max="4" width="10.6640625" style="4" bestFit="1" customWidth="1"/>
    <col min="5" max="5" width="16" style="4" bestFit="1" customWidth="1"/>
    <col min="6" max="6" width="16.44140625" style="4" bestFit="1" customWidth="1"/>
    <col min="7" max="7" width="10.6640625" style="4" bestFit="1" customWidth="1"/>
    <col min="8" max="8" width="9.88671875" style="4" bestFit="1" customWidth="1"/>
    <col min="9" max="9" width="24" style="4" bestFit="1" customWidth="1"/>
    <col min="10" max="10" width="11.88671875" style="4" bestFit="1" customWidth="1"/>
    <col min="11" max="11" width="17.33203125" style="4" bestFit="1" customWidth="1"/>
    <col min="12" max="12" width="9.109375" style="4"/>
    <col min="13" max="13" width="6.44140625" style="4" bestFit="1" customWidth="1"/>
    <col min="14" max="15" width="12.5546875" style="4" customWidth="1"/>
    <col min="16" max="16384" width="9.109375" style="4"/>
  </cols>
  <sheetData>
    <row r="1" spans="2:16" s="1" customFormat="1" x14ac:dyDescent="0.3"/>
    <row r="2" spans="2:16" s="1" customFormat="1" x14ac:dyDescent="0.3">
      <c r="B2" s="75" t="s">
        <v>185</v>
      </c>
      <c r="C2" s="73" t="s">
        <v>146</v>
      </c>
      <c r="D2" s="73" t="str">
        <f>LEFT(C2,1)</f>
        <v>R</v>
      </c>
      <c r="E2" s="74">
        <f>LOOKUP(C2,Fuels!D4:F4,Fuels!D3:F3)</f>
        <v>5</v>
      </c>
      <c r="K2" s="2" t="s">
        <v>0</v>
      </c>
    </row>
    <row r="3" spans="2:16" s="1" customFormat="1" ht="72.45" customHeight="1" x14ac:dyDescent="0.3">
      <c r="I3" s="71" t="s">
        <v>137</v>
      </c>
      <c r="J3" s="1" t="s">
        <v>203</v>
      </c>
    </row>
    <row r="4" spans="2:16" s="1" customFormat="1" x14ac:dyDescent="0.3">
      <c r="B4" s="1" t="str">
        <f>'COM-MUN-RSD'!H11</f>
        <v>COX</v>
      </c>
    </row>
    <row r="5" spans="2:16" s="1" customFormat="1" x14ac:dyDescent="0.3"/>
    <row r="6" spans="2:16" s="1" customFormat="1" ht="21" customHeight="1" x14ac:dyDescent="0.3">
      <c r="B6" s="3" t="s">
        <v>1</v>
      </c>
      <c r="C6" s="4"/>
      <c r="D6" s="4"/>
      <c r="E6" s="4"/>
      <c r="F6" s="4"/>
      <c r="G6" s="4"/>
      <c r="H6" s="4"/>
      <c r="I6" s="4"/>
      <c r="J6" s="4"/>
      <c r="K6" s="4"/>
    </row>
    <row r="7" spans="2:16" s="1" customFormat="1" ht="15" customHeight="1" x14ac:dyDescent="0.3"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5" t="s">
        <v>8</v>
      </c>
      <c r="I7" s="5" t="s">
        <v>9</v>
      </c>
      <c r="J7" s="5" t="s">
        <v>10</v>
      </c>
      <c r="K7" s="5" t="s">
        <v>11</v>
      </c>
      <c r="M7" s="5" t="s">
        <v>12</v>
      </c>
      <c r="N7" s="5" t="s">
        <v>13</v>
      </c>
      <c r="O7" s="6"/>
    </row>
    <row r="8" spans="2:16" s="1" customFormat="1" ht="15" customHeight="1" x14ac:dyDescent="0.3">
      <c r="B8" s="7"/>
      <c r="C8" s="7"/>
      <c r="D8" s="7" t="str">
        <f t="shared" ref="D8:D11" si="0">IF(K8&gt;0,"FLO_EMIS","*")</f>
        <v>FLO_EMIS</v>
      </c>
      <c r="E8" s="8" t="s">
        <v>204</v>
      </c>
      <c r="F8" s="9" t="str">
        <f>VLOOKUP('COM-MUN-RSD'!E26,Fuels!$B$6:$F$20,$E$2)</f>
        <v>RSDBFW</v>
      </c>
      <c r="G8" s="9" t="str">
        <f>F8</f>
        <v>RSDBFW</v>
      </c>
      <c r="H8" s="7" t="str">
        <f>$D$2&amp;'COM-MUN-RSD'!A26&amp;"*"</f>
        <v>RH*</v>
      </c>
      <c r="I8" s="7" t="str">
        <f>"*"&amp;'COM-MUN-RSD'!C26&amp;"*"</f>
        <v>*WoodStoveBFW*</v>
      </c>
      <c r="J8" s="7" t="str">
        <f t="shared" ref="J8:J26" si="1">$C$2&amp;B$4&amp;"N"</f>
        <v>RSDCOXN</v>
      </c>
      <c r="K8" s="10">
        <f>'COM-MUN-RSD'!H26/1000</f>
        <v>4</v>
      </c>
      <c r="M8" s="7" t="s">
        <v>16</v>
      </c>
      <c r="N8" s="7"/>
    </row>
    <row r="9" spans="2:16" s="1" customFormat="1" ht="15" customHeight="1" x14ac:dyDescent="0.3">
      <c r="B9" s="7"/>
      <c r="C9" s="7"/>
      <c r="D9" s="7" t="str">
        <f t="shared" si="0"/>
        <v>FLO_EMIS</v>
      </c>
      <c r="E9" s="8" t="s">
        <v>204</v>
      </c>
      <c r="F9" s="9" t="str">
        <f>VLOOKUP('COM-MUN-RSD'!E27,Fuels!$B$6:$F$20,$E$2)</f>
        <v>RSDBPL</v>
      </c>
      <c r="G9" s="9" t="str">
        <f t="shared" ref="G9:G11" si="2">F9</f>
        <v>RSDBPL</v>
      </c>
      <c r="H9" s="7" t="str">
        <f>$D$2&amp;'COM-MUN-RSD'!A27&amp;"*"</f>
        <v>RH*</v>
      </c>
      <c r="I9" s="7" t="str">
        <f>"*"&amp;'COM-MUN-RSD'!C27&amp;"*"</f>
        <v>*PelletBoilerBPL*</v>
      </c>
      <c r="J9" s="7" t="str">
        <f t="shared" si="1"/>
        <v>RSDCOXN</v>
      </c>
      <c r="K9" s="10">
        <f>'COM-MUN-RSD'!H27/1000</f>
        <v>4</v>
      </c>
      <c r="M9" s="7" t="s">
        <v>16</v>
      </c>
      <c r="N9" s="7"/>
    </row>
    <row r="10" spans="2:16" x14ac:dyDescent="0.3">
      <c r="B10" s="7"/>
      <c r="C10" s="7"/>
      <c r="D10" s="7" t="str">
        <f t="shared" si="0"/>
        <v>FLO_EMIS</v>
      </c>
      <c r="E10" s="8" t="s">
        <v>204</v>
      </c>
      <c r="F10" s="9" t="str">
        <f>VLOOKUP('COM-MUN-RSD'!E28,Fuels!$B$6:$F$20,$E$2)</f>
        <v>RSDCOA</v>
      </c>
      <c r="G10" s="9" t="str">
        <f t="shared" si="2"/>
        <v>RSDCOA</v>
      </c>
      <c r="H10" s="7" t="str">
        <f>$D$2&amp;'COM-MUN-RSD'!A28&amp;"*"</f>
        <v>RH*</v>
      </c>
      <c r="I10" s="7" t="str">
        <f>"*"&amp;'COM-MUN-RSD'!C28&amp;"*"</f>
        <v>*CoalBoilerCOA*</v>
      </c>
      <c r="J10" s="7" t="str">
        <f t="shared" si="1"/>
        <v>RSDCOXN</v>
      </c>
      <c r="K10" s="10">
        <f>'COM-MUN-RSD'!H28/1000</f>
        <v>4.7869999999999999</v>
      </c>
      <c r="L10" s="1"/>
      <c r="M10" s="7" t="s">
        <v>16</v>
      </c>
      <c r="N10" s="7"/>
      <c r="O10" s="1"/>
      <c r="P10" s="1"/>
    </row>
    <row r="11" spans="2:16" s="1" customFormat="1" ht="15" customHeight="1" x14ac:dyDescent="0.3">
      <c r="B11" s="7"/>
      <c r="C11" s="7"/>
      <c r="D11" s="7" t="str">
        <f t="shared" si="0"/>
        <v>FLO_EMIS</v>
      </c>
      <c r="E11" s="8" t="s">
        <v>204</v>
      </c>
      <c r="F11" s="9" t="str">
        <f>VLOOKUP('COM-MUN-RSD'!E29,Fuels!$B$6:$F$20,$E$2)</f>
        <v>RSDCOA</v>
      </c>
      <c r="G11" s="9" t="str">
        <f t="shared" si="2"/>
        <v>RSDCOA</v>
      </c>
      <c r="H11" s="7" t="str">
        <f>$D$2&amp;'COM-MUN-RSD'!A29&amp;"*"</f>
        <v>RH*</v>
      </c>
      <c r="I11" s="7" t="str">
        <f>"*"&amp;'COM-MUN-RSD'!C29&amp;"*"</f>
        <v>*DieselFurnaceDST*</v>
      </c>
      <c r="J11" s="7" t="str">
        <f t="shared" si="1"/>
        <v>RSDCOXN</v>
      </c>
      <c r="K11" s="10">
        <f>'COM-MUN-RSD'!H29/1000</f>
        <v>0.111</v>
      </c>
      <c r="M11" s="7" t="s">
        <v>16</v>
      </c>
      <c r="N11" s="7"/>
    </row>
    <row r="12" spans="2:16" x14ac:dyDescent="0.3">
      <c r="B12" s="7"/>
      <c r="C12" s="7"/>
      <c r="D12" s="7" t="str">
        <f t="shared" ref="D12:D23" si="3">IF(K12&gt;0,"FLO_EMIS","*")</f>
        <v>FLO_EMIS</v>
      </c>
      <c r="E12" s="8" t="s">
        <v>204</v>
      </c>
      <c r="F12" s="9" t="str">
        <f>VLOOKUP('COM-MUN-RSD'!E33,Fuels!$B$6:$F$20,$E$2)</f>
        <v>RSDGAS</v>
      </c>
      <c r="G12" s="9" t="str">
        <f t="shared" ref="G12:G23" si="4">F12</f>
        <v>RSDGAS</v>
      </c>
      <c r="H12" s="7" t="str">
        <f>$D$2&amp;'COM-MUN-RSD'!A33&amp;"*"</f>
        <v>RH*</v>
      </c>
      <c r="I12" s="7" t="str">
        <f>"*"&amp;'COM-MUN-RSD'!C33&amp;"*"</f>
        <v>*GasFurnaceGAS*</v>
      </c>
      <c r="J12" s="7" t="str">
        <f t="shared" si="1"/>
        <v>RSDCOXN</v>
      </c>
      <c r="K12" s="10">
        <f>'COM-MUN-RSD'!H33/1000</f>
        <v>0.03</v>
      </c>
      <c r="L12" s="1"/>
      <c r="M12" s="7" t="s">
        <v>16</v>
      </c>
      <c r="N12" s="7"/>
      <c r="O12" s="1"/>
      <c r="P12" s="1"/>
    </row>
    <row r="13" spans="2:16" x14ac:dyDescent="0.3">
      <c r="B13" s="7"/>
      <c r="C13" s="7"/>
      <c r="D13" s="7" t="str">
        <f t="shared" si="3"/>
        <v>FLO_EMIS</v>
      </c>
      <c r="E13" s="8" t="s">
        <v>204</v>
      </c>
      <c r="F13" s="9" t="str">
        <f>VLOOKUP('COM-MUN-RSD'!E34,Fuels!$B$6:$F$20,$E$2)</f>
        <v>RSDGAS</v>
      </c>
      <c r="G13" s="9" t="str">
        <f t="shared" si="4"/>
        <v>RSDGAS</v>
      </c>
      <c r="H13" s="7" t="str">
        <f>$D$2&amp;'COM-MUN-RSD'!A34&amp;"*"</f>
        <v>RH*</v>
      </c>
      <c r="I13" s="7" t="str">
        <f>"*"&amp;'COM-MUN-RSD'!C34&amp;"*"</f>
        <v>*GasBoilerGAS*</v>
      </c>
      <c r="J13" s="7" t="str">
        <f t="shared" si="1"/>
        <v>RSDCOXN</v>
      </c>
      <c r="K13" s="10">
        <f>'COM-MUN-RSD'!H34/1000</f>
        <v>2.1999999999999999E-2</v>
      </c>
      <c r="L13" s="1"/>
      <c r="M13" s="7" t="s">
        <v>16</v>
      </c>
      <c r="N13" s="7"/>
      <c r="O13" s="1"/>
      <c r="P13" s="1"/>
    </row>
    <row r="14" spans="2:16" x14ac:dyDescent="0.3">
      <c r="B14" s="7"/>
      <c r="C14" s="7"/>
      <c r="D14" s="7" t="str">
        <f t="shared" si="3"/>
        <v>FLO_EMIS</v>
      </c>
      <c r="E14" s="8" t="s">
        <v>204</v>
      </c>
      <c r="F14" s="9" t="str">
        <f>VLOOKUP('COM-MUN-RSD'!E36,Fuels!$B$6:$F$20,$E$2)</f>
        <v>RSDLPG</v>
      </c>
      <c r="G14" s="9" t="str">
        <f t="shared" si="4"/>
        <v>RSDLPG</v>
      </c>
      <c r="H14" s="7" t="str">
        <f>$D$2&amp;'COM-MUN-RSD'!A36&amp;"*"</f>
        <v>RH*</v>
      </c>
      <c r="I14" s="7" t="str">
        <f>"*"&amp;'COM-MUN-RSD'!C36&amp;"*"</f>
        <v>*LPGFurnaceLPG*</v>
      </c>
      <c r="J14" s="7" t="str">
        <f t="shared" si="1"/>
        <v>RSDCOXN</v>
      </c>
      <c r="K14" s="10">
        <f>'COM-MUN-RSD'!H36/1000</f>
        <v>2.1999999999999999E-2</v>
      </c>
      <c r="L14" s="1"/>
      <c r="M14" s="7" t="s">
        <v>16</v>
      </c>
      <c r="N14" s="7"/>
      <c r="O14" s="1"/>
      <c r="P14" s="1"/>
    </row>
    <row r="15" spans="2:16" x14ac:dyDescent="0.3">
      <c r="B15" s="7"/>
      <c r="C15" s="7"/>
      <c r="D15" s="7" t="str">
        <f t="shared" si="3"/>
        <v>FLO_EMIS</v>
      </c>
      <c r="E15" s="8" t="s">
        <v>204</v>
      </c>
      <c r="F15" s="9" t="str">
        <f>VLOOKUP('COM-MUN-RSD'!E43,Fuels!$B$6:$F$20,$E$2)</f>
        <v>RSDGAS</v>
      </c>
      <c r="G15" s="9" t="str">
        <f t="shared" si="4"/>
        <v>RSDGAS</v>
      </c>
      <c r="H15" s="7" t="str">
        <f>$D$2&amp;'COM-MUN-RSD'!A43&amp;"*"</f>
        <v>RK*</v>
      </c>
      <c r="I15" s="7" t="str">
        <f>"*"&amp;'COM-MUN-RSD'!C43&amp;"*"</f>
        <v>*GasOvenHobsELC*</v>
      </c>
      <c r="J15" s="7" t="str">
        <f t="shared" si="1"/>
        <v>RSDCOXN</v>
      </c>
      <c r="K15" s="10">
        <f>'COM-MUN-RSD'!H43/1000</f>
        <v>0.03</v>
      </c>
      <c r="L15" s="1"/>
      <c r="M15" s="7" t="s">
        <v>16</v>
      </c>
      <c r="N15" s="7"/>
      <c r="O15" s="1"/>
      <c r="P15" s="1"/>
    </row>
    <row r="16" spans="2:16" s="1" customFormat="1" ht="15" customHeight="1" x14ac:dyDescent="0.3">
      <c r="B16" s="7"/>
      <c r="C16" s="7"/>
      <c r="D16" s="7" t="str">
        <f t="shared" si="3"/>
        <v>FLO_EMIS</v>
      </c>
      <c r="E16" s="8" t="s">
        <v>204</v>
      </c>
      <c r="F16" s="9" t="str">
        <f>VLOOKUP('COM-MUN-RSD'!E44,Fuels!$B$6:$F$20,$E$2)</f>
        <v>RSDGAS</v>
      </c>
      <c r="G16" s="9" t="str">
        <f t="shared" si="4"/>
        <v>RSDGAS</v>
      </c>
      <c r="H16" s="7" t="str">
        <f>$D$2&amp;'COM-MUN-RSD'!A44&amp;"*"</f>
        <v>RK*</v>
      </c>
      <c r="I16" s="7" t="str">
        <f>"*"&amp;'COM-MUN-RSD'!C44&amp;"*"</f>
        <v>*GasRangeGAS*</v>
      </c>
      <c r="J16" s="7" t="str">
        <f t="shared" si="1"/>
        <v>RSDCOXN</v>
      </c>
      <c r="K16" s="10">
        <f>'COM-MUN-RSD'!H44/1000</f>
        <v>0.03</v>
      </c>
      <c r="M16" s="7" t="s">
        <v>16</v>
      </c>
      <c r="N16" s="7"/>
    </row>
    <row r="17" spans="2:16" s="1" customFormat="1" ht="15" customHeight="1" x14ac:dyDescent="0.3">
      <c r="B17" s="7"/>
      <c r="C17" s="7"/>
      <c r="D17" s="7" t="str">
        <f t="shared" si="3"/>
        <v>FLO_EMIS</v>
      </c>
      <c r="E17" s="8" t="s">
        <v>204</v>
      </c>
      <c r="F17" s="9" t="str">
        <f>VLOOKUP('COM-MUN-RSD'!E45,Fuels!$B$6:$F$20,$E$2)</f>
        <v>RSDGAS</v>
      </c>
      <c r="G17" s="9" t="str">
        <f t="shared" si="4"/>
        <v>RSDGAS</v>
      </c>
      <c r="H17" s="7" t="str">
        <f>$D$2&amp;'COM-MUN-RSD'!A45&amp;"*"</f>
        <v>RK*</v>
      </c>
      <c r="I17" s="7" t="str">
        <f>"*"&amp;'COM-MUN-RSD'!C45&amp;"*"</f>
        <v>*GasFryerGriddleGAS*</v>
      </c>
      <c r="J17" s="7" t="str">
        <f t="shared" si="1"/>
        <v>RSDCOXN</v>
      </c>
      <c r="K17" s="10">
        <f>'COM-MUN-RSD'!H45/1000</f>
        <v>0.03</v>
      </c>
      <c r="M17" s="7" t="s">
        <v>16</v>
      </c>
      <c r="N17" s="7"/>
    </row>
    <row r="18" spans="2:16" s="1" customFormat="1" ht="15" customHeight="1" x14ac:dyDescent="0.3">
      <c r="B18" s="7"/>
      <c r="C18" s="7"/>
      <c r="D18" s="7" t="str">
        <f t="shared" si="3"/>
        <v>FLO_EMIS</v>
      </c>
      <c r="E18" s="8" t="s">
        <v>204</v>
      </c>
      <c r="F18" s="9" t="str">
        <f>VLOOKUP('COM-MUN-RSD'!E46,Fuels!$B$6:$F$20,$E$2)</f>
        <v>RSDGAS</v>
      </c>
      <c r="G18" s="9" t="str">
        <f t="shared" si="4"/>
        <v>RSDGAS</v>
      </c>
      <c r="H18" s="7" t="str">
        <f>$D$2&amp;'COM-MUN-RSD'!A46&amp;"*"</f>
        <v>RK*</v>
      </c>
      <c r="I18" s="7" t="str">
        <f>"*"&amp;'COM-MUN-RSD'!C46&amp;"*"</f>
        <v>*GasSteamerGAS*</v>
      </c>
      <c r="J18" s="7" t="str">
        <f t="shared" si="1"/>
        <v>RSDCOXN</v>
      </c>
      <c r="K18" s="10">
        <f>'COM-MUN-RSD'!H46/1000</f>
        <v>0.03</v>
      </c>
      <c r="M18" s="7" t="s">
        <v>16</v>
      </c>
      <c r="N18" s="7"/>
    </row>
    <row r="19" spans="2:16" s="1" customFormat="1" ht="15" customHeight="1" x14ac:dyDescent="0.3">
      <c r="B19" s="7"/>
      <c r="C19" s="7"/>
      <c r="D19" s="7" t="str">
        <f t="shared" si="3"/>
        <v>FLO_EMIS</v>
      </c>
      <c r="E19" s="8" t="s">
        <v>204</v>
      </c>
      <c r="F19" s="9" t="str">
        <f>VLOOKUP('COM-MUN-RSD'!E47,Fuels!$B$6:$F$20,$E$2)</f>
        <v>RSDLPG</v>
      </c>
      <c r="G19" s="9" t="str">
        <f t="shared" si="4"/>
        <v>RSDLPG</v>
      </c>
      <c r="H19" s="7" t="str">
        <f>$D$2&amp;'COM-MUN-RSD'!A47&amp;"*"</f>
        <v>RK*</v>
      </c>
      <c r="I19" s="7" t="str">
        <f>"*"&amp;'COM-MUN-RSD'!C47&amp;"*"</f>
        <v>*LPGOvenHobsLPG*</v>
      </c>
      <c r="J19" s="7" t="str">
        <f t="shared" si="1"/>
        <v>RSDCOXN</v>
      </c>
      <c r="K19" s="10">
        <f>'COM-MUN-RSD'!H47/1000</f>
        <v>0.111</v>
      </c>
      <c r="M19" s="7" t="s">
        <v>16</v>
      </c>
      <c r="N19" s="7"/>
    </row>
    <row r="20" spans="2:16" x14ac:dyDescent="0.3">
      <c r="B20" s="7"/>
      <c r="C20" s="7"/>
      <c r="D20" s="7" t="str">
        <f t="shared" si="3"/>
        <v>FLO_EMIS</v>
      </c>
      <c r="E20" s="8" t="s">
        <v>204</v>
      </c>
      <c r="F20" s="9" t="str">
        <f>VLOOKUP('COM-MUN-RSD'!E48,Fuels!$B$6:$F$20,$E$2)</f>
        <v>RSDLPG</v>
      </c>
      <c r="G20" s="9" t="str">
        <f t="shared" si="4"/>
        <v>RSDLPG</v>
      </c>
      <c r="H20" s="7" t="str">
        <f>$D$2&amp;'COM-MUN-RSD'!A48&amp;"*"</f>
        <v>RK*</v>
      </c>
      <c r="I20" s="7" t="str">
        <f>"*"&amp;'COM-MUN-RSD'!C48&amp;"*"</f>
        <v>*LPGRangeLPG*</v>
      </c>
      <c r="J20" s="7" t="str">
        <f t="shared" si="1"/>
        <v>RSDCOXN</v>
      </c>
      <c r="K20" s="10">
        <f>'COM-MUN-RSD'!H48/1000</f>
        <v>0.111</v>
      </c>
      <c r="L20" s="1"/>
      <c r="M20" s="7" t="s">
        <v>16</v>
      </c>
      <c r="N20" s="7"/>
      <c r="O20" s="1"/>
      <c r="P20" s="1"/>
    </row>
    <row r="21" spans="2:16" s="1" customFormat="1" ht="15" customHeight="1" x14ac:dyDescent="0.3">
      <c r="B21" s="7"/>
      <c r="C21" s="7"/>
      <c r="D21" s="7" t="str">
        <f t="shared" si="3"/>
        <v>FLO_EMIS</v>
      </c>
      <c r="E21" s="8" t="s">
        <v>204</v>
      </c>
      <c r="F21" s="9" t="str">
        <f>VLOOKUP('COM-MUN-RSD'!E58,Fuels!$B$6:$F$20,$E$2)</f>
        <v>RSDBFW</v>
      </c>
      <c r="G21" s="9" t="str">
        <f t="shared" si="4"/>
        <v>RSDBFW</v>
      </c>
      <c r="H21" s="7" t="str">
        <f>$D$2&amp;'COM-MUN-RSD'!A58&amp;"*"</f>
        <v>RW*</v>
      </c>
      <c r="I21" s="7" t="str">
        <f>"*"&amp;'COM-MUN-RSD'!C58&amp;"*"</f>
        <v>*WoodStoveBFW*</v>
      </c>
      <c r="J21" s="7" t="str">
        <f t="shared" si="1"/>
        <v>RSDCOXN</v>
      </c>
      <c r="K21" s="10">
        <f>'COM-MUN-RSD'!H58/1000</f>
        <v>4</v>
      </c>
      <c r="M21" s="7" t="s">
        <v>16</v>
      </c>
      <c r="N21" s="7"/>
    </row>
    <row r="22" spans="2:16" x14ac:dyDescent="0.3">
      <c r="B22" s="7"/>
      <c r="C22" s="7"/>
      <c r="D22" s="7" t="str">
        <f t="shared" si="3"/>
        <v>FLO_EMIS</v>
      </c>
      <c r="E22" s="8" t="s">
        <v>204</v>
      </c>
      <c r="F22" s="9" t="str">
        <f>VLOOKUP('COM-MUN-RSD'!E59,Fuels!$B$6:$F$20,$E$2)</f>
        <v>RSDBPL</v>
      </c>
      <c r="G22" s="9" t="str">
        <f t="shared" si="4"/>
        <v>RSDBPL</v>
      </c>
      <c r="H22" s="7" t="str">
        <f>$D$2&amp;'COM-MUN-RSD'!A59&amp;"*"</f>
        <v>RW*</v>
      </c>
      <c r="I22" s="7" t="str">
        <f>"*"&amp;'COM-MUN-RSD'!C59&amp;"*"</f>
        <v>*PelletStoveBPL*</v>
      </c>
      <c r="J22" s="7" t="str">
        <f t="shared" si="1"/>
        <v>RSDCOXN</v>
      </c>
      <c r="K22" s="10">
        <f>'COM-MUN-RSD'!H59/1000</f>
        <v>2</v>
      </c>
      <c r="L22" s="1"/>
      <c r="M22" s="7" t="s">
        <v>16</v>
      </c>
      <c r="N22" s="7"/>
    </row>
    <row r="23" spans="2:16" x14ac:dyDescent="0.3">
      <c r="B23" s="7"/>
      <c r="C23" s="7"/>
      <c r="D23" s="7" t="str">
        <f t="shared" si="3"/>
        <v>FLO_EMIS</v>
      </c>
      <c r="E23" s="8" t="s">
        <v>204</v>
      </c>
      <c r="F23" s="9" t="str">
        <f>VLOOKUP('COM-MUN-RSD'!E60,Fuels!$B$6:$F$20,$E$2)</f>
        <v>RSDCOA</v>
      </c>
      <c r="G23" s="9" t="str">
        <f t="shared" si="4"/>
        <v>RSDCOA</v>
      </c>
      <c r="H23" s="7" t="str">
        <f>$D$2&amp;'COM-MUN-RSD'!A60&amp;"*"</f>
        <v>RW*</v>
      </c>
      <c r="I23" s="7" t="str">
        <f>"*"&amp;'COM-MUN-RSD'!C60&amp;"*"</f>
        <v>*CoalFurnaceCOA*</v>
      </c>
      <c r="J23" s="7" t="str">
        <f t="shared" si="1"/>
        <v>RSDCOXN</v>
      </c>
      <c r="K23" s="10">
        <f>'COM-MUN-RSD'!H60/1000</f>
        <v>5</v>
      </c>
      <c r="L23" s="1"/>
      <c r="M23" s="7" t="s">
        <v>16</v>
      </c>
      <c r="N23" s="7"/>
    </row>
    <row r="24" spans="2:16" x14ac:dyDescent="0.3">
      <c r="B24" s="7"/>
      <c r="C24" s="7"/>
      <c r="D24" s="7" t="str">
        <f t="shared" ref="D24:D26" si="5">IF(K24&gt;0,"FLO_EMIS","*")</f>
        <v>FLO_EMIS</v>
      </c>
      <c r="E24" s="8" t="s">
        <v>204</v>
      </c>
      <c r="F24" s="9" t="str">
        <f>VLOOKUP('COM-MUN-RSD'!E61,Fuels!$B$6:$F$20,$E$2)</f>
        <v>RSDDST</v>
      </c>
      <c r="G24" s="9" t="str">
        <f t="shared" ref="G24:G26" si="6">F24</f>
        <v>RSDDST</v>
      </c>
      <c r="H24" s="7" t="str">
        <f>$D$2&amp;'COM-MUN-RSD'!A61&amp;"*"</f>
        <v>RW*</v>
      </c>
      <c r="I24" s="7" t="str">
        <f>"*"&amp;'COM-MUN-RSD'!C61&amp;"*"</f>
        <v>*DieselFurnaceDST*</v>
      </c>
      <c r="J24" s="7" t="str">
        <f t="shared" si="1"/>
        <v>RSDCOXN</v>
      </c>
      <c r="K24" s="10">
        <f>'COM-MUN-RSD'!H61/1000</f>
        <v>0.111</v>
      </c>
      <c r="L24" s="1"/>
      <c r="M24" s="7" t="s">
        <v>16</v>
      </c>
      <c r="N24" s="7"/>
    </row>
    <row r="25" spans="2:16" x14ac:dyDescent="0.3">
      <c r="B25" s="7"/>
      <c r="C25" s="7"/>
      <c r="D25" s="7" t="str">
        <f t="shared" si="5"/>
        <v>FLO_EMIS</v>
      </c>
      <c r="E25" s="8" t="s">
        <v>204</v>
      </c>
      <c r="F25" s="9" t="str">
        <f>VLOOKUP('COM-MUN-RSD'!E63,Fuels!$B$6:$F$20,$E$2)</f>
        <v>RSDGAS</v>
      </c>
      <c r="G25" s="9" t="str">
        <f t="shared" si="6"/>
        <v>RSDGAS</v>
      </c>
      <c r="H25" s="7" t="str">
        <f>$D$2&amp;'COM-MUN-RSD'!A63&amp;"*"</f>
        <v>RW*</v>
      </c>
      <c r="I25" s="7" t="str">
        <f>"*"&amp;'COM-MUN-RSD'!C63&amp;"*"</f>
        <v>*GasFurnaceGAS*</v>
      </c>
      <c r="J25" s="7" t="str">
        <f t="shared" si="1"/>
        <v>RSDCOXN</v>
      </c>
      <c r="K25" s="10">
        <f>'COM-MUN-RSD'!H63/1000</f>
        <v>0.03</v>
      </c>
      <c r="L25" s="1"/>
      <c r="M25" s="7" t="s">
        <v>16</v>
      </c>
      <c r="N25" s="7"/>
    </row>
    <row r="26" spans="2:16" x14ac:dyDescent="0.3">
      <c r="B26" s="7"/>
      <c r="C26" s="7"/>
      <c r="D26" s="7" t="str">
        <f t="shared" si="5"/>
        <v>FLO_EMIS</v>
      </c>
      <c r="E26" s="8" t="s">
        <v>204</v>
      </c>
      <c r="F26" s="9" t="str">
        <f>VLOOKUP('COM-MUN-RSD'!E65,Fuels!$B$6:$F$20,$E$2)</f>
        <v>RSDLPG</v>
      </c>
      <c r="G26" s="9" t="str">
        <f t="shared" si="6"/>
        <v>RSDLPG</v>
      </c>
      <c r="H26" s="7" t="str">
        <f>$D$2&amp;'COM-MUN-RSD'!A65&amp;"*"</f>
        <v>RW*</v>
      </c>
      <c r="I26" s="7" t="str">
        <f>"*"&amp;'COM-MUN-RSD'!C65&amp;"*"</f>
        <v>*LPGFurnaceLPG*</v>
      </c>
      <c r="J26" s="7" t="str">
        <f t="shared" si="1"/>
        <v>RSDCOXN</v>
      </c>
      <c r="K26" s="10">
        <f>'COM-MUN-RSD'!H65/1000</f>
        <v>2.1999999999999999E-2</v>
      </c>
      <c r="L26" s="1"/>
      <c r="M26" s="7" t="s">
        <v>16</v>
      </c>
      <c r="N26" s="7"/>
    </row>
    <row r="28" spans="2:16" x14ac:dyDescent="0.3">
      <c r="B28" s="1" t="str">
        <f>'COM-MUN-RSD'!I11</f>
        <v>CH4</v>
      </c>
      <c r="C28" s="1"/>
      <c r="D28" s="1"/>
      <c r="E28" s="1"/>
      <c r="F28" s="1"/>
      <c r="G28" s="1"/>
      <c r="H28" s="1"/>
      <c r="I28" s="1"/>
      <c r="L28" s="1"/>
      <c r="M28" s="1"/>
      <c r="N28" s="1"/>
    </row>
    <row r="29" spans="2:16" x14ac:dyDescent="0.3"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</row>
    <row r="30" spans="2:16" x14ac:dyDescent="0.3">
      <c r="B30" s="3" t="s">
        <v>1</v>
      </c>
      <c r="L30" s="1"/>
      <c r="M30" s="1"/>
      <c r="N30" s="1"/>
    </row>
    <row r="31" spans="2:16" x14ac:dyDescent="0.3"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8</v>
      </c>
      <c r="I31" s="5" t="s">
        <v>9</v>
      </c>
      <c r="J31" s="5" t="s">
        <v>10</v>
      </c>
      <c r="K31" s="5" t="s">
        <v>11</v>
      </c>
      <c r="L31" s="1"/>
      <c r="M31" s="5" t="s">
        <v>12</v>
      </c>
      <c r="N31" s="5" t="s">
        <v>13</v>
      </c>
    </row>
    <row r="32" spans="2:16" x14ac:dyDescent="0.3">
      <c r="B32" s="7"/>
      <c r="C32" s="7"/>
      <c r="D32" s="7" t="str">
        <f t="shared" ref="D32:D50" si="7">IF(K32&gt;0,"FLO_EMIS","*")</f>
        <v>FLO_EMIS</v>
      </c>
      <c r="E32" s="8" t="s">
        <v>204</v>
      </c>
      <c r="F32" s="9" t="str">
        <f>VLOOKUP('COM-MUN-RSD'!E26,Fuels!$B$6:$F$20,$E$2)</f>
        <v>RSDBFW</v>
      </c>
      <c r="G32" s="9" t="str">
        <f t="shared" ref="G32:G50" si="8">F32</f>
        <v>RSDBFW</v>
      </c>
      <c r="H32" s="7" t="str">
        <f>$D$2&amp;'COM-MUN-RSD'!A26&amp;"*"</f>
        <v>RH*</v>
      </c>
      <c r="I32" s="7" t="str">
        <f>"*"&amp;'COM-MUN-RSD'!C26&amp;"*"</f>
        <v>*WoodStoveBFW*</v>
      </c>
      <c r="J32" s="7" t="str">
        <f t="shared" ref="J32:J50" si="9">$C$2&amp;B$28&amp;"N"</f>
        <v>RSDCH4N</v>
      </c>
      <c r="K32" s="10">
        <f>'COM-MUN-RSD'!I26/1000</f>
        <v>0.3</v>
      </c>
      <c r="L32" s="1"/>
      <c r="M32" s="7" t="s">
        <v>16</v>
      </c>
      <c r="N32" s="7"/>
    </row>
    <row r="33" spans="2:14" x14ac:dyDescent="0.3">
      <c r="B33" s="7"/>
      <c r="C33" s="7"/>
      <c r="D33" s="7" t="str">
        <f t="shared" si="7"/>
        <v>FLO_EMIS</v>
      </c>
      <c r="E33" s="8" t="s">
        <v>204</v>
      </c>
      <c r="F33" s="9" t="str">
        <f>VLOOKUP('COM-MUN-RSD'!E27,Fuels!$B$6:$F$20,$E$2)</f>
        <v>RSDBPL</v>
      </c>
      <c r="G33" s="9" t="str">
        <f t="shared" si="8"/>
        <v>RSDBPL</v>
      </c>
      <c r="H33" s="7" t="str">
        <f>$D$2&amp;'COM-MUN-RSD'!A27&amp;"*"</f>
        <v>RH*</v>
      </c>
      <c r="I33" s="7" t="str">
        <f>"*"&amp;'COM-MUN-RSD'!C27&amp;"*"</f>
        <v>*PelletBoilerBPL*</v>
      </c>
      <c r="J33" s="7" t="str">
        <f t="shared" si="9"/>
        <v>RSDCH4N</v>
      </c>
      <c r="K33" s="10">
        <f>'COM-MUN-RSD'!I27/1000</f>
        <v>0.3</v>
      </c>
      <c r="L33" s="1"/>
      <c r="M33" s="7" t="s">
        <v>16</v>
      </c>
      <c r="N33" s="7"/>
    </row>
    <row r="34" spans="2:14" x14ac:dyDescent="0.3">
      <c r="B34" s="7"/>
      <c r="C34" s="7"/>
      <c r="D34" s="7" t="str">
        <f t="shared" si="7"/>
        <v>FLO_EMIS</v>
      </c>
      <c r="E34" s="8" t="s">
        <v>204</v>
      </c>
      <c r="F34" s="9" t="str">
        <f>VLOOKUP('COM-MUN-RSD'!E28,Fuels!$B$6:$F$20,$E$2)</f>
        <v>RSDCOA</v>
      </c>
      <c r="G34" s="9" t="str">
        <f t="shared" si="8"/>
        <v>RSDCOA</v>
      </c>
      <c r="H34" s="7" t="str">
        <f>$D$2&amp;'COM-MUN-RSD'!A28&amp;"*"</f>
        <v>RH*</v>
      </c>
      <c r="I34" s="7" t="str">
        <f>"*"&amp;'COM-MUN-RSD'!C28&amp;"*"</f>
        <v>*CoalBoilerCOA*</v>
      </c>
      <c r="J34" s="7" t="str">
        <f t="shared" si="9"/>
        <v>RSDCH4N</v>
      </c>
      <c r="K34" s="10">
        <f>'COM-MUN-RSD'!I28/1000</f>
        <v>0.3</v>
      </c>
      <c r="M34" s="7" t="s">
        <v>16</v>
      </c>
      <c r="N34" s="7"/>
    </row>
    <row r="35" spans="2:14" x14ac:dyDescent="0.3">
      <c r="B35" s="7"/>
      <c r="C35" s="7"/>
      <c r="D35" s="7" t="str">
        <f t="shared" si="7"/>
        <v>FLO_EMIS</v>
      </c>
      <c r="E35" s="8" t="s">
        <v>204</v>
      </c>
      <c r="F35" s="9" t="str">
        <f>VLOOKUP('COM-MUN-RSD'!E29,Fuels!$B$6:$F$20,$E$2)</f>
        <v>RSDCOA</v>
      </c>
      <c r="G35" s="9" t="str">
        <f t="shared" si="8"/>
        <v>RSDCOA</v>
      </c>
      <c r="H35" s="7" t="str">
        <f>$D$2&amp;'COM-MUN-RSD'!A29&amp;"*"</f>
        <v>RH*</v>
      </c>
      <c r="I35" s="7" t="str">
        <f>"*"&amp;'COM-MUN-RSD'!C29&amp;"*"</f>
        <v>*DieselFurnaceDST*</v>
      </c>
      <c r="J35" s="7" t="str">
        <f t="shared" si="9"/>
        <v>RSDCH4N</v>
      </c>
      <c r="K35" s="10">
        <f>'COM-MUN-RSD'!I29/1000</f>
        <v>0.3</v>
      </c>
      <c r="L35" s="1"/>
      <c r="M35" s="7" t="s">
        <v>16</v>
      </c>
      <c r="N35" s="7"/>
    </row>
    <row r="36" spans="2:14" x14ac:dyDescent="0.3">
      <c r="B36" s="7"/>
      <c r="C36" s="7"/>
      <c r="D36" s="7" t="str">
        <f t="shared" si="7"/>
        <v>FLO_EMIS</v>
      </c>
      <c r="E36" s="8" t="s">
        <v>204</v>
      </c>
      <c r="F36" s="9" t="str">
        <f>VLOOKUP('COM-MUN-RSD'!E33,Fuels!$B$6:$F$20,$E$2)</f>
        <v>RSDGAS</v>
      </c>
      <c r="G36" s="9" t="str">
        <f t="shared" si="8"/>
        <v>RSDGAS</v>
      </c>
      <c r="H36" s="7" t="str">
        <f>$D$2&amp;'COM-MUN-RSD'!A33&amp;"*"</f>
        <v>RH*</v>
      </c>
      <c r="I36" s="7" t="str">
        <f>"*"&amp;'COM-MUN-RSD'!C33&amp;"*"</f>
        <v>*GasFurnaceGAS*</v>
      </c>
      <c r="J36" s="7" t="str">
        <f t="shared" si="9"/>
        <v>RSDCH4N</v>
      </c>
      <c r="K36" s="10">
        <f>'COM-MUN-RSD'!I33/1000</f>
        <v>5.0000000000000001E-3</v>
      </c>
      <c r="M36" s="7" t="s">
        <v>16</v>
      </c>
      <c r="N36" s="7"/>
    </row>
    <row r="37" spans="2:14" x14ac:dyDescent="0.3">
      <c r="B37" s="7"/>
      <c r="C37" s="7"/>
      <c r="D37" s="7" t="str">
        <f t="shared" si="7"/>
        <v>FLO_EMIS</v>
      </c>
      <c r="E37" s="8" t="s">
        <v>204</v>
      </c>
      <c r="F37" s="9" t="str">
        <f>VLOOKUP('COM-MUN-RSD'!E34,Fuels!$B$6:$F$20,$E$2)</f>
        <v>RSDGAS</v>
      </c>
      <c r="G37" s="9" t="str">
        <f t="shared" si="8"/>
        <v>RSDGAS</v>
      </c>
      <c r="H37" s="7" t="str">
        <f>$D$2&amp;'COM-MUN-RSD'!A34&amp;"*"</f>
        <v>RH*</v>
      </c>
      <c r="I37" s="7" t="str">
        <f>"*"&amp;'COM-MUN-RSD'!C34&amp;"*"</f>
        <v>*GasBoilerGAS*</v>
      </c>
      <c r="J37" s="7" t="str">
        <f t="shared" si="9"/>
        <v>RSDCH4N</v>
      </c>
      <c r="K37" s="10">
        <f>'COM-MUN-RSD'!I34/1000</f>
        <v>5.0000000000000001E-3</v>
      </c>
      <c r="M37" s="7" t="s">
        <v>16</v>
      </c>
      <c r="N37" s="7"/>
    </row>
    <row r="38" spans="2:14" x14ac:dyDescent="0.3">
      <c r="B38" s="7"/>
      <c r="C38" s="7"/>
      <c r="D38" s="7" t="str">
        <f t="shared" si="7"/>
        <v>FLO_EMIS</v>
      </c>
      <c r="E38" s="8" t="s">
        <v>204</v>
      </c>
      <c r="F38" s="9" t="str">
        <f>VLOOKUP('COM-MUN-RSD'!E36,Fuels!$B$6:$F$20,$E$2)</f>
        <v>RSDLPG</v>
      </c>
      <c r="G38" s="9" t="str">
        <f t="shared" si="8"/>
        <v>RSDLPG</v>
      </c>
      <c r="H38" s="7" t="str">
        <f>$D$2&amp;'COM-MUN-RSD'!A36&amp;"*"</f>
        <v>RH*</v>
      </c>
      <c r="I38" s="7" t="str">
        <f>"*"&amp;'COM-MUN-RSD'!C36&amp;"*"</f>
        <v>*LPGFurnaceLPG*</v>
      </c>
      <c r="J38" s="7" t="str">
        <f t="shared" si="9"/>
        <v>RSDCH4N</v>
      </c>
      <c r="K38" s="10">
        <f>'COM-MUN-RSD'!I36/1000</f>
        <v>5.0000000000000001E-3</v>
      </c>
      <c r="M38" s="7" t="s">
        <v>16</v>
      </c>
      <c r="N38" s="7"/>
    </row>
    <row r="39" spans="2:14" x14ac:dyDescent="0.3">
      <c r="B39" s="7"/>
      <c r="C39" s="7"/>
      <c r="D39" s="7" t="str">
        <f t="shared" si="7"/>
        <v>FLO_EMIS</v>
      </c>
      <c r="E39" s="8" t="s">
        <v>204</v>
      </c>
      <c r="F39" s="9" t="str">
        <f>VLOOKUP('COM-MUN-RSD'!E43,Fuels!$B$6:$F$20,$E$2)</f>
        <v>RSDGAS</v>
      </c>
      <c r="G39" s="9" t="str">
        <f t="shared" si="8"/>
        <v>RSDGAS</v>
      </c>
      <c r="H39" s="7" t="str">
        <f>$D$2&amp;'COM-MUN-RSD'!A43&amp;"*"</f>
        <v>RK*</v>
      </c>
      <c r="I39" s="7" t="str">
        <f>"*"&amp;'COM-MUN-RSD'!C43&amp;"*"</f>
        <v>*GasOvenHobsELC*</v>
      </c>
      <c r="J39" s="7" t="str">
        <f t="shared" si="9"/>
        <v>RSDCH4N</v>
      </c>
      <c r="K39" s="10">
        <f>'COM-MUN-RSD'!I43/1000</f>
        <v>5.0000000000000001E-3</v>
      </c>
      <c r="M39" s="7" t="s">
        <v>16</v>
      </c>
      <c r="N39" s="7"/>
    </row>
    <row r="40" spans="2:14" x14ac:dyDescent="0.3">
      <c r="B40" s="7"/>
      <c r="C40" s="7"/>
      <c r="D40" s="7" t="str">
        <f t="shared" si="7"/>
        <v>FLO_EMIS</v>
      </c>
      <c r="E40" s="8" t="s">
        <v>204</v>
      </c>
      <c r="F40" s="9" t="str">
        <f>VLOOKUP('COM-MUN-RSD'!E44,Fuels!$B$6:$F$20,$E$2)</f>
        <v>RSDGAS</v>
      </c>
      <c r="G40" s="9" t="str">
        <f t="shared" si="8"/>
        <v>RSDGAS</v>
      </c>
      <c r="H40" s="7" t="str">
        <f>$D$2&amp;'COM-MUN-RSD'!A44&amp;"*"</f>
        <v>RK*</v>
      </c>
      <c r="I40" s="7" t="str">
        <f>"*"&amp;'COM-MUN-RSD'!C44&amp;"*"</f>
        <v>*GasRangeGAS*</v>
      </c>
      <c r="J40" s="7" t="str">
        <f t="shared" si="9"/>
        <v>RSDCH4N</v>
      </c>
      <c r="K40" s="10">
        <f>'COM-MUN-RSD'!I44/1000</f>
        <v>5.0000000000000001E-3</v>
      </c>
      <c r="L40" s="1"/>
      <c r="M40" s="7" t="s">
        <v>16</v>
      </c>
      <c r="N40" s="7"/>
    </row>
    <row r="41" spans="2:14" x14ac:dyDescent="0.3">
      <c r="B41" s="7"/>
      <c r="C41" s="7"/>
      <c r="D41" s="7" t="str">
        <f t="shared" si="7"/>
        <v>FLO_EMIS</v>
      </c>
      <c r="E41" s="8" t="s">
        <v>204</v>
      </c>
      <c r="F41" s="9" t="str">
        <f>VLOOKUP('COM-MUN-RSD'!E45,Fuels!$B$6:$F$20,$E$2)</f>
        <v>RSDGAS</v>
      </c>
      <c r="G41" s="9" t="str">
        <f t="shared" si="8"/>
        <v>RSDGAS</v>
      </c>
      <c r="H41" s="7" t="str">
        <f>$D$2&amp;'COM-MUN-RSD'!A45&amp;"*"</f>
        <v>RK*</v>
      </c>
      <c r="I41" s="7" t="str">
        <f>"*"&amp;'COM-MUN-RSD'!C45&amp;"*"</f>
        <v>*GasFryerGriddleGAS*</v>
      </c>
      <c r="J41" s="7" t="str">
        <f t="shared" si="9"/>
        <v>RSDCH4N</v>
      </c>
      <c r="K41" s="10">
        <f>'COM-MUN-RSD'!I45/1000</f>
        <v>5.0000000000000001E-3</v>
      </c>
      <c r="L41" s="1"/>
      <c r="M41" s="7" t="s">
        <v>16</v>
      </c>
      <c r="N41" s="7"/>
    </row>
    <row r="42" spans="2:14" x14ac:dyDescent="0.3">
      <c r="B42" s="7"/>
      <c r="C42" s="7"/>
      <c r="D42" s="7" t="str">
        <f t="shared" si="7"/>
        <v>FLO_EMIS</v>
      </c>
      <c r="E42" s="8" t="s">
        <v>204</v>
      </c>
      <c r="F42" s="9" t="str">
        <f>VLOOKUP('COM-MUN-RSD'!E46,Fuels!$B$6:$F$20,$E$2)</f>
        <v>RSDGAS</v>
      </c>
      <c r="G42" s="9" t="str">
        <f t="shared" si="8"/>
        <v>RSDGAS</v>
      </c>
      <c r="H42" s="7" t="str">
        <f>$D$2&amp;'COM-MUN-RSD'!A46&amp;"*"</f>
        <v>RK*</v>
      </c>
      <c r="I42" s="7" t="str">
        <f>"*"&amp;'COM-MUN-RSD'!C46&amp;"*"</f>
        <v>*GasSteamerGAS*</v>
      </c>
      <c r="J42" s="7" t="str">
        <f t="shared" si="9"/>
        <v>RSDCH4N</v>
      </c>
      <c r="K42" s="10">
        <f>'COM-MUN-RSD'!I46/1000</f>
        <v>5.0000000000000001E-3</v>
      </c>
      <c r="L42" s="1"/>
      <c r="M42" s="7" t="s">
        <v>16</v>
      </c>
      <c r="N42" s="7"/>
    </row>
    <row r="43" spans="2:14" x14ac:dyDescent="0.3">
      <c r="B43" s="7"/>
      <c r="C43" s="7"/>
      <c r="D43" s="7" t="str">
        <f t="shared" si="7"/>
        <v>FLO_EMIS</v>
      </c>
      <c r="E43" s="8" t="s">
        <v>204</v>
      </c>
      <c r="F43" s="9" t="str">
        <f>VLOOKUP('COM-MUN-RSD'!E47,Fuels!$B$6:$F$20,$E$2)</f>
        <v>RSDLPG</v>
      </c>
      <c r="G43" s="9" t="str">
        <f t="shared" si="8"/>
        <v>RSDLPG</v>
      </c>
      <c r="H43" s="7" t="str">
        <f>$D$2&amp;'COM-MUN-RSD'!A47&amp;"*"</f>
        <v>RK*</v>
      </c>
      <c r="I43" s="7" t="str">
        <f>"*"&amp;'COM-MUN-RSD'!C47&amp;"*"</f>
        <v>*LPGOvenHobsLPG*</v>
      </c>
      <c r="J43" s="7" t="str">
        <f t="shared" si="9"/>
        <v>RSDCH4N</v>
      </c>
      <c r="K43" s="10">
        <f>'COM-MUN-RSD'!I47/1000</f>
        <v>5.0000000000000001E-3</v>
      </c>
      <c r="L43" s="1"/>
      <c r="M43" s="7" t="s">
        <v>16</v>
      </c>
      <c r="N43" s="7"/>
    </row>
    <row r="44" spans="2:14" x14ac:dyDescent="0.3">
      <c r="B44" s="7"/>
      <c r="C44" s="7"/>
      <c r="D44" s="7" t="str">
        <f t="shared" si="7"/>
        <v>FLO_EMIS</v>
      </c>
      <c r="E44" s="8" t="s">
        <v>204</v>
      </c>
      <c r="F44" s="9" t="str">
        <f>VLOOKUP('COM-MUN-RSD'!E48,Fuels!$B$6:$F$20,$E$2)</f>
        <v>RSDLPG</v>
      </c>
      <c r="G44" s="9" t="str">
        <f t="shared" si="8"/>
        <v>RSDLPG</v>
      </c>
      <c r="H44" s="7" t="str">
        <f>$D$2&amp;'COM-MUN-RSD'!A48&amp;"*"</f>
        <v>RK*</v>
      </c>
      <c r="I44" s="7" t="str">
        <f>"*"&amp;'COM-MUN-RSD'!C48&amp;"*"</f>
        <v>*LPGRangeLPG*</v>
      </c>
      <c r="J44" s="7" t="str">
        <f t="shared" si="9"/>
        <v>RSDCH4N</v>
      </c>
      <c r="K44" s="10">
        <f>'COM-MUN-RSD'!I48/1000</f>
        <v>5.0000000000000001E-3</v>
      </c>
      <c r="M44" s="7" t="s">
        <v>16</v>
      </c>
      <c r="N44" s="7"/>
    </row>
    <row r="45" spans="2:14" x14ac:dyDescent="0.3">
      <c r="B45" s="7"/>
      <c r="C45" s="7"/>
      <c r="D45" s="7" t="str">
        <f t="shared" si="7"/>
        <v>FLO_EMIS</v>
      </c>
      <c r="E45" s="8" t="s">
        <v>204</v>
      </c>
      <c r="F45" s="9" t="str">
        <f>VLOOKUP('COM-MUN-RSD'!E58,Fuels!$B$6:$F$20,$E$2)</f>
        <v>RSDBFW</v>
      </c>
      <c r="G45" s="9" t="str">
        <f t="shared" si="8"/>
        <v>RSDBFW</v>
      </c>
      <c r="H45" s="7" t="str">
        <f>$D$2&amp;'COM-MUN-RSD'!A58&amp;"*"</f>
        <v>RW*</v>
      </c>
      <c r="I45" s="7" t="str">
        <f>"*"&amp;'COM-MUN-RSD'!C58&amp;"*"</f>
        <v>*WoodStoveBFW*</v>
      </c>
      <c r="J45" s="7" t="str">
        <f t="shared" si="9"/>
        <v>RSDCH4N</v>
      </c>
      <c r="K45" s="10">
        <f>'COM-MUN-RSD'!I58/1000</f>
        <v>0.3</v>
      </c>
      <c r="L45" s="1"/>
      <c r="M45" s="7" t="s">
        <v>16</v>
      </c>
      <c r="N45" s="7"/>
    </row>
    <row r="46" spans="2:14" x14ac:dyDescent="0.3">
      <c r="B46" s="7"/>
      <c r="C46" s="7"/>
      <c r="D46" s="7" t="str">
        <f t="shared" si="7"/>
        <v>FLO_EMIS</v>
      </c>
      <c r="E46" s="8" t="s">
        <v>204</v>
      </c>
      <c r="F46" s="9" t="str">
        <f>VLOOKUP('COM-MUN-RSD'!E59,Fuels!$B$6:$F$20,$E$2)</f>
        <v>RSDBPL</v>
      </c>
      <c r="G46" s="9" t="str">
        <f t="shared" si="8"/>
        <v>RSDBPL</v>
      </c>
      <c r="H46" s="7" t="str">
        <f>$D$2&amp;'COM-MUN-RSD'!A59&amp;"*"</f>
        <v>RW*</v>
      </c>
      <c r="I46" s="7" t="str">
        <f>"*"&amp;'COM-MUN-RSD'!C59&amp;"*"</f>
        <v>*PelletStoveBPL*</v>
      </c>
      <c r="J46" s="7" t="str">
        <f t="shared" si="9"/>
        <v>RSDCH4N</v>
      </c>
      <c r="K46" s="10">
        <f>'COM-MUN-RSD'!I59/1000</f>
        <v>0.3</v>
      </c>
      <c r="M46" s="7" t="s">
        <v>16</v>
      </c>
      <c r="N46" s="7"/>
    </row>
    <row r="47" spans="2:14" x14ac:dyDescent="0.3">
      <c r="B47" s="7"/>
      <c r="C47" s="7"/>
      <c r="D47" s="7" t="str">
        <f t="shared" si="7"/>
        <v>FLO_EMIS</v>
      </c>
      <c r="E47" s="8" t="s">
        <v>204</v>
      </c>
      <c r="F47" s="9" t="str">
        <f>VLOOKUP('COM-MUN-RSD'!E60,Fuels!$B$6:$F$20,$E$2)</f>
        <v>RSDCOA</v>
      </c>
      <c r="G47" s="9" t="str">
        <f t="shared" si="8"/>
        <v>RSDCOA</v>
      </c>
      <c r="H47" s="7" t="str">
        <f>$D$2&amp;'COM-MUN-RSD'!A60&amp;"*"</f>
        <v>RW*</v>
      </c>
      <c r="I47" s="7" t="str">
        <f>"*"&amp;'COM-MUN-RSD'!C60&amp;"*"</f>
        <v>*CoalFurnaceCOA*</v>
      </c>
      <c r="J47" s="7" t="str">
        <f t="shared" si="9"/>
        <v>RSDCH4N</v>
      </c>
      <c r="K47" s="10">
        <f>'COM-MUN-RSD'!I60/1000</f>
        <v>0.3</v>
      </c>
      <c r="M47" s="7" t="s">
        <v>16</v>
      </c>
      <c r="N47" s="7"/>
    </row>
    <row r="48" spans="2:14" x14ac:dyDescent="0.3">
      <c r="B48" s="7"/>
      <c r="C48" s="7"/>
      <c r="D48" s="7" t="str">
        <f t="shared" si="7"/>
        <v>FLO_EMIS</v>
      </c>
      <c r="E48" s="8" t="s">
        <v>204</v>
      </c>
      <c r="F48" s="9" t="str">
        <f>VLOOKUP('COM-MUN-RSD'!E61,Fuels!$B$6:$F$20,$E$2)</f>
        <v>RSDDST</v>
      </c>
      <c r="G48" s="9" t="str">
        <f t="shared" si="8"/>
        <v>RSDDST</v>
      </c>
      <c r="H48" s="7" t="str">
        <f>$D$2&amp;'COM-MUN-RSD'!A61&amp;"*"</f>
        <v>RW*</v>
      </c>
      <c r="I48" s="7" t="str">
        <f>"*"&amp;'COM-MUN-RSD'!C61&amp;"*"</f>
        <v>*DieselFurnaceDST*</v>
      </c>
      <c r="J48" s="7" t="str">
        <f t="shared" si="9"/>
        <v>RSDCH4N</v>
      </c>
      <c r="K48" s="10">
        <f>'COM-MUN-RSD'!I61/1000</f>
        <v>0.01</v>
      </c>
      <c r="M48" s="7" t="s">
        <v>16</v>
      </c>
      <c r="N48" s="7"/>
    </row>
    <row r="49" spans="2:14" x14ac:dyDescent="0.3">
      <c r="B49" s="7"/>
      <c r="C49" s="7"/>
      <c r="D49" s="7" t="str">
        <f t="shared" si="7"/>
        <v>FLO_EMIS</v>
      </c>
      <c r="E49" s="8" t="s">
        <v>204</v>
      </c>
      <c r="F49" s="9" t="str">
        <f>VLOOKUP('COM-MUN-RSD'!E63,Fuels!$B$6:$F$20,$E$2)</f>
        <v>RSDGAS</v>
      </c>
      <c r="G49" s="9" t="str">
        <f t="shared" si="8"/>
        <v>RSDGAS</v>
      </c>
      <c r="H49" s="7" t="str">
        <f>$D$2&amp;'COM-MUN-RSD'!A63&amp;"*"</f>
        <v>RW*</v>
      </c>
      <c r="I49" s="7" t="str">
        <f>"*"&amp;'COM-MUN-RSD'!C63&amp;"*"</f>
        <v>*GasFurnaceGAS*</v>
      </c>
      <c r="J49" s="7" t="str">
        <f t="shared" si="9"/>
        <v>RSDCH4N</v>
      </c>
      <c r="K49" s="10">
        <f>'COM-MUN-RSD'!I63/1000</f>
        <v>5.0000000000000001E-3</v>
      </c>
      <c r="M49" s="7" t="s">
        <v>16</v>
      </c>
      <c r="N49" s="7"/>
    </row>
    <row r="50" spans="2:14" x14ac:dyDescent="0.3">
      <c r="B50" s="7"/>
      <c r="C50" s="7"/>
      <c r="D50" s="7" t="str">
        <f t="shared" si="7"/>
        <v>FLO_EMIS</v>
      </c>
      <c r="E50" s="8" t="s">
        <v>204</v>
      </c>
      <c r="F50" s="9" t="str">
        <f>VLOOKUP('COM-MUN-RSD'!E65,Fuels!$B$6:$F$20,$E$2)</f>
        <v>RSDLPG</v>
      </c>
      <c r="G50" s="9" t="str">
        <f t="shared" si="8"/>
        <v>RSDLPG</v>
      </c>
      <c r="H50" s="7" t="str">
        <f>$D$2&amp;'COM-MUN-RSD'!A65&amp;"*"</f>
        <v>RW*</v>
      </c>
      <c r="I50" s="7" t="str">
        <f>"*"&amp;'COM-MUN-RSD'!C65&amp;"*"</f>
        <v>*LPGFurnaceLPG*</v>
      </c>
      <c r="J50" s="7" t="str">
        <f t="shared" si="9"/>
        <v>RSDCH4N</v>
      </c>
      <c r="K50" s="10">
        <f>'COM-MUN-RSD'!I65/1000</f>
        <v>5.0000000000000001E-3</v>
      </c>
      <c r="M50" s="7" t="s">
        <v>16</v>
      </c>
      <c r="N50" s="7"/>
    </row>
    <row r="52" spans="2:14" x14ac:dyDescent="0.3">
      <c r="B52" s="1" t="str">
        <f>'COM-MUN-RSD'!J11</f>
        <v>SO2</v>
      </c>
      <c r="C52" s="1"/>
      <c r="D52" s="1"/>
      <c r="E52" s="1"/>
      <c r="F52" s="1"/>
      <c r="G52" s="1"/>
      <c r="H52" s="1"/>
      <c r="I52" s="1"/>
      <c r="M52" s="1"/>
      <c r="N52" s="1"/>
    </row>
    <row r="53" spans="2:14" x14ac:dyDescent="0.3">
      <c r="B53" s="1"/>
      <c r="C53" s="1"/>
      <c r="D53" s="1"/>
      <c r="E53" s="1"/>
      <c r="F53" s="1"/>
      <c r="G53" s="1"/>
      <c r="H53" s="1"/>
      <c r="I53" s="1"/>
      <c r="M53" s="1"/>
      <c r="N53" s="1"/>
    </row>
    <row r="54" spans="2:14" x14ac:dyDescent="0.3">
      <c r="B54" s="3" t="s">
        <v>1</v>
      </c>
      <c r="M54" s="1"/>
      <c r="N54" s="1"/>
    </row>
    <row r="55" spans="2:14" x14ac:dyDescent="0.3">
      <c r="B55" s="5" t="s">
        <v>2</v>
      </c>
      <c r="C55" s="5" t="s">
        <v>3</v>
      </c>
      <c r="D55" s="5" t="s">
        <v>4</v>
      </c>
      <c r="E55" s="5" t="s">
        <v>5</v>
      </c>
      <c r="F55" s="5" t="s">
        <v>6</v>
      </c>
      <c r="G55" s="5" t="s">
        <v>7</v>
      </c>
      <c r="H55" s="5" t="s">
        <v>8</v>
      </c>
      <c r="I55" s="5" t="s">
        <v>9</v>
      </c>
      <c r="J55" s="5" t="s">
        <v>10</v>
      </c>
      <c r="K55" s="5" t="s">
        <v>11</v>
      </c>
      <c r="M55" s="5" t="s">
        <v>12</v>
      </c>
      <c r="N55" s="5" t="s">
        <v>13</v>
      </c>
    </row>
    <row r="56" spans="2:14" x14ac:dyDescent="0.3">
      <c r="B56" s="7"/>
      <c r="C56" s="7"/>
      <c r="D56" s="7" t="str">
        <f>IFERROR(IF(K56&gt;0,"FLO_EMIS","*"),"*")</f>
        <v>FLO_EMIS</v>
      </c>
      <c r="E56" s="8" t="s">
        <v>204</v>
      </c>
      <c r="F56" s="9" t="str">
        <f>VLOOKUP('COM-MUN-RSD'!E26,Fuels!$B$6:$F$20,$E$2)</f>
        <v>RSDBFW</v>
      </c>
      <c r="G56" s="9" t="str">
        <f t="shared" ref="G56:G74" si="10">F56</f>
        <v>RSDBFW</v>
      </c>
      <c r="H56" s="7" t="str">
        <f>$D$2&amp;'COM-MUN-RSD'!A26&amp;"*"</f>
        <v>RH*</v>
      </c>
      <c r="I56" s="7" t="str">
        <f>"*"&amp;'COM-MUN-RSD'!C26&amp;"*"</f>
        <v>*WoodStoveBFW*</v>
      </c>
      <c r="J56" s="7" t="str">
        <f t="shared" ref="J56:J74" si="11">$C$2&amp;B$52&amp;"N"</f>
        <v>RSDSO2N</v>
      </c>
      <c r="K56" s="10">
        <f>'COM-MUN-RSD'!J26/1000</f>
        <v>1.0999999999999999E-2</v>
      </c>
      <c r="M56" s="7" t="s">
        <v>16</v>
      </c>
      <c r="N56" s="7"/>
    </row>
    <row r="57" spans="2:14" x14ac:dyDescent="0.3">
      <c r="B57" s="7"/>
      <c r="C57" s="7"/>
      <c r="D57" s="7" t="str">
        <f t="shared" ref="D57:D74" si="12">IFERROR(IF(K57&gt;0,"FLO_EMIS","*"),"*")</f>
        <v>FLO_EMIS</v>
      </c>
      <c r="E57" s="8" t="s">
        <v>204</v>
      </c>
      <c r="F57" s="9" t="str">
        <f>VLOOKUP('COM-MUN-RSD'!E27,Fuels!$B$6:$F$20,$E$2)</f>
        <v>RSDBPL</v>
      </c>
      <c r="G57" s="9" t="str">
        <f t="shared" si="10"/>
        <v>RSDBPL</v>
      </c>
      <c r="H57" s="7" t="str">
        <f>$D$2&amp;'COM-MUN-RSD'!A27&amp;"*"</f>
        <v>RH*</v>
      </c>
      <c r="I57" s="7" t="str">
        <f>"*"&amp;'COM-MUN-RSD'!C27&amp;"*"</f>
        <v>*PelletBoilerBPL*</v>
      </c>
      <c r="J57" s="7" t="str">
        <f t="shared" si="11"/>
        <v>RSDSO2N</v>
      </c>
      <c r="K57" s="10">
        <f>'COM-MUN-RSD'!J27/1000</f>
        <v>1.0999999999999999E-2</v>
      </c>
      <c r="M57" s="7" t="s">
        <v>16</v>
      </c>
      <c r="N57" s="7"/>
    </row>
    <row r="58" spans="2:14" x14ac:dyDescent="0.3">
      <c r="B58" s="7"/>
      <c r="C58" s="7"/>
      <c r="D58" s="7" t="str">
        <f t="shared" si="12"/>
        <v>FLO_EMIS</v>
      </c>
      <c r="E58" s="8" t="s">
        <v>204</v>
      </c>
      <c r="F58" s="9" t="str">
        <f>VLOOKUP('COM-MUN-RSD'!E28,Fuels!$B$6:$F$20,$E$2)</f>
        <v>RSDCOA</v>
      </c>
      <c r="G58" s="9" t="str">
        <f t="shared" si="10"/>
        <v>RSDCOA</v>
      </c>
      <c r="H58" s="7" t="str">
        <f>$D$2&amp;'COM-MUN-RSD'!A28&amp;"*"</f>
        <v>RH*</v>
      </c>
      <c r="I58" s="7" t="str">
        <f>"*"&amp;'COM-MUN-RSD'!C28&amp;"*"</f>
        <v>*CoalBoilerCOA*</v>
      </c>
      <c r="J58" s="7" t="str">
        <f t="shared" si="11"/>
        <v>RSDSO2N</v>
      </c>
      <c r="K58" s="10">
        <f>'COM-MUN-RSD'!J28/1000</f>
        <v>0.9</v>
      </c>
      <c r="M58" s="7" t="s">
        <v>16</v>
      </c>
      <c r="N58" s="7"/>
    </row>
    <row r="59" spans="2:14" x14ac:dyDescent="0.3">
      <c r="B59" s="7"/>
      <c r="C59" s="7"/>
      <c r="D59" s="7" t="str">
        <f t="shared" si="12"/>
        <v>FLO_EMIS</v>
      </c>
      <c r="E59" s="8" t="s">
        <v>204</v>
      </c>
      <c r="F59" s="9" t="str">
        <f>VLOOKUP('COM-MUN-RSD'!E29,Fuels!$B$6:$F$20,$E$2)</f>
        <v>RSDCOA</v>
      </c>
      <c r="G59" s="9" t="str">
        <f t="shared" si="10"/>
        <v>RSDCOA</v>
      </c>
      <c r="H59" s="7" t="str">
        <f>$D$2&amp;'COM-MUN-RSD'!A29&amp;"*"</f>
        <v>RH*</v>
      </c>
      <c r="I59" s="7" t="str">
        <f>"*"&amp;'COM-MUN-RSD'!C29&amp;"*"</f>
        <v>*DieselFurnaceDST*</v>
      </c>
      <c r="J59" s="7" t="str">
        <f t="shared" si="11"/>
        <v>RSDSO2N</v>
      </c>
      <c r="K59" s="10">
        <f>'COM-MUN-RSD'!J29/1000</f>
        <v>0.06</v>
      </c>
      <c r="M59" s="7" t="s">
        <v>16</v>
      </c>
      <c r="N59" s="7"/>
    </row>
    <row r="60" spans="2:14" x14ac:dyDescent="0.3">
      <c r="B60" s="7"/>
      <c r="C60" s="7"/>
      <c r="D60" s="7" t="str">
        <f t="shared" si="12"/>
        <v>FLO_EMIS</v>
      </c>
      <c r="E60" s="8" t="s">
        <v>204</v>
      </c>
      <c r="F60" s="9" t="str">
        <f>VLOOKUP('COM-MUN-RSD'!E33,Fuels!$B$6:$F$20,$E$2)</f>
        <v>RSDGAS</v>
      </c>
      <c r="G60" s="9" t="str">
        <f t="shared" si="10"/>
        <v>RSDGAS</v>
      </c>
      <c r="H60" s="7" t="str">
        <f>$D$2&amp;'COM-MUN-RSD'!A33&amp;"*"</f>
        <v>RH*</v>
      </c>
      <c r="I60" s="7" t="str">
        <f>"*"&amp;'COM-MUN-RSD'!C33&amp;"*"</f>
        <v>*GasFurnaceGAS*</v>
      </c>
      <c r="J60" s="7" t="str">
        <f t="shared" si="11"/>
        <v>RSDSO2N</v>
      </c>
      <c r="K60" s="10">
        <f>'COM-MUN-RSD'!J33/1000</f>
        <v>2.9999999999999997E-4</v>
      </c>
      <c r="M60" s="7" t="s">
        <v>16</v>
      </c>
      <c r="N60" s="7"/>
    </row>
    <row r="61" spans="2:14" x14ac:dyDescent="0.3">
      <c r="B61" s="7"/>
      <c r="C61" s="7"/>
      <c r="D61" s="7" t="str">
        <f t="shared" si="12"/>
        <v>FLO_EMIS</v>
      </c>
      <c r="E61" s="8" t="s">
        <v>204</v>
      </c>
      <c r="F61" s="9" t="str">
        <f>VLOOKUP('COM-MUN-RSD'!E34,Fuels!$B$6:$F$20,$E$2)</f>
        <v>RSDGAS</v>
      </c>
      <c r="G61" s="9" t="str">
        <f t="shared" si="10"/>
        <v>RSDGAS</v>
      </c>
      <c r="H61" s="7" t="str">
        <f>$D$2&amp;'COM-MUN-RSD'!A34&amp;"*"</f>
        <v>RH*</v>
      </c>
      <c r="I61" s="7" t="str">
        <f>"*"&amp;'COM-MUN-RSD'!C34&amp;"*"</f>
        <v>*GasBoilerGAS*</v>
      </c>
      <c r="J61" s="7" t="str">
        <f t="shared" si="11"/>
        <v>RSDSO2N</v>
      </c>
      <c r="K61" s="10">
        <f>'COM-MUN-RSD'!J34/1000</f>
        <v>2.9999999999999997E-4</v>
      </c>
      <c r="M61" s="7" t="s">
        <v>16</v>
      </c>
      <c r="N61" s="7"/>
    </row>
    <row r="62" spans="2:14" x14ac:dyDescent="0.3">
      <c r="B62" s="7"/>
      <c r="C62" s="7"/>
      <c r="D62" s="7" t="str">
        <f t="shared" si="12"/>
        <v>FLO_EMIS</v>
      </c>
      <c r="E62" s="8" t="s">
        <v>204</v>
      </c>
      <c r="F62" s="9" t="str">
        <f>VLOOKUP('COM-MUN-RSD'!E36,Fuels!$B$6:$F$20,$E$2)</f>
        <v>RSDLPG</v>
      </c>
      <c r="G62" s="9" t="str">
        <f t="shared" si="10"/>
        <v>RSDLPG</v>
      </c>
      <c r="H62" s="7" t="str">
        <f>$D$2&amp;'COM-MUN-RSD'!A36&amp;"*"</f>
        <v>RH*</v>
      </c>
      <c r="I62" s="7" t="str">
        <f>"*"&amp;'COM-MUN-RSD'!C36&amp;"*"</f>
        <v>*LPGFurnaceLPG*</v>
      </c>
      <c r="J62" s="7" t="str">
        <f t="shared" si="11"/>
        <v>RSDSO2N</v>
      </c>
      <c r="K62" s="10">
        <f>'COM-MUN-RSD'!J36/1000</f>
        <v>2.9999999999999997E-4</v>
      </c>
      <c r="M62" s="7" t="s">
        <v>16</v>
      </c>
      <c r="N62" s="7"/>
    </row>
    <row r="63" spans="2:14" x14ac:dyDescent="0.3">
      <c r="B63" s="7"/>
      <c r="C63" s="7"/>
      <c r="D63" s="7" t="str">
        <f t="shared" si="12"/>
        <v>FLO_EMIS</v>
      </c>
      <c r="E63" s="8" t="s">
        <v>204</v>
      </c>
      <c r="F63" s="9" t="str">
        <f>VLOOKUP('COM-MUN-RSD'!E43,Fuels!$B$6:$F$20,$E$2)</f>
        <v>RSDGAS</v>
      </c>
      <c r="G63" s="9" t="str">
        <f t="shared" si="10"/>
        <v>RSDGAS</v>
      </c>
      <c r="H63" s="7" t="str">
        <f>$D$2&amp;'COM-MUN-RSD'!A43&amp;"*"</f>
        <v>RK*</v>
      </c>
      <c r="I63" s="7" t="str">
        <f>"*"&amp;'COM-MUN-RSD'!C43&amp;"*"</f>
        <v>*GasOvenHobsELC*</v>
      </c>
      <c r="J63" s="7" t="str">
        <f t="shared" si="11"/>
        <v>RSDSO2N</v>
      </c>
      <c r="K63" s="10">
        <f>'COM-MUN-RSD'!J43/1000</f>
        <v>2.9999999999999997E-4</v>
      </c>
      <c r="M63" s="7" t="s">
        <v>16</v>
      </c>
      <c r="N63" s="7"/>
    </row>
    <row r="64" spans="2:14" x14ac:dyDescent="0.3">
      <c r="B64" s="7"/>
      <c r="C64" s="7"/>
      <c r="D64" s="7" t="str">
        <f t="shared" si="12"/>
        <v>FLO_EMIS</v>
      </c>
      <c r="E64" s="8" t="s">
        <v>204</v>
      </c>
      <c r="F64" s="9" t="str">
        <f>VLOOKUP('COM-MUN-RSD'!E44,Fuels!$B$6:$F$20,$E$2)</f>
        <v>RSDGAS</v>
      </c>
      <c r="G64" s="9" t="str">
        <f t="shared" si="10"/>
        <v>RSDGAS</v>
      </c>
      <c r="H64" s="7" t="str">
        <f>$D$2&amp;'COM-MUN-RSD'!A44&amp;"*"</f>
        <v>RK*</v>
      </c>
      <c r="I64" s="7" t="str">
        <f>"*"&amp;'COM-MUN-RSD'!C44&amp;"*"</f>
        <v>*GasRangeGAS*</v>
      </c>
      <c r="J64" s="7" t="str">
        <f t="shared" si="11"/>
        <v>RSDSO2N</v>
      </c>
      <c r="K64" s="10">
        <f>'COM-MUN-RSD'!J44/1000</f>
        <v>2.9999999999999997E-4</v>
      </c>
      <c r="M64" s="7" t="s">
        <v>16</v>
      </c>
      <c r="N64" s="7"/>
    </row>
    <row r="65" spans="2:14" x14ac:dyDescent="0.3">
      <c r="B65" s="7"/>
      <c r="C65" s="7"/>
      <c r="D65" s="7" t="str">
        <f t="shared" si="12"/>
        <v>FLO_EMIS</v>
      </c>
      <c r="E65" s="8" t="s">
        <v>204</v>
      </c>
      <c r="F65" s="9" t="str">
        <f>VLOOKUP('COM-MUN-RSD'!E45,Fuels!$B$6:$F$20,$E$2)</f>
        <v>RSDGAS</v>
      </c>
      <c r="G65" s="9" t="str">
        <f t="shared" si="10"/>
        <v>RSDGAS</v>
      </c>
      <c r="H65" s="7" t="str">
        <f>$D$2&amp;'COM-MUN-RSD'!A45&amp;"*"</f>
        <v>RK*</v>
      </c>
      <c r="I65" s="7" t="str">
        <f>"*"&amp;'COM-MUN-RSD'!C45&amp;"*"</f>
        <v>*GasFryerGriddleGAS*</v>
      </c>
      <c r="J65" s="7" t="str">
        <f t="shared" si="11"/>
        <v>RSDSO2N</v>
      </c>
      <c r="K65" s="10">
        <f>'COM-MUN-RSD'!J45/1000</f>
        <v>2.9999999999999997E-4</v>
      </c>
      <c r="M65" s="7" t="s">
        <v>16</v>
      </c>
      <c r="N65" s="7"/>
    </row>
    <row r="66" spans="2:14" x14ac:dyDescent="0.3">
      <c r="B66" s="7"/>
      <c r="C66" s="7"/>
      <c r="D66" s="7" t="str">
        <f t="shared" si="12"/>
        <v>FLO_EMIS</v>
      </c>
      <c r="E66" s="8" t="s">
        <v>204</v>
      </c>
      <c r="F66" s="9" t="str">
        <f>VLOOKUP('COM-MUN-RSD'!E46,Fuels!$B$6:$F$20,$E$2)</f>
        <v>RSDGAS</v>
      </c>
      <c r="G66" s="9" t="str">
        <f t="shared" si="10"/>
        <v>RSDGAS</v>
      </c>
      <c r="H66" s="7" t="str">
        <f>$D$2&amp;'COM-MUN-RSD'!A46&amp;"*"</f>
        <v>RK*</v>
      </c>
      <c r="I66" s="7" t="str">
        <f>"*"&amp;'COM-MUN-RSD'!C46&amp;"*"</f>
        <v>*GasSteamerGAS*</v>
      </c>
      <c r="J66" s="7" t="str">
        <f t="shared" si="11"/>
        <v>RSDSO2N</v>
      </c>
      <c r="K66" s="10">
        <f>'COM-MUN-RSD'!J46/1000</f>
        <v>2.9999999999999997E-4</v>
      </c>
      <c r="M66" s="7" t="s">
        <v>16</v>
      </c>
      <c r="N66" s="7"/>
    </row>
    <row r="67" spans="2:14" x14ac:dyDescent="0.3">
      <c r="B67" s="7"/>
      <c r="C67" s="7"/>
      <c r="D67" s="7" t="str">
        <f t="shared" si="12"/>
        <v>FLO_EMIS</v>
      </c>
      <c r="E67" s="8" t="s">
        <v>204</v>
      </c>
      <c r="F67" s="9" t="str">
        <f>VLOOKUP('COM-MUN-RSD'!E47,Fuels!$B$6:$F$20,$E$2)</f>
        <v>RSDLPG</v>
      </c>
      <c r="G67" s="9" t="str">
        <f t="shared" si="10"/>
        <v>RSDLPG</v>
      </c>
      <c r="H67" s="7" t="str">
        <f>$D$2&amp;'COM-MUN-RSD'!A47&amp;"*"</f>
        <v>RK*</v>
      </c>
      <c r="I67" s="7" t="str">
        <f>"*"&amp;'COM-MUN-RSD'!C47&amp;"*"</f>
        <v>*LPGOvenHobsLPG*</v>
      </c>
      <c r="J67" s="7" t="str">
        <f t="shared" si="11"/>
        <v>RSDSO2N</v>
      </c>
      <c r="K67" s="10">
        <f>'COM-MUN-RSD'!J47/1000</f>
        <v>0.06</v>
      </c>
      <c r="M67" s="7" t="s">
        <v>16</v>
      </c>
      <c r="N67" s="7"/>
    </row>
    <row r="68" spans="2:14" x14ac:dyDescent="0.3">
      <c r="B68" s="7"/>
      <c r="C68" s="7"/>
      <c r="D68" s="7" t="str">
        <f t="shared" si="12"/>
        <v>FLO_EMIS</v>
      </c>
      <c r="E68" s="8" t="s">
        <v>204</v>
      </c>
      <c r="F68" s="9" t="str">
        <f>VLOOKUP('COM-MUN-RSD'!E48,Fuels!$B$6:$F$20,$E$2)</f>
        <v>RSDLPG</v>
      </c>
      <c r="G68" s="9" t="str">
        <f t="shared" si="10"/>
        <v>RSDLPG</v>
      </c>
      <c r="H68" s="7" t="str">
        <f>$D$2&amp;'COM-MUN-RSD'!A48&amp;"*"</f>
        <v>RK*</v>
      </c>
      <c r="I68" s="7" t="str">
        <f>"*"&amp;'COM-MUN-RSD'!C48&amp;"*"</f>
        <v>*LPGRangeLPG*</v>
      </c>
      <c r="J68" s="7" t="str">
        <f t="shared" si="11"/>
        <v>RSDSO2N</v>
      </c>
      <c r="K68" s="10">
        <f>'COM-MUN-RSD'!J48/1000</f>
        <v>0.06</v>
      </c>
      <c r="M68" s="7" t="s">
        <v>16</v>
      </c>
      <c r="N68" s="7"/>
    </row>
    <row r="69" spans="2:14" x14ac:dyDescent="0.3">
      <c r="B69" s="7"/>
      <c r="C69" s="7"/>
      <c r="D69" s="7" t="str">
        <f t="shared" si="12"/>
        <v>FLO_EMIS</v>
      </c>
      <c r="E69" s="8" t="s">
        <v>204</v>
      </c>
      <c r="F69" s="9" t="str">
        <f>VLOOKUP('COM-MUN-RSD'!E58,Fuels!$B$6:$F$20,$E$2)</f>
        <v>RSDBFW</v>
      </c>
      <c r="G69" s="9" t="str">
        <f t="shared" si="10"/>
        <v>RSDBFW</v>
      </c>
      <c r="H69" s="7" t="str">
        <f>$D$2&amp;'COM-MUN-RSD'!A58&amp;"*"</f>
        <v>RW*</v>
      </c>
      <c r="I69" s="7" t="str">
        <f>"*"&amp;'COM-MUN-RSD'!C58&amp;"*"</f>
        <v>*WoodStoveBFW*</v>
      </c>
      <c r="J69" s="7" t="str">
        <f t="shared" si="11"/>
        <v>RSDSO2N</v>
      </c>
      <c r="K69" s="10">
        <f>'COM-MUN-RSD'!J58/1000</f>
        <v>1.0999999999999999E-2</v>
      </c>
      <c r="M69" s="7" t="s">
        <v>16</v>
      </c>
      <c r="N69" s="7"/>
    </row>
    <row r="70" spans="2:14" x14ac:dyDescent="0.3">
      <c r="B70" s="7"/>
      <c r="C70" s="7"/>
      <c r="D70" s="7" t="str">
        <f t="shared" si="12"/>
        <v>FLO_EMIS</v>
      </c>
      <c r="E70" s="8" t="s">
        <v>204</v>
      </c>
      <c r="F70" s="9" t="str">
        <f>VLOOKUP('COM-MUN-RSD'!E59,Fuels!$B$6:$F$20,$E$2)</f>
        <v>RSDBPL</v>
      </c>
      <c r="G70" s="9" t="str">
        <f t="shared" si="10"/>
        <v>RSDBPL</v>
      </c>
      <c r="H70" s="7" t="str">
        <f>$D$2&amp;'COM-MUN-RSD'!A59&amp;"*"</f>
        <v>RW*</v>
      </c>
      <c r="I70" s="7" t="str">
        <f>"*"&amp;'COM-MUN-RSD'!C59&amp;"*"</f>
        <v>*PelletStoveBPL*</v>
      </c>
      <c r="J70" s="7" t="str">
        <f t="shared" si="11"/>
        <v>RSDSO2N</v>
      </c>
      <c r="K70" s="10">
        <f>'COM-MUN-RSD'!J59/1000</f>
        <v>1.0999999999999999E-2</v>
      </c>
      <c r="M70" s="7" t="s">
        <v>16</v>
      </c>
      <c r="N70" s="7"/>
    </row>
    <row r="71" spans="2:14" x14ac:dyDescent="0.3">
      <c r="B71" s="7"/>
      <c r="C71" s="7"/>
      <c r="D71" s="7" t="str">
        <f t="shared" si="12"/>
        <v>FLO_EMIS</v>
      </c>
      <c r="E71" s="8" t="s">
        <v>204</v>
      </c>
      <c r="F71" s="9" t="str">
        <f>VLOOKUP('COM-MUN-RSD'!E60,Fuels!$B$6:$F$20,$E$2)</f>
        <v>RSDCOA</v>
      </c>
      <c r="G71" s="9" t="str">
        <f t="shared" si="10"/>
        <v>RSDCOA</v>
      </c>
      <c r="H71" s="7" t="str">
        <f>$D$2&amp;'COM-MUN-RSD'!A60&amp;"*"</f>
        <v>RW*</v>
      </c>
      <c r="I71" s="7" t="str">
        <f>"*"&amp;'COM-MUN-RSD'!C60&amp;"*"</f>
        <v>*CoalFurnaceCOA*</v>
      </c>
      <c r="J71" s="7" t="str">
        <f t="shared" si="11"/>
        <v>RSDSO2N</v>
      </c>
      <c r="K71" s="10">
        <f>'COM-MUN-RSD'!J60/1000</f>
        <v>0.9</v>
      </c>
      <c r="M71" s="7" t="s">
        <v>16</v>
      </c>
      <c r="N71" s="7"/>
    </row>
    <row r="72" spans="2:14" x14ac:dyDescent="0.3">
      <c r="B72" s="7"/>
      <c r="C72" s="7"/>
      <c r="D72" s="7" t="str">
        <f t="shared" si="12"/>
        <v>FLO_EMIS</v>
      </c>
      <c r="E72" s="8" t="s">
        <v>204</v>
      </c>
      <c r="F72" s="9" t="str">
        <f>VLOOKUP('COM-MUN-RSD'!E61,Fuels!$B$6:$F$20,$E$2)</f>
        <v>RSDDST</v>
      </c>
      <c r="G72" s="9" t="str">
        <f t="shared" si="10"/>
        <v>RSDDST</v>
      </c>
      <c r="H72" s="7" t="str">
        <f>$D$2&amp;'COM-MUN-RSD'!A61&amp;"*"</f>
        <v>RW*</v>
      </c>
      <c r="I72" s="7" t="str">
        <f>"*"&amp;'COM-MUN-RSD'!C61&amp;"*"</f>
        <v>*DieselFurnaceDST*</v>
      </c>
      <c r="J72" s="7" t="str">
        <f t="shared" si="11"/>
        <v>RSDSO2N</v>
      </c>
      <c r="K72" s="10">
        <f>'COM-MUN-RSD'!J61/1000</f>
        <v>0.06</v>
      </c>
      <c r="M72" s="7" t="s">
        <v>16</v>
      </c>
      <c r="N72" s="7"/>
    </row>
    <row r="73" spans="2:14" x14ac:dyDescent="0.3">
      <c r="B73" s="7"/>
      <c r="C73" s="7"/>
      <c r="D73" s="7" t="str">
        <f t="shared" si="12"/>
        <v>FLO_EMIS</v>
      </c>
      <c r="E73" s="8" t="s">
        <v>204</v>
      </c>
      <c r="F73" s="9" t="str">
        <f>VLOOKUP('COM-MUN-RSD'!E63,Fuels!$B$6:$F$20,$E$2)</f>
        <v>RSDGAS</v>
      </c>
      <c r="G73" s="9" t="str">
        <f t="shared" si="10"/>
        <v>RSDGAS</v>
      </c>
      <c r="H73" s="7" t="str">
        <f>$D$2&amp;'COM-MUN-RSD'!A63&amp;"*"</f>
        <v>RW*</v>
      </c>
      <c r="I73" s="7" t="str">
        <f>"*"&amp;'COM-MUN-RSD'!C63&amp;"*"</f>
        <v>*GasFurnaceGAS*</v>
      </c>
      <c r="J73" s="7" t="str">
        <f t="shared" si="11"/>
        <v>RSDSO2N</v>
      </c>
      <c r="K73" s="10">
        <f>'COM-MUN-RSD'!J63/1000</f>
        <v>2.9999999999999997E-4</v>
      </c>
      <c r="M73" s="7" t="s">
        <v>16</v>
      </c>
      <c r="N73" s="7"/>
    </row>
    <row r="74" spans="2:14" x14ac:dyDescent="0.3">
      <c r="B74" s="7"/>
      <c r="C74" s="7"/>
      <c r="D74" s="7" t="str">
        <f t="shared" si="12"/>
        <v>FLO_EMIS</v>
      </c>
      <c r="E74" s="8" t="s">
        <v>204</v>
      </c>
      <c r="F74" s="9" t="str">
        <f>VLOOKUP('COM-MUN-RSD'!E65,Fuels!$B$6:$F$20,$E$2)</f>
        <v>RSDLPG</v>
      </c>
      <c r="G74" s="9" t="str">
        <f t="shared" si="10"/>
        <v>RSDLPG</v>
      </c>
      <c r="H74" s="7" t="str">
        <f>$D$2&amp;'COM-MUN-RSD'!A65&amp;"*"</f>
        <v>RW*</v>
      </c>
      <c r="I74" s="7" t="str">
        <f>"*"&amp;'COM-MUN-RSD'!C65&amp;"*"</f>
        <v>*LPGFurnaceLPG*</v>
      </c>
      <c r="J74" s="7" t="str">
        <f t="shared" si="11"/>
        <v>RSDSO2N</v>
      </c>
      <c r="K74" s="10">
        <f>'COM-MUN-RSD'!J65/1000</f>
        <v>0.06</v>
      </c>
      <c r="M74" s="7" t="s">
        <v>16</v>
      </c>
      <c r="N74" s="7"/>
    </row>
    <row r="76" spans="2:14" x14ac:dyDescent="0.3">
      <c r="B76" s="1" t="str">
        <f>'COM-MUN-RSD'!K11</f>
        <v>NOX</v>
      </c>
      <c r="C76" s="1"/>
      <c r="D76" s="1"/>
      <c r="E76" s="1"/>
      <c r="F76" s="1"/>
      <c r="G76" s="1"/>
      <c r="H76" s="1"/>
      <c r="I76" s="1"/>
      <c r="M76" s="1"/>
      <c r="N76" s="1"/>
    </row>
    <row r="77" spans="2:14" x14ac:dyDescent="0.3">
      <c r="B77" s="1"/>
      <c r="C77" s="1"/>
      <c r="D77" s="1"/>
      <c r="E77" s="1"/>
      <c r="F77" s="1"/>
      <c r="G77" s="1"/>
      <c r="H77" s="1"/>
      <c r="I77" s="1"/>
      <c r="M77" s="1"/>
      <c r="N77" s="1"/>
    </row>
    <row r="78" spans="2:14" x14ac:dyDescent="0.3">
      <c r="B78" s="3" t="s">
        <v>1</v>
      </c>
      <c r="M78" s="1"/>
      <c r="N78" s="1"/>
    </row>
    <row r="79" spans="2:14" x14ac:dyDescent="0.3">
      <c r="B79" s="5" t="s">
        <v>2</v>
      </c>
      <c r="C79" s="5" t="s">
        <v>3</v>
      </c>
      <c r="D79" s="5" t="s">
        <v>4</v>
      </c>
      <c r="E79" s="5" t="s">
        <v>5</v>
      </c>
      <c r="F79" s="5" t="s">
        <v>6</v>
      </c>
      <c r="G79" s="5" t="s">
        <v>7</v>
      </c>
      <c r="H79" s="5" t="s">
        <v>8</v>
      </c>
      <c r="I79" s="5" t="s">
        <v>9</v>
      </c>
      <c r="J79" s="5" t="s">
        <v>10</v>
      </c>
      <c r="K79" s="5" t="s">
        <v>11</v>
      </c>
      <c r="M79" s="5" t="s">
        <v>12</v>
      </c>
      <c r="N79" s="5" t="s">
        <v>13</v>
      </c>
    </row>
    <row r="80" spans="2:14" x14ac:dyDescent="0.3">
      <c r="B80" s="7"/>
      <c r="C80" s="7"/>
      <c r="D80" s="7" t="str">
        <f>IFERROR(IF(K80&gt;0,"FLO_EMIS","*"),"*")</f>
        <v>FLO_EMIS</v>
      </c>
      <c r="E80" s="8" t="s">
        <v>204</v>
      </c>
      <c r="F80" s="9" t="str">
        <f>VLOOKUP('COM-MUN-RSD'!E26,Fuels!$B$6:$F$20,$E$2)</f>
        <v>RSDBFW</v>
      </c>
      <c r="G80" s="9" t="str">
        <f t="shared" ref="G80:G98" si="13">F80</f>
        <v>RSDBFW</v>
      </c>
      <c r="H80" s="7" t="str">
        <f>$D$2&amp;'COM-MUN-RSD'!A26&amp;"*"</f>
        <v>RH*</v>
      </c>
      <c r="I80" s="7" t="str">
        <f>"*"&amp;'COM-MUN-RSD'!C26&amp;"*"</f>
        <v>*WoodStoveBFW*</v>
      </c>
      <c r="J80" s="7" t="str">
        <f t="shared" ref="J80:J98" si="14">$C$2&amp;B$76&amp;"N"</f>
        <v>RSDNOXN</v>
      </c>
      <c r="K80" s="10">
        <f>'COM-MUN-RSD'!K26/1000</f>
        <v>0.05</v>
      </c>
      <c r="M80" s="7" t="s">
        <v>16</v>
      </c>
      <c r="N80" s="7"/>
    </row>
    <row r="81" spans="2:14" x14ac:dyDescent="0.3">
      <c r="B81" s="7"/>
      <c r="C81" s="7"/>
      <c r="D81" s="7" t="str">
        <f t="shared" ref="D81:D98" si="15">IFERROR(IF(K81&gt;0,"FLO_EMIS","*"),"*")</f>
        <v>FLO_EMIS</v>
      </c>
      <c r="E81" s="8" t="s">
        <v>204</v>
      </c>
      <c r="F81" s="9" t="str">
        <f>VLOOKUP('COM-MUN-RSD'!E27,Fuels!$B$6:$F$20,$E$2)</f>
        <v>RSDBPL</v>
      </c>
      <c r="G81" s="9" t="str">
        <f t="shared" si="13"/>
        <v>RSDBPL</v>
      </c>
      <c r="H81" s="7" t="str">
        <f>$D$2&amp;'COM-MUN-RSD'!A27&amp;"*"</f>
        <v>RH*</v>
      </c>
      <c r="I81" s="7" t="str">
        <f>"*"&amp;'COM-MUN-RSD'!C27&amp;"*"</f>
        <v>*PelletBoilerBPL*</v>
      </c>
      <c r="J81" s="7" t="str">
        <f t="shared" si="14"/>
        <v>RSDNOXN</v>
      </c>
      <c r="K81" s="10">
        <f>'COM-MUN-RSD'!K27/1000</f>
        <v>0.08</v>
      </c>
      <c r="M81" s="7" t="s">
        <v>16</v>
      </c>
      <c r="N81" s="7"/>
    </row>
    <row r="82" spans="2:14" x14ac:dyDescent="0.3">
      <c r="B82" s="7"/>
      <c r="C82" s="7"/>
      <c r="D82" s="7" t="str">
        <f t="shared" si="15"/>
        <v>FLO_EMIS</v>
      </c>
      <c r="E82" s="8" t="s">
        <v>204</v>
      </c>
      <c r="F82" s="9" t="str">
        <f>VLOOKUP('COM-MUN-RSD'!E28,Fuels!$B$6:$F$20,$E$2)</f>
        <v>RSDCOA</v>
      </c>
      <c r="G82" s="9" t="str">
        <f t="shared" si="13"/>
        <v>RSDCOA</v>
      </c>
      <c r="H82" s="7" t="str">
        <f>$D$2&amp;'COM-MUN-RSD'!A28&amp;"*"</f>
        <v>RH*</v>
      </c>
      <c r="I82" s="7" t="str">
        <f>"*"&amp;'COM-MUN-RSD'!C28&amp;"*"</f>
        <v>*CoalBoilerCOA*</v>
      </c>
      <c r="J82" s="7" t="str">
        <f t="shared" si="14"/>
        <v>RSDNOXN</v>
      </c>
      <c r="K82" s="10">
        <f>'COM-MUN-RSD'!K28/1000</f>
        <v>0.158</v>
      </c>
      <c r="M82" s="7" t="s">
        <v>16</v>
      </c>
      <c r="N82" s="7"/>
    </row>
    <row r="83" spans="2:14" x14ac:dyDescent="0.3">
      <c r="B83" s="7"/>
      <c r="C83" s="7"/>
      <c r="D83" s="7" t="str">
        <f t="shared" si="15"/>
        <v>FLO_EMIS</v>
      </c>
      <c r="E83" s="8" t="s">
        <v>204</v>
      </c>
      <c r="F83" s="9" t="str">
        <f>VLOOKUP('COM-MUN-RSD'!E29,Fuels!$B$6:$F$20,$E$2)</f>
        <v>RSDCOA</v>
      </c>
      <c r="G83" s="9" t="str">
        <f t="shared" si="13"/>
        <v>RSDCOA</v>
      </c>
      <c r="H83" s="7" t="str">
        <f>$D$2&amp;'COM-MUN-RSD'!A29&amp;"*"</f>
        <v>RH*</v>
      </c>
      <c r="I83" s="7" t="str">
        <f>"*"&amp;'COM-MUN-RSD'!C29&amp;"*"</f>
        <v>*DieselFurnaceDST*</v>
      </c>
      <c r="J83" s="7" t="str">
        <f t="shared" si="14"/>
        <v>RSDNOXN</v>
      </c>
      <c r="K83" s="10">
        <f>'COM-MUN-RSD'!K29/1000</f>
        <v>3.4000000000000002E-2</v>
      </c>
      <c r="M83" s="7" t="s">
        <v>16</v>
      </c>
      <c r="N83" s="7"/>
    </row>
    <row r="84" spans="2:14" x14ac:dyDescent="0.3">
      <c r="B84" s="7"/>
      <c r="C84" s="7"/>
      <c r="D84" s="7" t="str">
        <f t="shared" si="15"/>
        <v>FLO_EMIS</v>
      </c>
      <c r="E84" s="8" t="s">
        <v>204</v>
      </c>
      <c r="F84" s="9" t="str">
        <f>VLOOKUP('COM-MUN-RSD'!E33,Fuels!$B$6:$F$20,$E$2)</f>
        <v>RSDGAS</v>
      </c>
      <c r="G84" s="9" t="str">
        <f t="shared" si="13"/>
        <v>RSDGAS</v>
      </c>
      <c r="H84" s="7" t="str">
        <f>$D$2&amp;'COM-MUN-RSD'!A33&amp;"*"</f>
        <v>RH*</v>
      </c>
      <c r="I84" s="7" t="str">
        <f>"*"&amp;'COM-MUN-RSD'!C33&amp;"*"</f>
        <v>*GasFurnaceGAS*</v>
      </c>
      <c r="J84" s="7" t="str">
        <f t="shared" si="14"/>
        <v>RSDNOXN</v>
      </c>
      <c r="K84" s="10">
        <f>'COM-MUN-RSD'!K33/1000</f>
        <v>0.06</v>
      </c>
      <c r="M84" s="7" t="s">
        <v>16</v>
      </c>
      <c r="N84" s="7"/>
    </row>
    <row r="85" spans="2:14" x14ac:dyDescent="0.3">
      <c r="B85" s="7"/>
      <c r="C85" s="7"/>
      <c r="D85" s="7" t="str">
        <f t="shared" si="15"/>
        <v>FLO_EMIS</v>
      </c>
      <c r="E85" s="8" t="s">
        <v>204</v>
      </c>
      <c r="F85" s="9" t="str">
        <f>VLOOKUP('COM-MUN-RSD'!E34,Fuels!$B$6:$F$20,$E$2)</f>
        <v>RSDGAS</v>
      </c>
      <c r="G85" s="9" t="str">
        <f t="shared" si="13"/>
        <v>RSDGAS</v>
      </c>
      <c r="H85" s="7" t="str">
        <f>$D$2&amp;'COM-MUN-RSD'!A34&amp;"*"</f>
        <v>RH*</v>
      </c>
      <c r="I85" s="7" t="str">
        <f>"*"&amp;'COM-MUN-RSD'!C34&amp;"*"</f>
        <v>*GasBoilerGAS*</v>
      </c>
      <c r="J85" s="7" t="str">
        <f t="shared" si="14"/>
        <v>RSDNOXN</v>
      </c>
      <c r="K85" s="10">
        <f>'COM-MUN-RSD'!K34/1000</f>
        <v>4.2000000000000003E-2</v>
      </c>
      <c r="M85" s="7" t="s">
        <v>16</v>
      </c>
      <c r="N85" s="7"/>
    </row>
    <row r="86" spans="2:14" x14ac:dyDescent="0.3">
      <c r="B86" s="7"/>
      <c r="C86" s="7"/>
      <c r="D86" s="7" t="str">
        <f t="shared" si="15"/>
        <v>FLO_EMIS</v>
      </c>
      <c r="E86" s="8" t="s">
        <v>204</v>
      </c>
      <c r="F86" s="9" t="str">
        <f>VLOOKUP('COM-MUN-RSD'!E36,Fuels!$B$6:$F$20,$E$2)</f>
        <v>RSDLPG</v>
      </c>
      <c r="G86" s="9" t="str">
        <f t="shared" si="13"/>
        <v>RSDLPG</v>
      </c>
      <c r="H86" s="7" t="str">
        <f>$D$2&amp;'COM-MUN-RSD'!A36&amp;"*"</f>
        <v>RH*</v>
      </c>
      <c r="I86" s="7" t="str">
        <f>"*"&amp;'COM-MUN-RSD'!C36&amp;"*"</f>
        <v>*LPGFurnaceLPG*</v>
      </c>
      <c r="J86" s="7" t="str">
        <f t="shared" si="14"/>
        <v>RSDNOXN</v>
      </c>
      <c r="K86" s="10">
        <f>'COM-MUN-RSD'!K36/1000</f>
        <v>4.2000000000000003E-2</v>
      </c>
      <c r="M86" s="7" t="s">
        <v>16</v>
      </c>
      <c r="N86" s="7"/>
    </row>
    <row r="87" spans="2:14" x14ac:dyDescent="0.3">
      <c r="B87" s="7"/>
      <c r="C87" s="7"/>
      <c r="D87" s="7" t="str">
        <f t="shared" si="15"/>
        <v>FLO_EMIS</v>
      </c>
      <c r="E87" s="8" t="s">
        <v>204</v>
      </c>
      <c r="F87" s="9" t="str">
        <f>VLOOKUP('COM-MUN-RSD'!E43,Fuels!$B$6:$F$20,$E$2)</f>
        <v>RSDGAS</v>
      </c>
      <c r="G87" s="9" t="str">
        <f t="shared" si="13"/>
        <v>RSDGAS</v>
      </c>
      <c r="H87" s="7" t="str">
        <f>$D$2&amp;'COM-MUN-RSD'!A43&amp;"*"</f>
        <v>RK*</v>
      </c>
      <c r="I87" s="7" t="str">
        <f>"*"&amp;'COM-MUN-RSD'!C43&amp;"*"</f>
        <v>*GasOvenHobsELC*</v>
      </c>
      <c r="J87" s="7" t="str">
        <f t="shared" si="14"/>
        <v>RSDNOXN</v>
      </c>
      <c r="K87" s="10">
        <f>'COM-MUN-RSD'!K43/1000</f>
        <v>0.06</v>
      </c>
      <c r="M87" s="7" t="s">
        <v>16</v>
      </c>
      <c r="N87" s="7"/>
    </row>
    <row r="88" spans="2:14" x14ac:dyDescent="0.3">
      <c r="B88" s="7"/>
      <c r="C88" s="7"/>
      <c r="D88" s="7" t="str">
        <f t="shared" si="15"/>
        <v>FLO_EMIS</v>
      </c>
      <c r="E88" s="8" t="s">
        <v>204</v>
      </c>
      <c r="F88" s="9" t="str">
        <f>VLOOKUP('COM-MUN-RSD'!E44,Fuels!$B$6:$F$20,$E$2)</f>
        <v>RSDGAS</v>
      </c>
      <c r="G88" s="9" t="str">
        <f t="shared" si="13"/>
        <v>RSDGAS</v>
      </c>
      <c r="H88" s="7" t="str">
        <f>$D$2&amp;'COM-MUN-RSD'!A44&amp;"*"</f>
        <v>RK*</v>
      </c>
      <c r="I88" s="7" t="str">
        <f>"*"&amp;'COM-MUN-RSD'!C44&amp;"*"</f>
        <v>*GasRangeGAS*</v>
      </c>
      <c r="J88" s="7" t="str">
        <f t="shared" si="14"/>
        <v>RSDNOXN</v>
      </c>
      <c r="K88" s="10">
        <f>'COM-MUN-RSD'!K44/1000</f>
        <v>0.06</v>
      </c>
      <c r="M88" s="7" t="s">
        <v>16</v>
      </c>
      <c r="N88" s="7"/>
    </row>
    <row r="89" spans="2:14" x14ac:dyDescent="0.3">
      <c r="B89" s="7"/>
      <c r="C89" s="7"/>
      <c r="D89" s="7" t="str">
        <f t="shared" si="15"/>
        <v>FLO_EMIS</v>
      </c>
      <c r="E89" s="8" t="s">
        <v>204</v>
      </c>
      <c r="F89" s="9" t="str">
        <f>VLOOKUP('COM-MUN-RSD'!E45,Fuels!$B$6:$F$20,$E$2)</f>
        <v>RSDGAS</v>
      </c>
      <c r="G89" s="9" t="str">
        <f t="shared" si="13"/>
        <v>RSDGAS</v>
      </c>
      <c r="H89" s="7" t="str">
        <f>$D$2&amp;'COM-MUN-RSD'!A45&amp;"*"</f>
        <v>RK*</v>
      </c>
      <c r="I89" s="7" t="str">
        <f>"*"&amp;'COM-MUN-RSD'!C45&amp;"*"</f>
        <v>*GasFryerGriddleGAS*</v>
      </c>
      <c r="J89" s="7" t="str">
        <f t="shared" si="14"/>
        <v>RSDNOXN</v>
      </c>
      <c r="K89" s="10">
        <f>'COM-MUN-RSD'!K45/1000</f>
        <v>0.06</v>
      </c>
      <c r="M89" s="7" t="s">
        <v>16</v>
      </c>
      <c r="N89" s="7"/>
    </row>
    <row r="90" spans="2:14" x14ac:dyDescent="0.3">
      <c r="B90" s="7"/>
      <c r="C90" s="7"/>
      <c r="D90" s="7" t="str">
        <f t="shared" si="15"/>
        <v>FLO_EMIS</v>
      </c>
      <c r="E90" s="8" t="s">
        <v>204</v>
      </c>
      <c r="F90" s="9" t="str">
        <f>VLOOKUP('COM-MUN-RSD'!E46,Fuels!$B$6:$F$20,$E$2)</f>
        <v>RSDGAS</v>
      </c>
      <c r="G90" s="9" t="str">
        <f t="shared" si="13"/>
        <v>RSDGAS</v>
      </c>
      <c r="H90" s="7" t="str">
        <f>$D$2&amp;'COM-MUN-RSD'!A46&amp;"*"</f>
        <v>RK*</v>
      </c>
      <c r="I90" s="7" t="str">
        <f>"*"&amp;'COM-MUN-RSD'!C46&amp;"*"</f>
        <v>*GasSteamerGAS*</v>
      </c>
      <c r="J90" s="7" t="str">
        <f t="shared" si="14"/>
        <v>RSDNOXN</v>
      </c>
      <c r="K90" s="10">
        <f>'COM-MUN-RSD'!K46/1000</f>
        <v>0.06</v>
      </c>
      <c r="M90" s="7" t="s">
        <v>16</v>
      </c>
      <c r="N90" s="7"/>
    </row>
    <row r="91" spans="2:14" x14ac:dyDescent="0.3">
      <c r="B91" s="7"/>
      <c r="C91" s="7"/>
      <c r="D91" s="7" t="str">
        <f t="shared" si="15"/>
        <v>FLO_EMIS</v>
      </c>
      <c r="E91" s="8" t="s">
        <v>204</v>
      </c>
      <c r="F91" s="9" t="str">
        <f>VLOOKUP('COM-MUN-RSD'!E47,Fuels!$B$6:$F$20,$E$2)</f>
        <v>RSDLPG</v>
      </c>
      <c r="G91" s="9" t="str">
        <f t="shared" si="13"/>
        <v>RSDLPG</v>
      </c>
      <c r="H91" s="7" t="str">
        <f>$D$2&amp;'COM-MUN-RSD'!A47&amp;"*"</f>
        <v>RK*</v>
      </c>
      <c r="I91" s="7" t="str">
        <f>"*"&amp;'COM-MUN-RSD'!C47&amp;"*"</f>
        <v>*LPGOvenHobsLPG*</v>
      </c>
      <c r="J91" s="7" t="str">
        <f t="shared" si="14"/>
        <v>RSDNOXN</v>
      </c>
      <c r="K91" s="10">
        <f>'COM-MUN-RSD'!K47/1000</f>
        <v>3.4000000000000002E-2</v>
      </c>
      <c r="M91" s="7" t="s">
        <v>16</v>
      </c>
      <c r="N91" s="7"/>
    </row>
    <row r="92" spans="2:14" x14ac:dyDescent="0.3">
      <c r="B92" s="7"/>
      <c r="C92" s="7"/>
      <c r="D92" s="7" t="str">
        <f t="shared" si="15"/>
        <v>FLO_EMIS</v>
      </c>
      <c r="E92" s="8" t="s">
        <v>204</v>
      </c>
      <c r="F92" s="9" t="str">
        <f>VLOOKUP('COM-MUN-RSD'!E48,Fuels!$B$6:$F$20,$E$2)</f>
        <v>RSDLPG</v>
      </c>
      <c r="G92" s="9" t="str">
        <f t="shared" si="13"/>
        <v>RSDLPG</v>
      </c>
      <c r="H92" s="7" t="str">
        <f>$D$2&amp;'COM-MUN-RSD'!A48&amp;"*"</f>
        <v>RK*</v>
      </c>
      <c r="I92" s="7" t="str">
        <f>"*"&amp;'COM-MUN-RSD'!C48&amp;"*"</f>
        <v>*LPGRangeLPG*</v>
      </c>
      <c r="J92" s="7" t="str">
        <f t="shared" si="14"/>
        <v>RSDNOXN</v>
      </c>
      <c r="K92" s="10">
        <f>'COM-MUN-RSD'!K48/1000</f>
        <v>3.4000000000000002E-2</v>
      </c>
      <c r="M92" s="7" t="s">
        <v>16</v>
      </c>
      <c r="N92" s="7"/>
    </row>
    <row r="93" spans="2:14" x14ac:dyDescent="0.3">
      <c r="B93" s="7"/>
      <c r="C93" s="7"/>
      <c r="D93" s="7" t="str">
        <f t="shared" si="15"/>
        <v>FLO_EMIS</v>
      </c>
      <c r="E93" s="8" t="s">
        <v>204</v>
      </c>
      <c r="F93" s="9" t="str">
        <f>VLOOKUP('COM-MUN-RSD'!E58,Fuels!$B$6:$F$20,$E$2)</f>
        <v>RSDBFW</v>
      </c>
      <c r="G93" s="9" t="str">
        <f t="shared" si="13"/>
        <v>RSDBFW</v>
      </c>
      <c r="H93" s="7" t="str">
        <f>$D$2&amp;'COM-MUN-RSD'!A58&amp;"*"</f>
        <v>RW*</v>
      </c>
      <c r="I93" s="7" t="str">
        <f>"*"&amp;'COM-MUN-RSD'!C58&amp;"*"</f>
        <v>*WoodStoveBFW*</v>
      </c>
      <c r="J93" s="7" t="str">
        <f t="shared" si="14"/>
        <v>RSDNOXN</v>
      </c>
      <c r="K93" s="10">
        <f>'COM-MUN-RSD'!K58/1000</f>
        <v>0.05</v>
      </c>
      <c r="M93" s="7" t="s">
        <v>16</v>
      </c>
      <c r="N93" s="7"/>
    </row>
    <row r="94" spans="2:14" x14ac:dyDescent="0.3">
      <c r="B94" s="7"/>
      <c r="C94" s="7"/>
      <c r="D94" s="7" t="str">
        <f t="shared" si="15"/>
        <v>FLO_EMIS</v>
      </c>
      <c r="E94" s="8" t="s">
        <v>204</v>
      </c>
      <c r="F94" s="9" t="str">
        <f>VLOOKUP('COM-MUN-RSD'!E59,Fuels!$B$6:$F$20,$E$2)</f>
        <v>RSDBPL</v>
      </c>
      <c r="G94" s="9" t="str">
        <f t="shared" si="13"/>
        <v>RSDBPL</v>
      </c>
      <c r="H94" s="7" t="str">
        <f>$D$2&amp;'COM-MUN-RSD'!A59&amp;"*"</f>
        <v>RW*</v>
      </c>
      <c r="I94" s="7" t="str">
        <f>"*"&amp;'COM-MUN-RSD'!C59&amp;"*"</f>
        <v>*PelletStoveBPL*</v>
      </c>
      <c r="J94" s="7" t="str">
        <f t="shared" si="14"/>
        <v>RSDNOXN</v>
      </c>
      <c r="K94" s="10">
        <f>'COM-MUN-RSD'!K59/1000</f>
        <v>9.5000000000000001E-2</v>
      </c>
      <c r="M94" s="7" t="s">
        <v>16</v>
      </c>
      <c r="N94" s="7"/>
    </row>
    <row r="95" spans="2:14" x14ac:dyDescent="0.3">
      <c r="B95" s="7"/>
      <c r="C95" s="7"/>
      <c r="D95" s="7" t="str">
        <f t="shared" si="15"/>
        <v>FLO_EMIS</v>
      </c>
      <c r="E95" s="8" t="s">
        <v>204</v>
      </c>
      <c r="F95" s="9" t="str">
        <f>VLOOKUP('COM-MUN-RSD'!E60,Fuels!$B$6:$F$20,$E$2)</f>
        <v>RSDCOA</v>
      </c>
      <c r="G95" s="9" t="str">
        <f t="shared" si="13"/>
        <v>RSDCOA</v>
      </c>
      <c r="H95" s="7" t="str">
        <f>$D$2&amp;'COM-MUN-RSD'!A60&amp;"*"</f>
        <v>RW*</v>
      </c>
      <c r="I95" s="7" t="str">
        <f>"*"&amp;'COM-MUN-RSD'!C60&amp;"*"</f>
        <v>*CoalFurnaceCOA*</v>
      </c>
      <c r="J95" s="7" t="str">
        <f t="shared" si="14"/>
        <v>RSDNOXN</v>
      </c>
      <c r="K95" s="10">
        <f>'COM-MUN-RSD'!K60/1000</f>
        <v>0.1</v>
      </c>
      <c r="M95" s="7" t="s">
        <v>16</v>
      </c>
      <c r="N95" s="7"/>
    </row>
    <row r="96" spans="2:14" x14ac:dyDescent="0.3">
      <c r="B96" s="7"/>
      <c r="C96" s="7"/>
      <c r="D96" s="7" t="str">
        <f t="shared" si="15"/>
        <v>FLO_EMIS</v>
      </c>
      <c r="E96" s="8" t="s">
        <v>204</v>
      </c>
      <c r="F96" s="9" t="str">
        <f>VLOOKUP('COM-MUN-RSD'!E61,Fuels!$B$6:$F$20,$E$2)</f>
        <v>RSDDST</v>
      </c>
      <c r="G96" s="9" t="str">
        <f t="shared" si="13"/>
        <v>RSDDST</v>
      </c>
      <c r="H96" s="7" t="str">
        <f>$D$2&amp;'COM-MUN-RSD'!A61&amp;"*"</f>
        <v>RW*</v>
      </c>
      <c r="I96" s="7" t="str">
        <f>"*"&amp;'COM-MUN-RSD'!C61&amp;"*"</f>
        <v>*DieselFurnaceDST*</v>
      </c>
      <c r="J96" s="7" t="str">
        <f t="shared" si="14"/>
        <v>RSDNOXN</v>
      </c>
      <c r="K96" s="10">
        <f>'COM-MUN-RSD'!K61/1000</f>
        <v>3.4000000000000002E-2</v>
      </c>
      <c r="M96" s="7" t="s">
        <v>16</v>
      </c>
      <c r="N96" s="7"/>
    </row>
    <row r="97" spans="2:14" x14ac:dyDescent="0.3">
      <c r="B97" s="7"/>
      <c r="C97" s="7"/>
      <c r="D97" s="7" t="str">
        <f t="shared" si="15"/>
        <v>FLO_EMIS</v>
      </c>
      <c r="E97" s="8" t="s">
        <v>204</v>
      </c>
      <c r="F97" s="9" t="str">
        <f>VLOOKUP('COM-MUN-RSD'!E63,Fuels!$B$6:$F$20,$E$2)</f>
        <v>RSDGAS</v>
      </c>
      <c r="G97" s="9" t="str">
        <f t="shared" si="13"/>
        <v>RSDGAS</v>
      </c>
      <c r="H97" s="7" t="str">
        <f>$D$2&amp;'COM-MUN-RSD'!A63&amp;"*"</f>
        <v>RW*</v>
      </c>
      <c r="I97" s="7" t="str">
        <f>"*"&amp;'COM-MUN-RSD'!C63&amp;"*"</f>
        <v>*GasFurnaceGAS*</v>
      </c>
      <c r="J97" s="7" t="str">
        <f t="shared" si="14"/>
        <v>RSDNOXN</v>
      </c>
      <c r="K97" s="10">
        <f>'COM-MUN-RSD'!K63/1000</f>
        <v>0.06</v>
      </c>
      <c r="M97" s="7" t="s">
        <v>16</v>
      </c>
      <c r="N97" s="7"/>
    </row>
    <row r="98" spans="2:14" x14ac:dyDescent="0.3">
      <c r="B98" s="7"/>
      <c r="C98" s="7"/>
      <c r="D98" s="7" t="str">
        <f t="shared" si="15"/>
        <v>FLO_EMIS</v>
      </c>
      <c r="E98" s="8" t="s">
        <v>204</v>
      </c>
      <c r="F98" s="9" t="str">
        <f>VLOOKUP('COM-MUN-RSD'!E65,Fuels!$B$6:$F$20,$E$2)</f>
        <v>RSDLPG</v>
      </c>
      <c r="G98" s="9" t="str">
        <f t="shared" si="13"/>
        <v>RSDLPG</v>
      </c>
      <c r="H98" s="7" t="str">
        <f>$D$2&amp;'COM-MUN-RSD'!A65&amp;"*"</f>
        <v>RW*</v>
      </c>
      <c r="I98" s="7" t="str">
        <f>"*"&amp;'COM-MUN-RSD'!C65&amp;"*"</f>
        <v>*LPGFurnaceLPG*</v>
      </c>
      <c r="J98" s="7" t="str">
        <f t="shared" si="14"/>
        <v>RSDNOXN</v>
      </c>
      <c r="K98" s="10">
        <f>'COM-MUN-RSD'!K65/1000</f>
        <v>3.4000000000000002E-2</v>
      </c>
      <c r="M98" s="7" t="s">
        <v>16</v>
      </c>
      <c r="N98" s="7"/>
    </row>
    <row r="100" spans="2:14" x14ac:dyDescent="0.3">
      <c r="B100" s="1" t="str">
        <f>'COM-MUN-RSD'!L11</f>
        <v>N2O</v>
      </c>
      <c r="C100" s="1"/>
      <c r="D100" s="1"/>
      <c r="E100" s="1"/>
      <c r="F100" s="1"/>
      <c r="G100" s="1"/>
      <c r="H100" s="1"/>
      <c r="I100" s="1"/>
      <c r="M100" s="1"/>
      <c r="N100" s="1"/>
    </row>
    <row r="101" spans="2:14" x14ac:dyDescent="0.3">
      <c r="B101" s="1"/>
      <c r="C101" s="1"/>
      <c r="D101" s="1"/>
      <c r="E101" s="1"/>
      <c r="F101" s="1"/>
      <c r="G101" s="1"/>
      <c r="H101" s="1"/>
      <c r="I101" s="1"/>
      <c r="M101" s="1"/>
      <c r="N101" s="1"/>
    </row>
    <row r="102" spans="2:14" x14ac:dyDescent="0.3">
      <c r="B102" s="3" t="s">
        <v>1</v>
      </c>
      <c r="M102" s="1"/>
      <c r="N102" s="1"/>
    </row>
    <row r="103" spans="2:14" x14ac:dyDescent="0.3">
      <c r="B103" s="5" t="s">
        <v>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8</v>
      </c>
      <c r="I103" s="5" t="s">
        <v>9</v>
      </c>
      <c r="J103" s="5" t="s">
        <v>10</v>
      </c>
      <c r="K103" s="5" t="s">
        <v>11</v>
      </c>
      <c r="M103" s="5" t="s">
        <v>12</v>
      </c>
      <c r="N103" s="5" t="s">
        <v>13</v>
      </c>
    </row>
    <row r="104" spans="2:14" x14ac:dyDescent="0.3">
      <c r="B104" s="7"/>
      <c r="C104" s="7"/>
      <c r="D104" s="7" t="str">
        <f>IFERROR(IF(K104&gt;0,"FLO_EMIS","*"),"*")</f>
        <v>FLO_EMIS</v>
      </c>
      <c r="E104" s="8" t="s">
        <v>204</v>
      </c>
      <c r="F104" s="9" t="str">
        <f>VLOOKUP('COM-MUN-RSD'!E26,Fuels!$B$6:$F$20,$E$2)</f>
        <v>RSDBFW</v>
      </c>
      <c r="G104" s="9" t="str">
        <f t="shared" ref="G104:G122" si="16">F104</f>
        <v>RSDBFW</v>
      </c>
      <c r="H104" s="7" t="str">
        <f>$D$2&amp;'COM-MUN-RSD'!A26&amp;"*"</f>
        <v>RH*</v>
      </c>
      <c r="I104" s="7" t="str">
        <f>"*"&amp;'COM-MUN-RSD'!C26&amp;"*"</f>
        <v>*WoodStoveBFW*</v>
      </c>
      <c r="J104" s="7" t="str">
        <f t="shared" ref="J104:J122" si="17">$C$2&amp;B$100&amp;"N"</f>
        <v>RSDN2ON</v>
      </c>
      <c r="K104" s="72">
        <f>'COM-MUN-RSD'!L26/1000</f>
        <v>4.0000000000000001E-3</v>
      </c>
      <c r="M104" s="7" t="s">
        <v>16</v>
      </c>
      <c r="N104" s="7"/>
    </row>
    <row r="105" spans="2:14" x14ac:dyDescent="0.3">
      <c r="B105" s="7"/>
      <c r="C105" s="7"/>
      <c r="D105" s="7" t="str">
        <f t="shared" ref="D105:D122" si="18">IFERROR(IF(K105&gt;0,"FLO_EMIS","*"),"*")</f>
        <v>FLO_EMIS</v>
      </c>
      <c r="E105" s="8" t="s">
        <v>204</v>
      </c>
      <c r="F105" s="9" t="str">
        <f>VLOOKUP('COM-MUN-RSD'!E27,Fuels!$B$6:$F$20,$E$2)</f>
        <v>RSDBPL</v>
      </c>
      <c r="G105" s="9" t="str">
        <f t="shared" si="16"/>
        <v>RSDBPL</v>
      </c>
      <c r="H105" s="7" t="str">
        <f>$D$2&amp;'COM-MUN-RSD'!A27&amp;"*"</f>
        <v>RH*</v>
      </c>
      <c r="I105" s="7" t="str">
        <f>"*"&amp;'COM-MUN-RSD'!C27&amp;"*"</f>
        <v>*PelletBoilerBPL*</v>
      </c>
      <c r="J105" s="7" t="str">
        <f t="shared" si="17"/>
        <v>RSDN2ON</v>
      </c>
      <c r="K105" s="72">
        <f>'COM-MUN-RSD'!L27/1000</f>
        <v>4.0000000000000001E-3</v>
      </c>
      <c r="M105" s="7" t="s">
        <v>16</v>
      </c>
      <c r="N105" s="7"/>
    </row>
    <row r="106" spans="2:14" x14ac:dyDescent="0.3">
      <c r="B106" s="7"/>
      <c r="C106" s="7"/>
      <c r="D106" s="7" t="str">
        <f t="shared" si="18"/>
        <v>FLO_EMIS</v>
      </c>
      <c r="E106" s="8" t="s">
        <v>204</v>
      </c>
      <c r="F106" s="9" t="str">
        <f>VLOOKUP('COM-MUN-RSD'!E28,Fuels!$B$6:$F$20,$E$2)</f>
        <v>RSDCOA</v>
      </c>
      <c r="G106" s="9" t="str">
        <f t="shared" si="16"/>
        <v>RSDCOA</v>
      </c>
      <c r="H106" s="7" t="str">
        <f>$D$2&amp;'COM-MUN-RSD'!A28&amp;"*"</f>
        <v>RH*</v>
      </c>
      <c r="I106" s="7" t="str">
        <f>"*"&amp;'COM-MUN-RSD'!C28&amp;"*"</f>
        <v>*CoalBoilerCOA*</v>
      </c>
      <c r="J106" s="7" t="str">
        <f t="shared" si="17"/>
        <v>RSDN2ON</v>
      </c>
      <c r="K106" s="72">
        <f>'COM-MUN-RSD'!L28/1000</f>
        <v>1.5E-3</v>
      </c>
      <c r="M106" s="7" t="s">
        <v>16</v>
      </c>
      <c r="N106" s="7"/>
    </row>
    <row r="107" spans="2:14" x14ac:dyDescent="0.3">
      <c r="B107" s="7"/>
      <c r="C107" s="7"/>
      <c r="D107" s="7" t="str">
        <f t="shared" si="18"/>
        <v>FLO_EMIS</v>
      </c>
      <c r="E107" s="8" t="s">
        <v>204</v>
      </c>
      <c r="F107" s="9" t="str">
        <f>VLOOKUP('COM-MUN-RSD'!E29,Fuels!$B$6:$F$20,$E$2)</f>
        <v>RSDCOA</v>
      </c>
      <c r="G107" s="9" t="str">
        <f t="shared" si="16"/>
        <v>RSDCOA</v>
      </c>
      <c r="H107" s="7" t="str">
        <f>$D$2&amp;'COM-MUN-RSD'!A29&amp;"*"</f>
        <v>RH*</v>
      </c>
      <c r="I107" s="7" t="str">
        <f>"*"&amp;'COM-MUN-RSD'!C29&amp;"*"</f>
        <v>*DieselFurnaceDST*</v>
      </c>
      <c r="J107" s="7" t="str">
        <f t="shared" si="17"/>
        <v>RSDN2ON</v>
      </c>
      <c r="K107" s="72">
        <f>'COM-MUN-RSD'!L29/1000</f>
        <v>1.5E-3</v>
      </c>
      <c r="M107" s="7" t="s">
        <v>16</v>
      </c>
      <c r="N107" s="7"/>
    </row>
    <row r="108" spans="2:14" x14ac:dyDescent="0.3">
      <c r="B108" s="7"/>
      <c r="C108" s="7"/>
      <c r="D108" s="7" t="str">
        <f t="shared" si="18"/>
        <v>FLO_EMIS</v>
      </c>
      <c r="E108" s="8" t="s">
        <v>204</v>
      </c>
      <c r="F108" s="9" t="str">
        <f>VLOOKUP('COM-MUN-RSD'!E33,Fuels!$B$6:$F$20,$E$2)</f>
        <v>RSDGAS</v>
      </c>
      <c r="G108" s="9" t="str">
        <f t="shared" si="16"/>
        <v>RSDGAS</v>
      </c>
      <c r="H108" s="7" t="str">
        <f>$D$2&amp;'COM-MUN-RSD'!A33&amp;"*"</f>
        <v>RH*</v>
      </c>
      <c r="I108" s="7" t="str">
        <f>"*"&amp;'COM-MUN-RSD'!C33&amp;"*"</f>
        <v>*GasFurnaceGAS*</v>
      </c>
      <c r="J108" s="7" t="str">
        <f t="shared" si="17"/>
        <v>RSDN2ON</v>
      </c>
      <c r="K108" s="72">
        <f>'COM-MUN-RSD'!L33/1000</f>
        <v>1E-4</v>
      </c>
      <c r="M108" s="7" t="s">
        <v>16</v>
      </c>
      <c r="N108" s="7"/>
    </row>
    <row r="109" spans="2:14" x14ac:dyDescent="0.3">
      <c r="B109" s="7"/>
      <c r="C109" s="7"/>
      <c r="D109" s="7" t="str">
        <f t="shared" si="18"/>
        <v>FLO_EMIS</v>
      </c>
      <c r="E109" s="8" t="s">
        <v>204</v>
      </c>
      <c r="F109" s="9" t="str">
        <f>VLOOKUP('COM-MUN-RSD'!E34,Fuels!$B$6:$F$20,$E$2)</f>
        <v>RSDGAS</v>
      </c>
      <c r="G109" s="9" t="str">
        <f t="shared" si="16"/>
        <v>RSDGAS</v>
      </c>
      <c r="H109" s="7" t="str">
        <f>$D$2&amp;'COM-MUN-RSD'!A34&amp;"*"</f>
        <v>RH*</v>
      </c>
      <c r="I109" s="7" t="str">
        <f>"*"&amp;'COM-MUN-RSD'!C34&amp;"*"</f>
        <v>*GasBoilerGAS*</v>
      </c>
      <c r="J109" s="7" t="str">
        <f t="shared" si="17"/>
        <v>RSDN2ON</v>
      </c>
      <c r="K109" s="72">
        <f>'COM-MUN-RSD'!L34/1000</f>
        <v>1E-4</v>
      </c>
      <c r="M109" s="7" t="s">
        <v>16</v>
      </c>
      <c r="N109" s="7"/>
    </row>
    <row r="110" spans="2:14" x14ac:dyDescent="0.3">
      <c r="B110" s="7"/>
      <c r="C110" s="7"/>
      <c r="D110" s="7" t="str">
        <f t="shared" si="18"/>
        <v>FLO_EMIS</v>
      </c>
      <c r="E110" s="8" t="s">
        <v>204</v>
      </c>
      <c r="F110" s="9" t="str">
        <f>VLOOKUP('COM-MUN-RSD'!E36,Fuels!$B$6:$F$20,$E$2)</f>
        <v>RSDLPG</v>
      </c>
      <c r="G110" s="9" t="str">
        <f t="shared" si="16"/>
        <v>RSDLPG</v>
      </c>
      <c r="H110" s="7" t="str">
        <f>$D$2&amp;'COM-MUN-RSD'!A36&amp;"*"</f>
        <v>RH*</v>
      </c>
      <c r="I110" s="7" t="str">
        <f>"*"&amp;'COM-MUN-RSD'!C36&amp;"*"</f>
        <v>*LPGFurnaceLPG*</v>
      </c>
      <c r="J110" s="7" t="str">
        <f t="shared" si="17"/>
        <v>RSDN2ON</v>
      </c>
      <c r="K110" s="72">
        <f>'COM-MUN-RSD'!L36/1000</f>
        <v>2.9999999999999997E-4</v>
      </c>
      <c r="M110" s="7" t="s">
        <v>16</v>
      </c>
      <c r="N110" s="7"/>
    </row>
    <row r="111" spans="2:14" x14ac:dyDescent="0.3">
      <c r="B111" s="7"/>
      <c r="C111" s="7"/>
      <c r="D111" s="7" t="str">
        <f t="shared" si="18"/>
        <v>FLO_EMIS</v>
      </c>
      <c r="E111" s="8" t="s">
        <v>204</v>
      </c>
      <c r="F111" s="9" t="str">
        <f>VLOOKUP('COM-MUN-RSD'!E43,Fuels!$B$6:$F$20,$E$2)</f>
        <v>RSDGAS</v>
      </c>
      <c r="G111" s="9" t="str">
        <f t="shared" si="16"/>
        <v>RSDGAS</v>
      </c>
      <c r="H111" s="7" t="str">
        <f>$D$2&amp;'COM-MUN-RSD'!A43&amp;"*"</f>
        <v>RK*</v>
      </c>
      <c r="I111" s="7" t="str">
        <f>"*"&amp;'COM-MUN-RSD'!C43&amp;"*"</f>
        <v>*GasOvenHobsELC*</v>
      </c>
      <c r="J111" s="7" t="str">
        <f t="shared" si="17"/>
        <v>RSDN2ON</v>
      </c>
      <c r="K111" s="72">
        <f>'COM-MUN-RSD'!L43/1000</f>
        <v>1E-4</v>
      </c>
      <c r="M111" s="7" t="s">
        <v>16</v>
      </c>
      <c r="N111" s="7"/>
    </row>
    <row r="112" spans="2:14" x14ac:dyDescent="0.3">
      <c r="B112" s="7"/>
      <c r="C112" s="7"/>
      <c r="D112" s="7" t="str">
        <f t="shared" si="18"/>
        <v>FLO_EMIS</v>
      </c>
      <c r="E112" s="8" t="s">
        <v>204</v>
      </c>
      <c r="F112" s="9" t="str">
        <f>VLOOKUP('COM-MUN-RSD'!E44,Fuels!$B$6:$F$20,$E$2)</f>
        <v>RSDGAS</v>
      </c>
      <c r="G112" s="9" t="str">
        <f t="shared" si="16"/>
        <v>RSDGAS</v>
      </c>
      <c r="H112" s="7" t="str">
        <f>$D$2&amp;'COM-MUN-RSD'!A44&amp;"*"</f>
        <v>RK*</v>
      </c>
      <c r="I112" s="7" t="str">
        <f>"*"&amp;'COM-MUN-RSD'!C44&amp;"*"</f>
        <v>*GasRangeGAS*</v>
      </c>
      <c r="J112" s="7" t="str">
        <f t="shared" si="17"/>
        <v>RSDN2ON</v>
      </c>
      <c r="K112" s="72">
        <f>'COM-MUN-RSD'!L44/1000</f>
        <v>1E-4</v>
      </c>
      <c r="M112" s="7" t="s">
        <v>16</v>
      </c>
      <c r="N112" s="7"/>
    </row>
    <row r="113" spans="2:14" x14ac:dyDescent="0.3">
      <c r="B113" s="7"/>
      <c r="C113" s="7"/>
      <c r="D113" s="7" t="str">
        <f t="shared" si="18"/>
        <v>FLO_EMIS</v>
      </c>
      <c r="E113" s="8" t="s">
        <v>204</v>
      </c>
      <c r="F113" s="9" t="str">
        <f>VLOOKUP('COM-MUN-RSD'!E45,Fuels!$B$6:$F$20,$E$2)</f>
        <v>RSDGAS</v>
      </c>
      <c r="G113" s="9" t="str">
        <f t="shared" si="16"/>
        <v>RSDGAS</v>
      </c>
      <c r="H113" s="7" t="str">
        <f>$D$2&amp;'COM-MUN-RSD'!A45&amp;"*"</f>
        <v>RK*</v>
      </c>
      <c r="I113" s="7" t="str">
        <f>"*"&amp;'COM-MUN-RSD'!C45&amp;"*"</f>
        <v>*GasFryerGriddleGAS*</v>
      </c>
      <c r="J113" s="7" t="str">
        <f t="shared" si="17"/>
        <v>RSDN2ON</v>
      </c>
      <c r="K113" s="72">
        <f>'COM-MUN-RSD'!L45/1000</f>
        <v>1E-4</v>
      </c>
      <c r="M113" s="7" t="s">
        <v>16</v>
      </c>
      <c r="N113" s="7"/>
    </row>
    <row r="114" spans="2:14" x14ac:dyDescent="0.3">
      <c r="B114" s="7"/>
      <c r="C114" s="7"/>
      <c r="D114" s="7" t="str">
        <f t="shared" si="18"/>
        <v>FLO_EMIS</v>
      </c>
      <c r="E114" s="8" t="s">
        <v>204</v>
      </c>
      <c r="F114" s="9" t="str">
        <f>VLOOKUP('COM-MUN-RSD'!E46,Fuels!$B$6:$F$20,$E$2)</f>
        <v>RSDGAS</v>
      </c>
      <c r="G114" s="9" t="str">
        <f t="shared" si="16"/>
        <v>RSDGAS</v>
      </c>
      <c r="H114" s="7" t="str">
        <f>$D$2&amp;'COM-MUN-RSD'!A46&amp;"*"</f>
        <v>RK*</v>
      </c>
      <c r="I114" s="7" t="str">
        <f>"*"&amp;'COM-MUN-RSD'!C46&amp;"*"</f>
        <v>*GasSteamerGAS*</v>
      </c>
      <c r="J114" s="7" t="str">
        <f t="shared" si="17"/>
        <v>RSDN2ON</v>
      </c>
      <c r="K114" s="72">
        <f>'COM-MUN-RSD'!L46/1000</f>
        <v>1E-4</v>
      </c>
      <c r="M114" s="7" t="s">
        <v>16</v>
      </c>
      <c r="N114" s="7"/>
    </row>
    <row r="115" spans="2:14" x14ac:dyDescent="0.3">
      <c r="B115" s="7"/>
      <c r="C115" s="7"/>
      <c r="D115" s="7" t="str">
        <f t="shared" si="18"/>
        <v>FLO_EMIS</v>
      </c>
      <c r="E115" s="8" t="s">
        <v>204</v>
      </c>
      <c r="F115" s="9" t="str">
        <f>VLOOKUP('COM-MUN-RSD'!E47,Fuels!$B$6:$F$20,$E$2)</f>
        <v>RSDLPG</v>
      </c>
      <c r="G115" s="9" t="str">
        <f t="shared" si="16"/>
        <v>RSDLPG</v>
      </c>
      <c r="H115" s="7" t="str">
        <f>$D$2&amp;'COM-MUN-RSD'!A47&amp;"*"</f>
        <v>RK*</v>
      </c>
      <c r="I115" s="7" t="str">
        <f>"*"&amp;'COM-MUN-RSD'!C47&amp;"*"</f>
        <v>*LPGOvenHobsLPG*</v>
      </c>
      <c r="J115" s="7" t="str">
        <f t="shared" si="17"/>
        <v>RSDN2ON</v>
      </c>
      <c r="K115" s="72">
        <f>'COM-MUN-RSD'!L47/1000</f>
        <v>2.9999999999999997E-4</v>
      </c>
      <c r="M115" s="7" t="s">
        <v>16</v>
      </c>
      <c r="N115" s="7"/>
    </row>
    <row r="116" spans="2:14" x14ac:dyDescent="0.3">
      <c r="B116" s="7"/>
      <c r="C116" s="7"/>
      <c r="D116" s="7" t="str">
        <f t="shared" si="18"/>
        <v>FLO_EMIS</v>
      </c>
      <c r="E116" s="8" t="s">
        <v>204</v>
      </c>
      <c r="F116" s="9" t="str">
        <f>VLOOKUP('COM-MUN-RSD'!E48,Fuels!$B$6:$F$20,$E$2)</f>
        <v>RSDLPG</v>
      </c>
      <c r="G116" s="9" t="str">
        <f t="shared" si="16"/>
        <v>RSDLPG</v>
      </c>
      <c r="H116" s="7" t="str">
        <f>$D$2&amp;'COM-MUN-RSD'!A48&amp;"*"</f>
        <v>RK*</v>
      </c>
      <c r="I116" s="7" t="str">
        <f>"*"&amp;'COM-MUN-RSD'!C48&amp;"*"</f>
        <v>*LPGRangeLPG*</v>
      </c>
      <c r="J116" s="7" t="str">
        <f t="shared" si="17"/>
        <v>RSDN2ON</v>
      </c>
      <c r="K116" s="72">
        <f>'COM-MUN-RSD'!L48/1000</f>
        <v>2.9999999999999997E-4</v>
      </c>
      <c r="M116" s="7" t="s">
        <v>16</v>
      </c>
      <c r="N116" s="7"/>
    </row>
    <row r="117" spans="2:14" x14ac:dyDescent="0.3">
      <c r="B117" s="7"/>
      <c r="C117" s="7"/>
      <c r="D117" s="7" t="str">
        <f t="shared" si="18"/>
        <v>FLO_EMIS</v>
      </c>
      <c r="E117" s="8" t="s">
        <v>204</v>
      </c>
      <c r="F117" s="9" t="str">
        <f>VLOOKUP('COM-MUN-RSD'!E58,Fuels!$B$6:$F$20,$E$2)</f>
        <v>RSDBFW</v>
      </c>
      <c r="G117" s="9" t="str">
        <f t="shared" si="16"/>
        <v>RSDBFW</v>
      </c>
      <c r="H117" s="7" t="str">
        <f>$D$2&amp;'COM-MUN-RSD'!A58&amp;"*"</f>
        <v>RW*</v>
      </c>
      <c r="I117" s="7" t="str">
        <f>"*"&amp;'COM-MUN-RSD'!C58&amp;"*"</f>
        <v>*WoodStoveBFW*</v>
      </c>
      <c r="J117" s="7" t="str">
        <f t="shared" si="17"/>
        <v>RSDN2ON</v>
      </c>
      <c r="K117" s="72">
        <f>'COM-MUN-RSD'!L58/1000</f>
        <v>4.0000000000000001E-3</v>
      </c>
      <c r="M117" s="7" t="s">
        <v>16</v>
      </c>
      <c r="N117" s="7"/>
    </row>
    <row r="118" spans="2:14" x14ac:dyDescent="0.3">
      <c r="B118" s="7"/>
      <c r="C118" s="7"/>
      <c r="D118" s="7" t="str">
        <f t="shared" si="18"/>
        <v>FLO_EMIS</v>
      </c>
      <c r="E118" s="8" t="s">
        <v>204</v>
      </c>
      <c r="F118" s="9" t="str">
        <f>VLOOKUP('COM-MUN-RSD'!E59,Fuels!$B$6:$F$20,$E$2)</f>
        <v>RSDBPL</v>
      </c>
      <c r="G118" s="9" t="str">
        <f t="shared" si="16"/>
        <v>RSDBPL</v>
      </c>
      <c r="H118" s="7" t="str">
        <f>$D$2&amp;'COM-MUN-RSD'!A59&amp;"*"</f>
        <v>RW*</v>
      </c>
      <c r="I118" s="7" t="str">
        <f>"*"&amp;'COM-MUN-RSD'!C59&amp;"*"</f>
        <v>*PelletStoveBPL*</v>
      </c>
      <c r="J118" s="7" t="str">
        <f t="shared" si="17"/>
        <v>RSDN2ON</v>
      </c>
      <c r="K118" s="72">
        <f>'COM-MUN-RSD'!L59/1000</f>
        <v>4.0000000000000001E-3</v>
      </c>
      <c r="M118" s="7" t="s">
        <v>16</v>
      </c>
      <c r="N118" s="7"/>
    </row>
    <row r="119" spans="2:14" x14ac:dyDescent="0.3">
      <c r="B119" s="7"/>
      <c r="C119" s="7"/>
      <c r="D119" s="7" t="str">
        <f t="shared" si="18"/>
        <v>FLO_EMIS</v>
      </c>
      <c r="E119" s="8" t="s">
        <v>204</v>
      </c>
      <c r="F119" s="9" t="str">
        <f>VLOOKUP('COM-MUN-RSD'!E60,Fuels!$B$6:$F$20,$E$2)</f>
        <v>RSDCOA</v>
      </c>
      <c r="G119" s="9" t="str">
        <f t="shared" si="16"/>
        <v>RSDCOA</v>
      </c>
      <c r="H119" s="7" t="str">
        <f>$D$2&amp;'COM-MUN-RSD'!A60&amp;"*"</f>
        <v>RW*</v>
      </c>
      <c r="I119" s="7" t="str">
        <f>"*"&amp;'COM-MUN-RSD'!C60&amp;"*"</f>
        <v>*CoalFurnaceCOA*</v>
      </c>
      <c r="J119" s="7" t="str">
        <f t="shared" si="17"/>
        <v>RSDN2ON</v>
      </c>
      <c r="K119" s="72">
        <f>'COM-MUN-RSD'!L60/1000</f>
        <v>1.5E-3</v>
      </c>
      <c r="M119" s="7" t="s">
        <v>16</v>
      </c>
      <c r="N119" s="7"/>
    </row>
    <row r="120" spans="2:14" x14ac:dyDescent="0.3">
      <c r="B120" s="7"/>
      <c r="C120" s="7"/>
      <c r="D120" s="7" t="str">
        <f t="shared" si="18"/>
        <v>FLO_EMIS</v>
      </c>
      <c r="E120" s="8" t="s">
        <v>204</v>
      </c>
      <c r="F120" s="9" t="str">
        <f>VLOOKUP('COM-MUN-RSD'!E61,Fuels!$B$6:$F$20,$E$2)</f>
        <v>RSDDST</v>
      </c>
      <c r="G120" s="9" t="str">
        <f t="shared" si="16"/>
        <v>RSDDST</v>
      </c>
      <c r="H120" s="7" t="str">
        <f>$D$2&amp;'COM-MUN-RSD'!A61&amp;"*"</f>
        <v>RW*</v>
      </c>
      <c r="I120" s="7" t="str">
        <f>"*"&amp;'COM-MUN-RSD'!C61&amp;"*"</f>
        <v>*DieselFurnaceDST*</v>
      </c>
      <c r="J120" s="7" t="str">
        <f t="shared" si="17"/>
        <v>RSDN2ON</v>
      </c>
      <c r="K120" s="72">
        <f>'COM-MUN-RSD'!L61/1000</f>
        <v>5.9999999999999995E-4</v>
      </c>
      <c r="M120" s="7" t="s">
        <v>16</v>
      </c>
      <c r="N120" s="7"/>
    </row>
    <row r="121" spans="2:14" x14ac:dyDescent="0.3">
      <c r="B121" s="7"/>
      <c r="C121" s="7"/>
      <c r="D121" s="7" t="str">
        <f t="shared" si="18"/>
        <v>FLO_EMIS</v>
      </c>
      <c r="E121" s="8" t="s">
        <v>204</v>
      </c>
      <c r="F121" s="9" t="str">
        <f>VLOOKUP('COM-MUN-RSD'!E63,Fuels!$B$6:$F$20,$E$2)</f>
        <v>RSDGAS</v>
      </c>
      <c r="G121" s="9" t="str">
        <f t="shared" si="16"/>
        <v>RSDGAS</v>
      </c>
      <c r="H121" s="7" t="str">
        <f>$D$2&amp;'COM-MUN-RSD'!A63&amp;"*"</f>
        <v>RW*</v>
      </c>
      <c r="I121" s="7" t="str">
        <f>"*"&amp;'COM-MUN-RSD'!C63&amp;"*"</f>
        <v>*GasFurnaceGAS*</v>
      </c>
      <c r="J121" s="7" t="str">
        <f t="shared" si="17"/>
        <v>RSDN2ON</v>
      </c>
      <c r="K121" s="72">
        <f>'COM-MUN-RSD'!L63/1000</f>
        <v>1E-4</v>
      </c>
      <c r="M121" s="7" t="s">
        <v>16</v>
      </c>
      <c r="N121" s="7"/>
    </row>
    <row r="122" spans="2:14" x14ac:dyDescent="0.3">
      <c r="B122" s="7"/>
      <c r="C122" s="7"/>
      <c r="D122" s="7" t="str">
        <f t="shared" si="18"/>
        <v>FLO_EMIS</v>
      </c>
      <c r="E122" s="8" t="s">
        <v>204</v>
      </c>
      <c r="F122" s="9" t="str">
        <f>VLOOKUP('COM-MUN-RSD'!E65,Fuels!$B$6:$F$20,$E$2)</f>
        <v>RSDLPG</v>
      </c>
      <c r="G122" s="9" t="str">
        <f t="shared" si="16"/>
        <v>RSDLPG</v>
      </c>
      <c r="H122" s="7" t="str">
        <f>$D$2&amp;'COM-MUN-RSD'!A65&amp;"*"</f>
        <v>RW*</v>
      </c>
      <c r="I122" s="7" t="str">
        <f>"*"&amp;'COM-MUN-RSD'!C65&amp;"*"</f>
        <v>*LPGFurnaceLPG*</v>
      </c>
      <c r="J122" s="7" t="str">
        <f t="shared" si="17"/>
        <v>RSDN2ON</v>
      </c>
      <c r="K122" s="72">
        <f>'COM-MUN-RSD'!L65/1000</f>
        <v>2.9999999999999997E-4</v>
      </c>
      <c r="M122" s="7" t="s">
        <v>16</v>
      </c>
      <c r="N122" s="7"/>
    </row>
    <row r="124" spans="2:14" x14ac:dyDescent="0.3">
      <c r="B124" s="1" t="str">
        <f>'COM-MUN-RSD'!M11</f>
        <v>PMA</v>
      </c>
      <c r="C124" s="1"/>
      <c r="D124" s="1"/>
      <c r="E124" s="1"/>
      <c r="F124" s="1"/>
      <c r="G124" s="1"/>
      <c r="H124" s="1"/>
      <c r="I124" s="1"/>
      <c r="M124" s="1"/>
      <c r="N124" s="1"/>
    </row>
    <row r="125" spans="2:14" x14ac:dyDescent="0.3">
      <c r="B125" s="1"/>
      <c r="C125" s="1"/>
      <c r="D125" s="1"/>
      <c r="E125" s="1"/>
      <c r="F125" s="1"/>
      <c r="G125" s="1"/>
      <c r="H125" s="1"/>
      <c r="I125" s="1"/>
      <c r="M125" s="1"/>
      <c r="N125" s="1"/>
    </row>
    <row r="126" spans="2:14" x14ac:dyDescent="0.3">
      <c r="B126" s="3" t="s">
        <v>1</v>
      </c>
      <c r="M126" s="1"/>
      <c r="N126" s="1"/>
    </row>
    <row r="127" spans="2:14" x14ac:dyDescent="0.3">
      <c r="B127" s="5" t="s">
        <v>2</v>
      </c>
      <c r="C127" s="5" t="s">
        <v>3</v>
      </c>
      <c r="D127" s="5" t="s">
        <v>4</v>
      </c>
      <c r="E127" s="5" t="s">
        <v>5</v>
      </c>
      <c r="F127" s="5" t="s">
        <v>6</v>
      </c>
      <c r="G127" s="5" t="s">
        <v>7</v>
      </c>
      <c r="H127" s="5" t="s">
        <v>8</v>
      </c>
      <c r="I127" s="5" t="s">
        <v>9</v>
      </c>
      <c r="J127" s="5" t="s">
        <v>10</v>
      </c>
      <c r="K127" s="5" t="s">
        <v>11</v>
      </c>
      <c r="M127" s="5" t="s">
        <v>12</v>
      </c>
      <c r="N127" s="5" t="s">
        <v>13</v>
      </c>
    </row>
    <row r="128" spans="2:14" x14ac:dyDescent="0.3">
      <c r="B128" s="7"/>
      <c r="C128" s="7"/>
      <c r="D128" s="7" t="str">
        <f>IFERROR(IF(K128&gt;0,"FLO_EMIS","*"),"*")</f>
        <v>FLO_EMIS</v>
      </c>
      <c r="E128" s="8" t="s">
        <v>204</v>
      </c>
      <c r="F128" s="9" t="str">
        <f>VLOOKUP('COM-MUN-RSD'!E26,Fuels!$B$6:$F$20,$E$2)</f>
        <v>RSDBFW</v>
      </c>
      <c r="G128" s="9" t="str">
        <f t="shared" ref="G128:G146" si="19">F128</f>
        <v>RSDBFW</v>
      </c>
      <c r="H128" s="7" t="str">
        <f>$D$2&amp;'COM-MUN-RSD'!A26&amp;"*"</f>
        <v>RH*</v>
      </c>
      <c r="I128" s="7" t="str">
        <f>"*"&amp;'COM-MUN-RSD'!C26&amp;"*"</f>
        <v>*WoodStoveBFW*</v>
      </c>
      <c r="J128" s="7" t="str">
        <f t="shared" ref="J128:J146" si="20">$C$2&amp;B$124&amp;"N"</f>
        <v>RSDPMAN</v>
      </c>
      <c r="K128" s="72">
        <f>'COM-MUN-RSD'!M26/1000</f>
        <v>0.82</v>
      </c>
      <c r="M128" s="7" t="s">
        <v>16</v>
      </c>
      <c r="N128" s="7"/>
    </row>
    <row r="129" spans="2:14" x14ac:dyDescent="0.3">
      <c r="B129" s="7"/>
      <c r="C129" s="7"/>
      <c r="D129" s="7" t="str">
        <f t="shared" ref="D129:D146" si="21">IFERROR(IF(K129&gt;0,"FLO_EMIS","*"),"*")</f>
        <v>FLO_EMIS</v>
      </c>
      <c r="E129" s="8" t="s">
        <v>204</v>
      </c>
      <c r="F129" s="9" t="str">
        <f>VLOOKUP('COM-MUN-RSD'!E27,Fuels!$B$6:$F$20,$E$2)</f>
        <v>RSDBPL</v>
      </c>
      <c r="G129" s="9" t="str">
        <f t="shared" si="19"/>
        <v>RSDBPL</v>
      </c>
      <c r="H129" s="7" t="str">
        <f>$D$2&amp;'COM-MUN-RSD'!A27&amp;"*"</f>
        <v>RH*</v>
      </c>
      <c r="I129" s="7" t="str">
        <f>"*"&amp;'COM-MUN-RSD'!C27&amp;"*"</f>
        <v>*PelletBoilerBPL*</v>
      </c>
      <c r="J129" s="7" t="str">
        <f t="shared" si="20"/>
        <v>RSDPMAN</v>
      </c>
      <c r="K129" s="72">
        <f>'COM-MUN-RSD'!M27/1000</f>
        <v>0.47</v>
      </c>
      <c r="M129" s="7" t="s">
        <v>16</v>
      </c>
      <c r="N129" s="7"/>
    </row>
    <row r="130" spans="2:14" x14ac:dyDescent="0.3">
      <c r="B130" s="7"/>
      <c r="C130" s="7"/>
      <c r="D130" s="7" t="str">
        <f t="shared" si="21"/>
        <v>FLO_EMIS</v>
      </c>
      <c r="E130" s="8" t="s">
        <v>204</v>
      </c>
      <c r="F130" s="9" t="str">
        <f>VLOOKUP('COM-MUN-RSD'!E28,Fuels!$B$6:$F$20,$E$2)</f>
        <v>RSDCOA</v>
      </c>
      <c r="G130" s="9" t="str">
        <f t="shared" si="19"/>
        <v>RSDCOA</v>
      </c>
      <c r="H130" s="7" t="str">
        <f>$D$2&amp;'COM-MUN-RSD'!A28&amp;"*"</f>
        <v>RH*</v>
      </c>
      <c r="I130" s="7" t="str">
        <f>"*"&amp;'COM-MUN-RSD'!C28&amp;"*"</f>
        <v>*CoalBoilerCOA*</v>
      </c>
      <c r="J130" s="7" t="str">
        <f t="shared" si="20"/>
        <v>RSDPMAN</v>
      </c>
      <c r="K130" s="72">
        <f>'COM-MUN-RSD'!M28/1000</f>
        <v>0.20100000000000001</v>
      </c>
      <c r="M130" s="7" t="s">
        <v>16</v>
      </c>
      <c r="N130" s="7"/>
    </row>
    <row r="131" spans="2:14" x14ac:dyDescent="0.3">
      <c r="B131" s="7"/>
      <c r="C131" s="7"/>
      <c r="D131" s="7" t="str">
        <f t="shared" si="21"/>
        <v>FLO_EMIS</v>
      </c>
      <c r="E131" s="8" t="s">
        <v>204</v>
      </c>
      <c r="F131" s="9" t="str">
        <f>VLOOKUP('COM-MUN-RSD'!E29,Fuels!$B$6:$F$20,$E$2)</f>
        <v>RSDCOA</v>
      </c>
      <c r="G131" s="9" t="str">
        <f t="shared" si="19"/>
        <v>RSDCOA</v>
      </c>
      <c r="H131" s="7" t="str">
        <f>$D$2&amp;'COM-MUN-RSD'!A29&amp;"*"</f>
        <v>RH*</v>
      </c>
      <c r="I131" s="7" t="str">
        <f>"*"&amp;'COM-MUN-RSD'!C29&amp;"*"</f>
        <v>*DieselFurnaceDST*</v>
      </c>
      <c r="J131" s="7" t="str">
        <f t="shared" si="20"/>
        <v>RSDPMAN</v>
      </c>
      <c r="K131" s="72">
        <f>'COM-MUN-RSD'!M29/1000</f>
        <v>2.2000000000000001E-3</v>
      </c>
      <c r="M131" s="7" t="s">
        <v>16</v>
      </c>
      <c r="N131" s="7"/>
    </row>
    <row r="132" spans="2:14" x14ac:dyDescent="0.3">
      <c r="B132" s="7"/>
      <c r="C132" s="7"/>
      <c r="D132" s="7" t="str">
        <f t="shared" si="21"/>
        <v>FLO_EMIS</v>
      </c>
      <c r="E132" s="8" t="s">
        <v>204</v>
      </c>
      <c r="F132" s="9" t="str">
        <f>VLOOKUP('COM-MUN-RSD'!E33,Fuels!$B$6:$F$20,$E$2)</f>
        <v>RSDGAS</v>
      </c>
      <c r="G132" s="9" t="str">
        <f t="shared" si="19"/>
        <v>RSDGAS</v>
      </c>
      <c r="H132" s="7" t="str">
        <f>$D$2&amp;'COM-MUN-RSD'!A33&amp;"*"</f>
        <v>RH*</v>
      </c>
      <c r="I132" s="7" t="str">
        <f>"*"&amp;'COM-MUN-RSD'!C33&amp;"*"</f>
        <v>*GasFurnaceGAS*</v>
      </c>
      <c r="J132" s="7" t="str">
        <f t="shared" si="20"/>
        <v>RSDPMAN</v>
      </c>
      <c r="K132" s="72">
        <f>'COM-MUN-RSD'!M33/1000</f>
        <v>2.2000000000000001E-3</v>
      </c>
      <c r="M132" s="7" t="s">
        <v>16</v>
      </c>
      <c r="N132" s="7"/>
    </row>
    <row r="133" spans="2:14" x14ac:dyDescent="0.3">
      <c r="B133" s="7"/>
      <c r="C133" s="7"/>
      <c r="D133" s="7" t="str">
        <f t="shared" si="21"/>
        <v>FLO_EMIS</v>
      </c>
      <c r="E133" s="8" t="s">
        <v>204</v>
      </c>
      <c r="F133" s="9" t="str">
        <f>VLOOKUP('COM-MUN-RSD'!E34,Fuels!$B$6:$F$20,$E$2)</f>
        <v>RSDGAS</v>
      </c>
      <c r="G133" s="9" t="str">
        <f t="shared" si="19"/>
        <v>RSDGAS</v>
      </c>
      <c r="H133" s="7" t="str">
        <f>$D$2&amp;'COM-MUN-RSD'!A34&amp;"*"</f>
        <v>RH*</v>
      </c>
      <c r="I133" s="7" t="str">
        <f>"*"&amp;'COM-MUN-RSD'!C34&amp;"*"</f>
        <v>*GasBoilerGAS*</v>
      </c>
      <c r="J133" s="7" t="str">
        <f t="shared" si="20"/>
        <v>RSDPMAN</v>
      </c>
      <c r="K133" s="72">
        <f>'COM-MUN-RSD'!M34/1000</f>
        <v>2.0000000000000001E-4</v>
      </c>
      <c r="M133" s="7" t="s">
        <v>16</v>
      </c>
      <c r="N133" s="7"/>
    </row>
    <row r="134" spans="2:14" x14ac:dyDescent="0.3">
      <c r="B134" s="7"/>
      <c r="C134" s="7"/>
      <c r="D134" s="7" t="str">
        <f t="shared" si="21"/>
        <v>FLO_EMIS</v>
      </c>
      <c r="E134" s="8" t="s">
        <v>204</v>
      </c>
      <c r="F134" s="9" t="str">
        <f>VLOOKUP('COM-MUN-RSD'!E36,Fuels!$B$6:$F$20,$E$2)</f>
        <v>RSDLPG</v>
      </c>
      <c r="G134" s="9" t="str">
        <f t="shared" si="19"/>
        <v>RSDLPG</v>
      </c>
      <c r="H134" s="7" t="str">
        <f>$D$2&amp;'COM-MUN-RSD'!A36&amp;"*"</f>
        <v>RH*</v>
      </c>
      <c r="I134" s="7" t="str">
        <f>"*"&amp;'COM-MUN-RSD'!C36&amp;"*"</f>
        <v>*LPGFurnaceLPG*</v>
      </c>
      <c r="J134" s="7" t="str">
        <f t="shared" si="20"/>
        <v>RSDPMAN</v>
      </c>
      <c r="K134" s="72">
        <f>'COM-MUN-RSD'!M36/1000</f>
        <v>2.0000000000000001E-4</v>
      </c>
      <c r="M134" s="7" t="s">
        <v>16</v>
      </c>
      <c r="N134" s="7"/>
    </row>
    <row r="135" spans="2:14" x14ac:dyDescent="0.3">
      <c r="B135" s="7"/>
      <c r="C135" s="7"/>
      <c r="D135" s="7" t="str">
        <f t="shared" si="21"/>
        <v>FLO_EMIS</v>
      </c>
      <c r="E135" s="8" t="s">
        <v>204</v>
      </c>
      <c r="F135" s="9" t="str">
        <f>VLOOKUP('COM-MUN-RSD'!E43,Fuels!$B$6:$F$20,$E$2)</f>
        <v>RSDGAS</v>
      </c>
      <c r="G135" s="9" t="str">
        <f t="shared" si="19"/>
        <v>RSDGAS</v>
      </c>
      <c r="H135" s="7" t="str">
        <f>$D$2&amp;'COM-MUN-RSD'!A43&amp;"*"</f>
        <v>RK*</v>
      </c>
      <c r="I135" s="7" t="str">
        <f>"*"&amp;'COM-MUN-RSD'!C43&amp;"*"</f>
        <v>*GasOvenHobsELC*</v>
      </c>
      <c r="J135" s="7" t="str">
        <f t="shared" si="20"/>
        <v>RSDPMAN</v>
      </c>
      <c r="K135" s="72">
        <f>'COM-MUN-RSD'!M43/1000</f>
        <v>2.2000000000000001E-3</v>
      </c>
      <c r="M135" s="7" t="s">
        <v>16</v>
      </c>
      <c r="N135" s="7"/>
    </row>
    <row r="136" spans="2:14" x14ac:dyDescent="0.3">
      <c r="B136" s="7"/>
      <c r="C136" s="7"/>
      <c r="D136" s="7" t="str">
        <f t="shared" si="21"/>
        <v>FLO_EMIS</v>
      </c>
      <c r="E136" s="8" t="s">
        <v>204</v>
      </c>
      <c r="F136" s="9" t="str">
        <f>VLOOKUP('COM-MUN-RSD'!E44,Fuels!$B$6:$F$20,$E$2)</f>
        <v>RSDGAS</v>
      </c>
      <c r="G136" s="9" t="str">
        <f t="shared" si="19"/>
        <v>RSDGAS</v>
      </c>
      <c r="H136" s="7" t="str">
        <f>$D$2&amp;'COM-MUN-RSD'!A44&amp;"*"</f>
        <v>RK*</v>
      </c>
      <c r="I136" s="7" t="str">
        <f>"*"&amp;'COM-MUN-RSD'!C44&amp;"*"</f>
        <v>*GasRangeGAS*</v>
      </c>
      <c r="J136" s="7" t="str">
        <f t="shared" si="20"/>
        <v>RSDPMAN</v>
      </c>
      <c r="K136" s="72">
        <f>'COM-MUN-RSD'!M44/1000</f>
        <v>2.2000000000000001E-3</v>
      </c>
      <c r="M136" s="7" t="s">
        <v>16</v>
      </c>
      <c r="N136" s="7"/>
    </row>
    <row r="137" spans="2:14" x14ac:dyDescent="0.3">
      <c r="B137" s="7"/>
      <c r="C137" s="7"/>
      <c r="D137" s="7" t="str">
        <f t="shared" si="21"/>
        <v>FLO_EMIS</v>
      </c>
      <c r="E137" s="8" t="s">
        <v>204</v>
      </c>
      <c r="F137" s="9" t="str">
        <f>VLOOKUP('COM-MUN-RSD'!E45,Fuels!$B$6:$F$20,$E$2)</f>
        <v>RSDGAS</v>
      </c>
      <c r="G137" s="9" t="str">
        <f t="shared" si="19"/>
        <v>RSDGAS</v>
      </c>
      <c r="H137" s="7" t="str">
        <f>$D$2&amp;'COM-MUN-RSD'!A45&amp;"*"</f>
        <v>RK*</v>
      </c>
      <c r="I137" s="7" t="str">
        <f>"*"&amp;'COM-MUN-RSD'!C45&amp;"*"</f>
        <v>*GasFryerGriddleGAS*</v>
      </c>
      <c r="J137" s="7" t="str">
        <f t="shared" si="20"/>
        <v>RSDPMAN</v>
      </c>
      <c r="K137" s="72">
        <f>'COM-MUN-RSD'!M45/1000</f>
        <v>2.2000000000000001E-3</v>
      </c>
      <c r="M137" s="7" t="s">
        <v>16</v>
      </c>
      <c r="N137" s="7"/>
    </row>
    <row r="138" spans="2:14" x14ac:dyDescent="0.3">
      <c r="B138" s="7"/>
      <c r="C138" s="7"/>
      <c r="D138" s="7" t="str">
        <f t="shared" si="21"/>
        <v>FLO_EMIS</v>
      </c>
      <c r="E138" s="8" t="s">
        <v>204</v>
      </c>
      <c r="F138" s="9" t="str">
        <f>VLOOKUP('COM-MUN-RSD'!E46,Fuels!$B$6:$F$20,$E$2)</f>
        <v>RSDGAS</v>
      </c>
      <c r="G138" s="9" t="str">
        <f t="shared" si="19"/>
        <v>RSDGAS</v>
      </c>
      <c r="H138" s="7" t="str">
        <f>$D$2&amp;'COM-MUN-RSD'!A46&amp;"*"</f>
        <v>RK*</v>
      </c>
      <c r="I138" s="7" t="str">
        <f>"*"&amp;'COM-MUN-RSD'!C46&amp;"*"</f>
        <v>*GasSteamerGAS*</v>
      </c>
      <c r="J138" s="7" t="str">
        <f t="shared" si="20"/>
        <v>RSDPMAN</v>
      </c>
      <c r="K138" s="72">
        <f>'COM-MUN-RSD'!M46/1000</f>
        <v>2.2000000000000001E-3</v>
      </c>
      <c r="M138" s="7" t="s">
        <v>16</v>
      </c>
      <c r="N138" s="7"/>
    </row>
    <row r="139" spans="2:14" x14ac:dyDescent="0.3">
      <c r="B139" s="7"/>
      <c r="C139" s="7"/>
      <c r="D139" s="7" t="str">
        <f t="shared" si="21"/>
        <v>FLO_EMIS</v>
      </c>
      <c r="E139" s="8" t="s">
        <v>204</v>
      </c>
      <c r="F139" s="9" t="str">
        <f>VLOOKUP('COM-MUN-RSD'!E47,Fuels!$B$6:$F$20,$E$2)</f>
        <v>RSDLPG</v>
      </c>
      <c r="G139" s="9" t="str">
        <f t="shared" si="19"/>
        <v>RSDLPG</v>
      </c>
      <c r="H139" s="7" t="str">
        <f>$D$2&amp;'COM-MUN-RSD'!A47&amp;"*"</f>
        <v>RK*</v>
      </c>
      <c r="I139" s="7" t="str">
        <f>"*"&amp;'COM-MUN-RSD'!C47&amp;"*"</f>
        <v>*LPGOvenHobsLPG*</v>
      </c>
      <c r="J139" s="7" t="str">
        <f t="shared" si="20"/>
        <v>RSDPMAN</v>
      </c>
      <c r="K139" s="72">
        <f>'COM-MUN-RSD'!M47/1000</f>
        <v>2.2000000000000001E-3</v>
      </c>
      <c r="M139" s="7" t="s">
        <v>16</v>
      </c>
      <c r="N139" s="7"/>
    </row>
    <row r="140" spans="2:14" x14ac:dyDescent="0.3">
      <c r="B140" s="7"/>
      <c r="C140" s="7"/>
      <c r="D140" s="7" t="str">
        <f t="shared" si="21"/>
        <v>FLO_EMIS</v>
      </c>
      <c r="E140" s="8" t="s">
        <v>204</v>
      </c>
      <c r="F140" s="9" t="str">
        <f>VLOOKUP('COM-MUN-RSD'!E48,Fuels!$B$6:$F$20,$E$2)</f>
        <v>RSDLPG</v>
      </c>
      <c r="G140" s="9" t="str">
        <f t="shared" si="19"/>
        <v>RSDLPG</v>
      </c>
      <c r="H140" s="7" t="str">
        <f>$D$2&amp;'COM-MUN-RSD'!A48&amp;"*"</f>
        <v>RK*</v>
      </c>
      <c r="I140" s="7" t="str">
        <f>"*"&amp;'COM-MUN-RSD'!C48&amp;"*"</f>
        <v>*LPGRangeLPG*</v>
      </c>
      <c r="J140" s="7" t="str">
        <f t="shared" si="20"/>
        <v>RSDPMAN</v>
      </c>
      <c r="K140" s="72">
        <f>'COM-MUN-RSD'!M48/1000</f>
        <v>2.2000000000000001E-3</v>
      </c>
      <c r="M140" s="7" t="s">
        <v>16</v>
      </c>
      <c r="N140" s="7"/>
    </row>
    <row r="141" spans="2:14" x14ac:dyDescent="0.3">
      <c r="B141" s="7"/>
      <c r="C141" s="7"/>
      <c r="D141" s="7" t="str">
        <f t="shared" si="21"/>
        <v>FLO_EMIS</v>
      </c>
      <c r="E141" s="8" t="s">
        <v>204</v>
      </c>
      <c r="F141" s="9" t="str">
        <f>VLOOKUP('COM-MUN-RSD'!E58,Fuels!$B$6:$F$20,$E$2)</f>
        <v>RSDBFW</v>
      </c>
      <c r="G141" s="9" t="str">
        <f t="shared" si="19"/>
        <v>RSDBFW</v>
      </c>
      <c r="H141" s="7" t="str">
        <f>$D$2&amp;'COM-MUN-RSD'!A58&amp;"*"</f>
        <v>RW*</v>
      </c>
      <c r="I141" s="7" t="str">
        <f>"*"&amp;'COM-MUN-RSD'!C58&amp;"*"</f>
        <v>*WoodStoveBFW*</v>
      </c>
      <c r="J141" s="7" t="str">
        <f t="shared" si="20"/>
        <v>RSDPMAN</v>
      </c>
      <c r="K141" s="72">
        <f>'COM-MUN-RSD'!M58/1000</f>
        <v>0.82</v>
      </c>
      <c r="M141" s="7" t="s">
        <v>16</v>
      </c>
      <c r="N141" s="7"/>
    </row>
    <row r="142" spans="2:14" x14ac:dyDescent="0.3">
      <c r="B142" s="7"/>
      <c r="C142" s="7"/>
      <c r="D142" s="7" t="str">
        <f t="shared" si="21"/>
        <v>FLO_EMIS</v>
      </c>
      <c r="E142" s="8" t="s">
        <v>204</v>
      </c>
      <c r="F142" s="9" t="str">
        <f>VLOOKUP('COM-MUN-RSD'!E59,Fuels!$B$6:$F$20,$E$2)</f>
        <v>RSDBPL</v>
      </c>
      <c r="G142" s="9" t="str">
        <f t="shared" si="19"/>
        <v>RSDBPL</v>
      </c>
      <c r="H142" s="7" t="str">
        <f>$D$2&amp;'COM-MUN-RSD'!A59&amp;"*"</f>
        <v>RW*</v>
      </c>
      <c r="I142" s="7" t="str">
        <f>"*"&amp;'COM-MUN-RSD'!C59&amp;"*"</f>
        <v>*PelletStoveBPL*</v>
      </c>
      <c r="J142" s="7" t="str">
        <f t="shared" si="20"/>
        <v>RSDPMAN</v>
      </c>
      <c r="K142" s="72">
        <f>'COM-MUN-RSD'!M59/1000</f>
        <v>9.2999999999999999E-2</v>
      </c>
      <c r="M142" s="7" t="s">
        <v>16</v>
      </c>
      <c r="N142" s="7"/>
    </row>
    <row r="143" spans="2:14" x14ac:dyDescent="0.3">
      <c r="B143" s="7"/>
      <c r="C143" s="7"/>
      <c r="D143" s="7" t="str">
        <f t="shared" si="21"/>
        <v>FLO_EMIS</v>
      </c>
      <c r="E143" s="8" t="s">
        <v>204</v>
      </c>
      <c r="F143" s="9" t="str">
        <f>VLOOKUP('COM-MUN-RSD'!E60,Fuels!$B$6:$F$20,$E$2)</f>
        <v>RSDCOA</v>
      </c>
      <c r="G143" s="9" t="str">
        <f t="shared" si="19"/>
        <v>RSDCOA</v>
      </c>
      <c r="H143" s="7" t="str">
        <f>$D$2&amp;'COM-MUN-RSD'!A60&amp;"*"</f>
        <v>RW*</v>
      </c>
      <c r="I143" s="7" t="str">
        <f>"*"&amp;'COM-MUN-RSD'!C60&amp;"*"</f>
        <v>*CoalFurnaceCOA*</v>
      </c>
      <c r="J143" s="7" t="str">
        <f t="shared" si="20"/>
        <v>RSDPMAN</v>
      </c>
      <c r="K143" s="72">
        <f>'COM-MUN-RSD'!M60/1000</f>
        <v>0.45</v>
      </c>
      <c r="M143" s="7" t="s">
        <v>16</v>
      </c>
      <c r="N143" s="7"/>
    </row>
    <row r="144" spans="2:14" x14ac:dyDescent="0.3">
      <c r="B144" s="7"/>
      <c r="C144" s="7"/>
      <c r="D144" s="7" t="str">
        <f t="shared" si="21"/>
        <v>FLO_EMIS</v>
      </c>
      <c r="E144" s="8" t="s">
        <v>204</v>
      </c>
      <c r="F144" s="9" t="str">
        <f>VLOOKUP('COM-MUN-RSD'!E61,Fuels!$B$6:$F$20,$E$2)</f>
        <v>RSDDST</v>
      </c>
      <c r="G144" s="9" t="str">
        <f t="shared" si="19"/>
        <v>RSDDST</v>
      </c>
      <c r="H144" s="7" t="str">
        <f>$D$2&amp;'COM-MUN-RSD'!A61&amp;"*"</f>
        <v>RW*</v>
      </c>
      <c r="I144" s="7" t="str">
        <f>"*"&amp;'COM-MUN-RSD'!C61&amp;"*"</f>
        <v>*DieselFurnaceDST*</v>
      </c>
      <c r="J144" s="7" t="str">
        <f t="shared" si="20"/>
        <v>RSDPMAN</v>
      </c>
      <c r="K144" s="72">
        <f>'COM-MUN-RSD'!M61/1000</f>
        <v>2.2000000000000001E-3</v>
      </c>
      <c r="M144" s="7" t="s">
        <v>16</v>
      </c>
      <c r="N144" s="7"/>
    </row>
    <row r="145" spans="2:14" x14ac:dyDescent="0.3">
      <c r="B145" s="7"/>
      <c r="C145" s="7"/>
      <c r="D145" s="7" t="str">
        <f t="shared" si="21"/>
        <v>FLO_EMIS</v>
      </c>
      <c r="E145" s="8" t="s">
        <v>204</v>
      </c>
      <c r="F145" s="9" t="str">
        <f>VLOOKUP('COM-MUN-RSD'!E63,Fuels!$B$6:$F$20,$E$2)</f>
        <v>RSDGAS</v>
      </c>
      <c r="G145" s="9" t="str">
        <f t="shared" si="19"/>
        <v>RSDGAS</v>
      </c>
      <c r="H145" s="7" t="str">
        <f>$D$2&amp;'COM-MUN-RSD'!A63&amp;"*"</f>
        <v>RW*</v>
      </c>
      <c r="I145" s="7" t="str">
        <f>"*"&amp;'COM-MUN-RSD'!C63&amp;"*"</f>
        <v>*GasFurnaceGAS*</v>
      </c>
      <c r="J145" s="7" t="str">
        <f t="shared" si="20"/>
        <v>RSDPMAN</v>
      </c>
      <c r="K145" s="72">
        <f>'COM-MUN-RSD'!M63/1000</f>
        <v>2.2000000000000001E-3</v>
      </c>
      <c r="M145" s="7" t="s">
        <v>16</v>
      </c>
      <c r="N145" s="7"/>
    </row>
    <row r="146" spans="2:14" x14ac:dyDescent="0.3">
      <c r="B146" s="7"/>
      <c r="C146" s="7"/>
      <c r="D146" s="7" t="str">
        <f t="shared" si="21"/>
        <v>FLO_EMIS</v>
      </c>
      <c r="E146" s="8" t="s">
        <v>204</v>
      </c>
      <c r="F146" s="9" t="str">
        <f>VLOOKUP('COM-MUN-RSD'!E65,Fuels!$B$6:$F$20,$E$2)</f>
        <v>RSDLPG</v>
      </c>
      <c r="G146" s="9" t="str">
        <f t="shared" si="19"/>
        <v>RSDLPG</v>
      </c>
      <c r="H146" s="7" t="str">
        <f>$D$2&amp;'COM-MUN-RSD'!A65&amp;"*"</f>
        <v>RW*</v>
      </c>
      <c r="I146" s="7" t="str">
        <f>"*"&amp;'COM-MUN-RSD'!C65&amp;"*"</f>
        <v>*LPGFurnaceLPG*</v>
      </c>
      <c r="J146" s="7" t="str">
        <f t="shared" si="20"/>
        <v>RSDPMAN</v>
      </c>
      <c r="K146" s="72">
        <f>'COM-MUN-RSD'!M65/1000</f>
        <v>2.0000000000000001E-4</v>
      </c>
      <c r="M146" s="7" t="s">
        <v>16</v>
      </c>
      <c r="N146" s="7"/>
    </row>
    <row r="148" spans="2:14" x14ac:dyDescent="0.3">
      <c r="B148" s="1" t="str">
        <f>'COM-MUN-RSD'!N11</f>
        <v>PMB</v>
      </c>
      <c r="C148" s="1"/>
      <c r="D148" s="1"/>
      <c r="E148" s="1"/>
      <c r="F148" s="1"/>
      <c r="G148" s="1"/>
      <c r="H148" s="1"/>
      <c r="I148" s="1"/>
      <c r="M148" s="1"/>
      <c r="N148" s="1"/>
    </row>
    <row r="149" spans="2:14" x14ac:dyDescent="0.3">
      <c r="B149" s="1"/>
      <c r="C149" s="1"/>
      <c r="D149" s="1"/>
      <c r="E149" s="1"/>
      <c r="F149" s="1"/>
      <c r="G149" s="1"/>
      <c r="H149" s="1"/>
      <c r="I149" s="1"/>
      <c r="M149" s="1"/>
      <c r="N149" s="1"/>
    </row>
    <row r="150" spans="2:14" x14ac:dyDescent="0.3">
      <c r="B150" s="3" t="s">
        <v>1</v>
      </c>
      <c r="M150" s="1"/>
      <c r="N150" s="1"/>
    </row>
    <row r="151" spans="2:14" x14ac:dyDescent="0.3">
      <c r="B151" s="5" t="s">
        <v>2</v>
      </c>
      <c r="C151" s="5" t="s">
        <v>3</v>
      </c>
      <c r="D151" s="5" t="s">
        <v>4</v>
      </c>
      <c r="E151" s="5" t="s">
        <v>5</v>
      </c>
      <c r="F151" s="5" t="s">
        <v>6</v>
      </c>
      <c r="G151" s="5" t="s">
        <v>7</v>
      </c>
      <c r="H151" s="5" t="s">
        <v>8</v>
      </c>
      <c r="I151" s="5" t="s">
        <v>9</v>
      </c>
      <c r="J151" s="5" t="s">
        <v>10</v>
      </c>
      <c r="K151" s="5" t="s">
        <v>11</v>
      </c>
      <c r="M151" s="5" t="s">
        <v>12</v>
      </c>
      <c r="N151" s="5" t="s">
        <v>13</v>
      </c>
    </row>
    <row r="152" spans="2:14" x14ac:dyDescent="0.3">
      <c r="B152" s="7"/>
      <c r="C152" s="7"/>
      <c r="D152" s="7" t="str">
        <f>IFERROR(IF(K152&gt;0,"FLO_EMIS","*"),"*")</f>
        <v>FLO_EMIS</v>
      </c>
      <c r="E152" s="8" t="s">
        <v>204</v>
      </c>
      <c r="F152" s="9" t="str">
        <f>VLOOKUP('COM-MUN-RSD'!E26,Fuels!$B$6:$F$20,$E$2)</f>
        <v>RSDBFW</v>
      </c>
      <c r="G152" s="9" t="str">
        <f t="shared" ref="G152:G170" si="22">F152</f>
        <v>RSDBFW</v>
      </c>
      <c r="H152" s="7" t="str">
        <f>$D$2&amp;'COM-MUN-RSD'!A26&amp;"*"</f>
        <v>RH*</v>
      </c>
      <c r="I152" s="7" t="str">
        <f>"*"&amp;'COM-MUN-RSD'!C26&amp;"*"</f>
        <v>*WoodStoveBFW*</v>
      </c>
      <c r="J152" s="7" t="str">
        <f t="shared" ref="J152:J170" si="23">$C$2&amp;B$148&amp;"N"</f>
        <v>RSDPMBN</v>
      </c>
      <c r="K152" s="72">
        <f>'COM-MUN-RSD'!N26/1000</f>
        <v>0.84</v>
      </c>
      <c r="M152" s="7" t="s">
        <v>16</v>
      </c>
      <c r="N152" s="7"/>
    </row>
    <row r="153" spans="2:14" x14ac:dyDescent="0.3">
      <c r="B153" s="7"/>
      <c r="C153" s="7"/>
      <c r="D153" s="7" t="str">
        <f t="shared" ref="D153:D170" si="24">IFERROR(IF(K153&gt;0,"FLO_EMIS","*"),"*")</f>
        <v>FLO_EMIS</v>
      </c>
      <c r="E153" s="8" t="s">
        <v>204</v>
      </c>
      <c r="F153" s="9" t="str">
        <f>VLOOKUP('COM-MUN-RSD'!E27,Fuels!$B$6:$F$20,$E$2)</f>
        <v>RSDBPL</v>
      </c>
      <c r="G153" s="9" t="str">
        <f t="shared" si="22"/>
        <v>RSDBPL</v>
      </c>
      <c r="H153" s="7" t="str">
        <f>$D$2&amp;'COM-MUN-RSD'!A27&amp;"*"</f>
        <v>RH*</v>
      </c>
      <c r="I153" s="7" t="str">
        <f>"*"&amp;'COM-MUN-RSD'!C27&amp;"*"</f>
        <v>*PelletBoilerBPL*</v>
      </c>
      <c r="J153" s="7" t="str">
        <f t="shared" si="23"/>
        <v>RSDPMBN</v>
      </c>
      <c r="K153" s="72">
        <f>'COM-MUN-RSD'!N27/1000</f>
        <v>0.48</v>
      </c>
      <c r="M153" s="7" t="s">
        <v>16</v>
      </c>
      <c r="N153" s="7"/>
    </row>
    <row r="154" spans="2:14" x14ac:dyDescent="0.3">
      <c r="B154" s="7"/>
      <c r="C154" s="7"/>
      <c r="D154" s="7" t="str">
        <f t="shared" si="24"/>
        <v>FLO_EMIS</v>
      </c>
      <c r="E154" s="8" t="s">
        <v>204</v>
      </c>
      <c r="F154" s="9" t="str">
        <f>VLOOKUP('COM-MUN-RSD'!E28,Fuels!$B$6:$F$20,$E$2)</f>
        <v>RSDCOA</v>
      </c>
      <c r="G154" s="9" t="str">
        <f t="shared" si="22"/>
        <v>RSDCOA</v>
      </c>
      <c r="H154" s="7" t="str">
        <f>$D$2&amp;'COM-MUN-RSD'!A28&amp;"*"</f>
        <v>RH*</v>
      </c>
      <c r="I154" s="7" t="str">
        <f>"*"&amp;'COM-MUN-RSD'!C28&amp;"*"</f>
        <v>*CoalBoilerCOA*</v>
      </c>
      <c r="J154" s="7" t="str">
        <f t="shared" si="23"/>
        <v>RSDPMBN</v>
      </c>
      <c r="K154" s="72">
        <f>'COM-MUN-RSD'!N28/1000</f>
        <v>0.22500000000000001</v>
      </c>
      <c r="M154" s="7" t="s">
        <v>16</v>
      </c>
      <c r="N154" s="7"/>
    </row>
    <row r="155" spans="2:14" x14ac:dyDescent="0.3">
      <c r="B155" s="7"/>
      <c r="C155" s="7"/>
      <c r="D155" s="7" t="str">
        <f t="shared" si="24"/>
        <v>FLO_EMIS</v>
      </c>
      <c r="E155" s="8" t="s">
        <v>204</v>
      </c>
      <c r="F155" s="9" t="str">
        <f>VLOOKUP('COM-MUN-RSD'!E29,Fuels!$B$6:$F$20,$E$2)</f>
        <v>RSDCOA</v>
      </c>
      <c r="G155" s="9" t="str">
        <f t="shared" si="22"/>
        <v>RSDCOA</v>
      </c>
      <c r="H155" s="7" t="str">
        <f>$D$2&amp;'COM-MUN-RSD'!A29&amp;"*"</f>
        <v>RH*</v>
      </c>
      <c r="I155" s="7" t="str">
        <f>"*"&amp;'COM-MUN-RSD'!C29&amp;"*"</f>
        <v>*DieselFurnaceDST*</v>
      </c>
      <c r="J155" s="7" t="str">
        <f t="shared" si="23"/>
        <v>RSDPMBN</v>
      </c>
      <c r="K155" s="72">
        <f>'COM-MUN-RSD'!N29/1000</f>
        <v>2.2000000000000001E-3</v>
      </c>
      <c r="M155" s="7" t="s">
        <v>16</v>
      </c>
      <c r="N155" s="7"/>
    </row>
    <row r="156" spans="2:14" x14ac:dyDescent="0.3">
      <c r="B156" s="7"/>
      <c r="C156" s="7"/>
      <c r="D156" s="7" t="str">
        <f t="shared" si="24"/>
        <v>FLO_EMIS</v>
      </c>
      <c r="E156" s="8" t="s">
        <v>204</v>
      </c>
      <c r="F156" s="9" t="str">
        <f>VLOOKUP('COM-MUN-RSD'!E33,Fuels!$B$6:$F$20,$E$2)</f>
        <v>RSDGAS</v>
      </c>
      <c r="G156" s="9" t="str">
        <f t="shared" si="22"/>
        <v>RSDGAS</v>
      </c>
      <c r="H156" s="7" t="str">
        <f>$D$2&amp;'COM-MUN-RSD'!A33&amp;"*"</f>
        <v>RH*</v>
      </c>
      <c r="I156" s="7" t="str">
        <f>"*"&amp;'COM-MUN-RSD'!C33&amp;"*"</f>
        <v>*GasFurnaceGAS*</v>
      </c>
      <c r="J156" s="7" t="str">
        <f t="shared" si="23"/>
        <v>RSDPMBN</v>
      </c>
      <c r="K156" s="72">
        <f>'COM-MUN-RSD'!N33/1000</f>
        <v>2.2000000000000001E-3</v>
      </c>
      <c r="M156" s="7" t="s">
        <v>16</v>
      </c>
      <c r="N156" s="7"/>
    </row>
    <row r="157" spans="2:14" x14ac:dyDescent="0.3">
      <c r="B157" s="7"/>
      <c r="C157" s="7"/>
      <c r="D157" s="7" t="str">
        <f t="shared" si="24"/>
        <v>FLO_EMIS</v>
      </c>
      <c r="E157" s="8" t="s">
        <v>204</v>
      </c>
      <c r="F157" s="9" t="str">
        <f>VLOOKUP('COM-MUN-RSD'!E34,Fuels!$B$6:$F$20,$E$2)</f>
        <v>RSDGAS</v>
      </c>
      <c r="G157" s="9" t="str">
        <f t="shared" si="22"/>
        <v>RSDGAS</v>
      </c>
      <c r="H157" s="7" t="str">
        <f>$D$2&amp;'COM-MUN-RSD'!A34&amp;"*"</f>
        <v>RH*</v>
      </c>
      <c r="I157" s="7" t="str">
        <f>"*"&amp;'COM-MUN-RSD'!C34&amp;"*"</f>
        <v>*GasBoilerGAS*</v>
      </c>
      <c r="J157" s="7" t="str">
        <f t="shared" si="23"/>
        <v>RSDPMBN</v>
      </c>
      <c r="K157" s="72">
        <f>'COM-MUN-RSD'!N34/1000</f>
        <v>2.0000000000000001E-4</v>
      </c>
      <c r="M157" s="7" t="s">
        <v>16</v>
      </c>
      <c r="N157" s="7"/>
    </row>
    <row r="158" spans="2:14" x14ac:dyDescent="0.3">
      <c r="B158" s="7"/>
      <c r="C158" s="7"/>
      <c r="D158" s="7" t="str">
        <f t="shared" si="24"/>
        <v>FLO_EMIS</v>
      </c>
      <c r="E158" s="8" t="s">
        <v>204</v>
      </c>
      <c r="F158" s="9" t="str">
        <f>VLOOKUP('COM-MUN-RSD'!E36,Fuels!$B$6:$F$20,$E$2)</f>
        <v>RSDLPG</v>
      </c>
      <c r="G158" s="9" t="str">
        <f t="shared" si="22"/>
        <v>RSDLPG</v>
      </c>
      <c r="H158" s="7" t="str">
        <f>$D$2&amp;'COM-MUN-RSD'!A36&amp;"*"</f>
        <v>RH*</v>
      </c>
      <c r="I158" s="7" t="str">
        <f>"*"&amp;'COM-MUN-RSD'!C36&amp;"*"</f>
        <v>*LPGFurnaceLPG*</v>
      </c>
      <c r="J158" s="7" t="str">
        <f t="shared" si="23"/>
        <v>RSDPMBN</v>
      </c>
      <c r="K158" s="72">
        <f>'COM-MUN-RSD'!N36/1000</f>
        <v>2.0000000000000001E-4</v>
      </c>
      <c r="M158" s="7" t="s">
        <v>16</v>
      </c>
      <c r="N158" s="7"/>
    </row>
    <row r="159" spans="2:14" x14ac:dyDescent="0.3">
      <c r="B159" s="7"/>
      <c r="C159" s="7"/>
      <c r="D159" s="7" t="str">
        <f t="shared" si="24"/>
        <v>FLO_EMIS</v>
      </c>
      <c r="E159" s="8" t="s">
        <v>204</v>
      </c>
      <c r="F159" s="9" t="str">
        <f>VLOOKUP('COM-MUN-RSD'!E43,Fuels!$B$6:$F$20,$E$2)</f>
        <v>RSDGAS</v>
      </c>
      <c r="G159" s="9" t="str">
        <f t="shared" si="22"/>
        <v>RSDGAS</v>
      </c>
      <c r="H159" s="7" t="str">
        <f>$D$2&amp;'COM-MUN-RSD'!A43&amp;"*"</f>
        <v>RK*</v>
      </c>
      <c r="I159" s="7" t="str">
        <f>"*"&amp;'COM-MUN-RSD'!C43&amp;"*"</f>
        <v>*GasOvenHobsELC*</v>
      </c>
      <c r="J159" s="7" t="str">
        <f t="shared" si="23"/>
        <v>RSDPMBN</v>
      </c>
      <c r="K159" s="72">
        <f>'COM-MUN-RSD'!N43/1000</f>
        <v>2.2000000000000001E-3</v>
      </c>
      <c r="M159" s="7" t="s">
        <v>16</v>
      </c>
      <c r="N159" s="7"/>
    </row>
    <row r="160" spans="2:14" x14ac:dyDescent="0.3">
      <c r="B160" s="7"/>
      <c r="C160" s="7"/>
      <c r="D160" s="7" t="str">
        <f t="shared" si="24"/>
        <v>FLO_EMIS</v>
      </c>
      <c r="E160" s="8" t="s">
        <v>204</v>
      </c>
      <c r="F160" s="9" t="str">
        <f>VLOOKUP('COM-MUN-RSD'!E44,Fuels!$B$6:$F$20,$E$2)</f>
        <v>RSDGAS</v>
      </c>
      <c r="G160" s="9" t="str">
        <f t="shared" si="22"/>
        <v>RSDGAS</v>
      </c>
      <c r="H160" s="7" t="str">
        <f>$D$2&amp;'COM-MUN-RSD'!A44&amp;"*"</f>
        <v>RK*</v>
      </c>
      <c r="I160" s="7" t="str">
        <f>"*"&amp;'COM-MUN-RSD'!C44&amp;"*"</f>
        <v>*GasRangeGAS*</v>
      </c>
      <c r="J160" s="7" t="str">
        <f t="shared" si="23"/>
        <v>RSDPMBN</v>
      </c>
      <c r="K160" s="72">
        <f>'COM-MUN-RSD'!N44/1000</f>
        <v>2.2000000000000001E-3</v>
      </c>
      <c r="M160" s="7" t="s">
        <v>16</v>
      </c>
      <c r="N160" s="7"/>
    </row>
    <row r="161" spans="2:14" x14ac:dyDescent="0.3">
      <c r="B161" s="7"/>
      <c r="C161" s="7"/>
      <c r="D161" s="7" t="str">
        <f t="shared" si="24"/>
        <v>FLO_EMIS</v>
      </c>
      <c r="E161" s="8" t="s">
        <v>204</v>
      </c>
      <c r="F161" s="9" t="str">
        <f>VLOOKUP('COM-MUN-RSD'!E45,Fuels!$B$6:$F$20,$E$2)</f>
        <v>RSDGAS</v>
      </c>
      <c r="G161" s="9" t="str">
        <f t="shared" si="22"/>
        <v>RSDGAS</v>
      </c>
      <c r="H161" s="7" t="str">
        <f>$D$2&amp;'COM-MUN-RSD'!A45&amp;"*"</f>
        <v>RK*</v>
      </c>
      <c r="I161" s="7" t="str">
        <f>"*"&amp;'COM-MUN-RSD'!C45&amp;"*"</f>
        <v>*GasFryerGriddleGAS*</v>
      </c>
      <c r="J161" s="7" t="str">
        <f t="shared" si="23"/>
        <v>RSDPMBN</v>
      </c>
      <c r="K161" s="72">
        <f>'COM-MUN-RSD'!N45/1000</f>
        <v>2.2000000000000001E-3</v>
      </c>
      <c r="M161" s="7" t="s">
        <v>16</v>
      </c>
      <c r="N161" s="7"/>
    </row>
    <row r="162" spans="2:14" x14ac:dyDescent="0.3">
      <c r="B162" s="7"/>
      <c r="C162" s="7"/>
      <c r="D162" s="7" t="str">
        <f t="shared" si="24"/>
        <v>FLO_EMIS</v>
      </c>
      <c r="E162" s="8" t="s">
        <v>204</v>
      </c>
      <c r="F162" s="9" t="str">
        <f>VLOOKUP('COM-MUN-RSD'!E46,Fuels!$B$6:$F$20,$E$2)</f>
        <v>RSDGAS</v>
      </c>
      <c r="G162" s="9" t="str">
        <f t="shared" si="22"/>
        <v>RSDGAS</v>
      </c>
      <c r="H162" s="7" t="str">
        <f>$D$2&amp;'COM-MUN-RSD'!A46&amp;"*"</f>
        <v>RK*</v>
      </c>
      <c r="I162" s="7" t="str">
        <f>"*"&amp;'COM-MUN-RSD'!C46&amp;"*"</f>
        <v>*GasSteamerGAS*</v>
      </c>
      <c r="J162" s="7" t="str">
        <f t="shared" si="23"/>
        <v>RSDPMBN</v>
      </c>
      <c r="K162" s="72">
        <f>'COM-MUN-RSD'!N46/1000</f>
        <v>2.2000000000000001E-3</v>
      </c>
      <c r="M162" s="7" t="s">
        <v>16</v>
      </c>
      <c r="N162" s="7"/>
    </row>
    <row r="163" spans="2:14" x14ac:dyDescent="0.3">
      <c r="B163" s="7"/>
      <c r="C163" s="7"/>
      <c r="D163" s="7" t="str">
        <f t="shared" si="24"/>
        <v>FLO_EMIS</v>
      </c>
      <c r="E163" s="8" t="s">
        <v>204</v>
      </c>
      <c r="F163" s="9" t="str">
        <f>VLOOKUP('COM-MUN-RSD'!E47,Fuels!$B$6:$F$20,$E$2)</f>
        <v>RSDLPG</v>
      </c>
      <c r="G163" s="9" t="str">
        <f t="shared" si="22"/>
        <v>RSDLPG</v>
      </c>
      <c r="H163" s="7" t="str">
        <f>$D$2&amp;'COM-MUN-RSD'!A47&amp;"*"</f>
        <v>RK*</v>
      </c>
      <c r="I163" s="7" t="str">
        <f>"*"&amp;'COM-MUN-RSD'!C47&amp;"*"</f>
        <v>*LPGOvenHobsLPG*</v>
      </c>
      <c r="J163" s="7" t="str">
        <f t="shared" si="23"/>
        <v>RSDPMBN</v>
      </c>
      <c r="K163" s="72">
        <f>'COM-MUN-RSD'!N47/1000</f>
        <v>2.2000000000000001E-3</v>
      </c>
      <c r="M163" s="7" t="s">
        <v>16</v>
      </c>
      <c r="N163" s="7"/>
    </row>
    <row r="164" spans="2:14" x14ac:dyDescent="0.3">
      <c r="B164" s="7"/>
      <c r="C164" s="7"/>
      <c r="D164" s="7" t="str">
        <f t="shared" si="24"/>
        <v>FLO_EMIS</v>
      </c>
      <c r="E164" s="8" t="s">
        <v>204</v>
      </c>
      <c r="F164" s="9" t="str">
        <f>VLOOKUP('COM-MUN-RSD'!E48,Fuels!$B$6:$F$20,$E$2)</f>
        <v>RSDLPG</v>
      </c>
      <c r="G164" s="9" t="str">
        <f t="shared" si="22"/>
        <v>RSDLPG</v>
      </c>
      <c r="H164" s="7" t="str">
        <f>$D$2&amp;'COM-MUN-RSD'!A48&amp;"*"</f>
        <v>RK*</v>
      </c>
      <c r="I164" s="7" t="str">
        <f>"*"&amp;'COM-MUN-RSD'!C48&amp;"*"</f>
        <v>*LPGRangeLPG*</v>
      </c>
      <c r="J164" s="7" t="str">
        <f t="shared" si="23"/>
        <v>RSDPMBN</v>
      </c>
      <c r="K164" s="72">
        <f>'COM-MUN-RSD'!N48/1000</f>
        <v>2.2000000000000001E-3</v>
      </c>
      <c r="M164" s="7" t="s">
        <v>16</v>
      </c>
      <c r="N164" s="7"/>
    </row>
    <row r="165" spans="2:14" x14ac:dyDescent="0.3">
      <c r="B165" s="7"/>
      <c r="C165" s="7"/>
      <c r="D165" s="7" t="str">
        <f t="shared" si="24"/>
        <v>FLO_EMIS</v>
      </c>
      <c r="E165" s="8" t="s">
        <v>204</v>
      </c>
      <c r="F165" s="9" t="str">
        <f>VLOOKUP('COM-MUN-RSD'!E58,Fuels!$B$6:$F$20,$E$2)</f>
        <v>RSDBFW</v>
      </c>
      <c r="G165" s="9" t="str">
        <f t="shared" si="22"/>
        <v>RSDBFW</v>
      </c>
      <c r="H165" s="7" t="str">
        <f>$D$2&amp;'COM-MUN-RSD'!A58&amp;"*"</f>
        <v>RW*</v>
      </c>
      <c r="I165" s="7" t="str">
        <f>"*"&amp;'COM-MUN-RSD'!C58&amp;"*"</f>
        <v>*WoodStoveBFW*</v>
      </c>
      <c r="J165" s="7" t="str">
        <f t="shared" si="23"/>
        <v>RSDPMBN</v>
      </c>
      <c r="K165" s="72">
        <f>'COM-MUN-RSD'!N58/1000</f>
        <v>0.84</v>
      </c>
      <c r="M165" s="7" t="s">
        <v>16</v>
      </c>
      <c r="N165" s="7"/>
    </row>
    <row r="166" spans="2:14" x14ac:dyDescent="0.3">
      <c r="B166" s="7"/>
      <c r="C166" s="7"/>
      <c r="D166" s="7" t="str">
        <f t="shared" si="24"/>
        <v>FLO_EMIS</v>
      </c>
      <c r="E166" s="8" t="s">
        <v>204</v>
      </c>
      <c r="F166" s="9" t="str">
        <f>VLOOKUP('COM-MUN-RSD'!E59,Fuels!$B$6:$F$20,$E$2)</f>
        <v>RSDBPL</v>
      </c>
      <c r="G166" s="9" t="str">
        <f t="shared" si="22"/>
        <v>RSDBPL</v>
      </c>
      <c r="H166" s="7" t="str">
        <f>$D$2&amp;'COM-MUN-RSD'!A59&amp;"*"</f>
        <v>RW*</v>
      </c>
      <c r="I166" s="7" t="str">
        <f>"*"&amp;'COM-MUN-RSD'!C59&amp;"*"</f>
        <v>*PelletStoveBPL*</v>
      </c>
      <c r="J166" s="7" t="str">
        <f t="shared" si="23"/>
        <v>RSDPMBN</v>
      </c>
      <c r="K166" s="72">
        <f>'COM-MUN-RSD'!N59/1000</f>
        <v>9.2999999999999999E-2</v>
      </c>
      <c r="M166" s="7" t="s">
        <v>16</v>
      </c>
      <c r="N166" s="7"/>
    </row>
    <row r="167" spans="2:14" x14ac:dyDescent="0.3">
      <c r="B167" s="7"/>
      <c r="C167" s="7"/>
      <c r="D167" s="7" t="str">
        <f t="shared" si="24"/>
        <v>FLO_EMIS</v>
      </c>
      <c r="E167" s="8" t="s">
        <v>204</v>
      </c>
      <c r="F167" s="9" t="str">
        <f>VLOOKUP('COM-MUN-RSD'!E60,Fuels!$B$6:$F$20,$E$2)</f>
        <v>RSDCOA</v>
      </c>
      <c r="G167" s="9" t="str">
        <f t="shared" si="22"/>
        <v>RSDCOA</v>
      </c>
      <c r="H167" s="7" t="str">
        <f>$D$2&amp;'COM-MUN-RSD'!A60&amp;"*"</f>
        <v>RW*</v>
      </c>
      <c r="I167" s="7" t="str">
        <f>"*"&amp;'COM-MUN-RSD'!C60&amp;"*"</f>
        <v>*CoalFurnaceCOA*</v>
      </c>
      <c r="J167" s="7" t="str">
        <f t="shared" si="23"/>
        <v>RSDPMBN</v>
      </c>
      <c r="K167" s="72">
        <f>'COM-MUN-RSD'!N60/1000</f>
        <v>0.45</v>
      </c>
      <c r="M167" s="7" t="s">
        <v>16</v>
      </c>
      <c r="N167" s="7"/>
    </row>
    <row r="168" spans="2:14" x14ac:dyDescent="0.3">
      <c r="B168" s="7"/>
      <c r="C168" s="7"/>
      <c r="D168" s="7" t="str">
        <f t="shared" si="24"/>
        <v>FLO_EMIS</v>
      </c>
      <c r="E168" s="8" t="s">
        <v>204</v>
      </c>
      <c r="F168" s="9" t="str">
        <f>VLOOKUP('COM-MUN-RSD'!E61,Fuels!$B$6:$F$20,$E$2)</f>
        <v>RSDDST</v>
      </c>
      <c r="G168" s="9" t="str">
        <f t="shared" si="22"/>
        <v>RSDDST</v>
      </c>
      <c r="H168" s="7" t="str">
        <f>$D$2&amp;'COM-MUN-RSD'!A61&amp;"*"</f>
        <v>RW*</v>
      </c>
      <c r="I168" s="7" t="str">
        <f>"*"&amp;'COM-MUN-RSD'!C61&amp;"*"</f>
        <v>*DieselFurnaceDST*</v>
      </c>
      <c r="J168" s="7" t="str">
        <f t="shared" si="23"/>
        <v>RSDPMBN</v>
      </c>
      <c r="K168" s="72">
        <f>'COM-MUN-RSD'!N61/1000</f>
        <v>2.2000000000000001E-3</v>
      </c>
      <c r="M168" s="7" t="s">
        <v>16</v>
      </c>
      <c r="N168" s="7"/>
    </row>
    <row r="169" spans="2:14" x14ac:dyDescent="0.3">
      <c r="B169" s="7"/>
      <c r="C169" s="7"/>
      <c r="D169" s="7" t="str">
        <f t="shared" si="24"/>
        <v>FLO_EMIS</v>
      </c>
      <c r="E169" s="8" t="s">
        <v>204</v>
      </c>
      <c r="F169" s="9" t="str">
        <f>VLOOKUP('COM-MUN-RSD'!E63,Fuels!$B$6:$F$20,$E$2)</f>
        <v>RSDGAS</v>
      </c>
      <c r="G169" s="9" t="str">
        <f t="shared" si="22"/>
        <v>RSDGAS</v>
      </c>
      <c r="H169" s="7" t="str">
        <f>$D$2&amp;'COM-MUN-RSD'!A63&amp;"*"</f>
        <v>RW*</v>
      </c>
      <c r="I169" s="7" t="str">
        <f>"*"&amp;'COM-MUN-RSD'!C63&amp;"*"</f>
        <v>*GasFurnaceGAS*</v>
      </c>
      <c r="J169" s="7" t="str">
        <f t="shared" si="23"/>
        <v>RSDPMBN</v>
      </c>
      <c r="K169" s="72">
        <f>'COM-MUN-RSD'!N63/1000</f>
        <v>2.2000000000000001E-3</v>
      </c>
      <c r="M169" s="7" t="s">
        <v>16</v>
      </c>
      <c r="N169" s="7"/>
    </row>
    <row r="170" spans="2:14" x14ac:dyDescent="0.3">
      <c r="B170" s="7"/>
      <c r="C170" s="7"/>
      <c r="D170" s="7" t="str">
        <f t="shared" si="24"/>
        <v>FLO_EMIS</v>
      </c>
      <c r="E170" s="8" t="s">
        <v>204</v>
      </c>
      <c r="F170" s="9" t="str">
        <f>VLOOKUP('COM-MUN-RSD'!E65,Fuels!$B$6:$F$20,$E$2)</f>
        <v>RSDLPG</v>
      </c>
      <c r="G170" s="9" t="str">
        <f t="shared" si="22"/>
        <v>RSDLPG</v>
      </c>
      <c r="H170" s="7" t="str">
        <f>$D$2&amp;'COM-MUN-RSD'!A65&amp;"*"</f>
        <v>RW*</v>
      </c>
      <c r="I170" s="7" t="str">
        <f>"*"&amp;'COM-MUN-RSD'!C65&amp;"*"</f>
        <v>*LPGFurnaceLPG*</v>
      </c>
      <c r="J170" s="7" t="str">
        <f t="shared" si="23"/>
        <v>RSDPMBN</v>
      </c>
      <c r="K170" s="72">
        <f>'COM-MUN-RSD'!N65/1000</f>
        <v>2.0000000000000001E-4</v>
      </c>
      <c r="M170" s="7" t="s">
        <v>16</v>
      </c>
      <c r="N170" s="7"/>
    </row>
    <row r="172" spans="2:14" x14ac:dyDescent="0.3">
      <c r="B172" s="1" t="str">
        <f>'COM-MUN-RSD'!O11</f>
        <v>VOC</v>
      </c>
      <c r="C172" s="1"/>
      <c r="D172" s="1"/>
      <c r="E172" s="1"/>
      <c r="F172" s="1"/>
      <c r="G172" s="1"/>
      <c r="I172" s="1"/>
      <c r="M172" s="1"/>
      <c r="N172" s="1"/>
    </row>
    <row r="173" spans="2:14" x14ac:dyDescent="0.3">
      <c r="B173" s="1"/>
      <c r="C173" s="1"/>
      <c r="D173" s="1"/>
      <c r="E173" s="1"/>
      <c r="F173" s="1"/>
      <c r="G173" s="1"/>
      <c r="I173" s="1"/>
      <c r="M173" s="1"/>
      <c r="N173" s="1"/>
    </row>
    <row r="174" spans="2:14" x14ac:dyDescent="0.3">
      <c r="B174" s="3" t="s">
        <v>1</v>
      </c>
      <c r="M174" s="1"/>
      <c r="N174" s="1"/>
    </row>
    <row r="175" spans="2:14" x14ac:dyDescent="0.3">
      <c r="B175" s="5" t="s">
        <v>2</v>
      </c>
      <c r="C175" s="5" t="s">
        <v>3</v>
      </c>
      <c r="D175" s="5" t="s">
        <v>4</v>
      </c>
      <c r="E175" s="5" t="s">
        <v>5</v>
      </c>
      <c r="F175" s="5" t="s">
        <v>6</v>
      </c>
      <c r="G175" s="5" t="s">
        <v>7</v>
      </c>
      <c r="H175" s="5" t="s">
        <v>8</v>
      </c>
      <c r="I175" s="5" t="s">
        <v>9</v>
      </c>
      <c r="J175" s="5" t="s">
        <v>10</v>
      </c>
      <c r="K175" s="5" t="s">
        <v>11</v>
      </c>
      <c r="M175" s="5" t="s">
        <v>12</v>
      </c>
      <c r="N175" s="5" t="s">
        <v>13</v>
      </c>
    </row>
    <row r="176" spans="2:14" x14ac:dyDescent="0.3">
      <c r="B176" s="7"/>
      <c r="C176" s="7"/>
      <c r="D176" s="7" t="str">
        <f>IFERROR(IF(K176&gt;0,"FLO_EMIS","*"),"*")</f>
        <v>FLO_EMIS</v>
      </c>
      <c r="E176" s="8" t="s">
        <v>204</v>
      </c>
      <c r="F176" s="9" t="str">
        <f>VLOOKUP('COM-MUN-RSD'!E26,Fuels!$B$6:$F$20,$E$2)</f>
        <v>RSDBFW</v>
      </c>
      <c r="G176" s="9" t="str">
        <f t="shared" ref="G176:G194" si="25">F176</f>
        <v>RSDBFW</v>
      </c>
      <c r="H176" s="7" t="str">
        <f>$D$2&amp;'COM-MUN-RSD'!A26&amp;"*"</f>
        <v>RH*</v>
      </c>
      <c r="I176" s="7" t="str">
        <f>"*"&amp;'COM-MUN-RSD'!C26&amp;"*"</f>
        <v>*WoodStoveBFW*</v>
      </c>
      <c r="J176" s="7" t="str">
        <f t="shared" ref="J176:J194" si="26">$C$2&amp;B$172&amp;"N"</f>
        <v>RSDVOCN</v>
      </c>
      <c r="K176" s="72">
        <f>'COM-MUN-RSD'!O26/1000</f>
        <v>0.6</v>
      </c>
      <c r="M176" s="7" t="s">
        <v>16</v>
      </c>
      <c r="N176" s="7"/>
    </row>
    <row r="177" spans="2:14" x14ac:dyDescent="0.3">
      <c r="B177" s="7"/>
      <c r="C177" s="7"/>
      <c r="D177" s="7" t="str">
        <f t="shared" ref="D177:D194" si="27">IFERROR(IF(K177&gt;0,"FLO_EMIS","*"),"*")</f>
        <v>FLO_EMIS</v>
      </c>
      <c r="E177" s="8" t="s">
        <v>204</v>
      </c>
      <c r="F177" s="9" t="str">
        <f>VLOOKUP('COM-MUN-RSD'!E27,Fuels!$B$6:$F$20,$E$2)</f>
        <v>RSDBPL</v>
      </c>
      <c r="G177" s="9" t="str">
        <f t="shared" si="25"/>
        <v>RSDBPL</v>
      </c>
      <c r="H177" s="7" t="str">
        <f>$D$2&amp;'COM-MUN-RSD'!A27&amp;"*"</f>
        <v>RH*</v>
      </c>
      <c r="I177" s="7" t="str">
        <f>"*"&amp;'COM-MUN-RSD'!C27&amp;"*"</f>
        <v>*PelletBoilerBPL*</v>
      </c>
      <c r="J177" s="7" t="str">
        <f t="shared" si="26"/>
        <v>RSDVOCN</v>
      </c>
      <c r="K177" s="72">
        <f>'COM-MUN-RSD'!O27/1000</f>
        <v>0.35</v>
      </c>
      <c r="M177" s="7" t="s">
        <v>16</v>
      </c>
      <c r="N177" s="7"/>
    </row>
    <row r="178" spans="2:14" x14ac:dyDescent="0.3">
      <c r="B178" s="7"/>
      <c r="C178" s="7"/>
      <c r="D178" s="7" t="str">
        <f t="shared" si="27"/>
        <v>FLO_EMIS</v>
      </c>
      <c r="E178" s="8" t="s">
        <v>204</v>
      </c>
      <c r="F178" s="9" t="str">
        <f>VLOOKUP('COM-MUN-RSD'!E28,Fuels!$B$6:$F$20,$E$2)</f>
        <v>RSDCOA</v>
      </c>
      <c r="G178" s="9" t="str">
        <f t="shared" si="25"/>
        <v>RSDCOA</v>
      </c>
      <c r="H178" s="7" t="str">
        <f>$D$2&amp;'COM-MUN-RSD'!A28&amp;"*"</f>
        <v>RH*</v>
      </c>
      <c r="I178" s="7" t="str">
        <f>"*"&amp;'COM-MUN-RSD'!C28&amp;"*"</f>
        <v>*CoalBoilerCOA*</v>
      </c>
      <c r="J178" s="7" t="str">
        <f t="shared" si="26"/>
        <v>RSDVOCN</v>
      </c>
      <c r="K178" s="72">
        <f>'COM-MUN-RSD'!O28/1000</f>
        <v>0.17399999999999999</v>
      </c>
      <c r="M178" s="7" t="s">
        <v>16</v>
      </c>
      <c r="N178" s="7"/>
    </row>
    <row r="179" spans="2:14" x14ac:dyDescent="0.3">
      <c r="B179" s="7"/>
      <c r="C179" s="7"/>
      <c r="D179" s="7" t="str">
        <f t="shared" si="27"/>
        <v>FLO_EMIS</v>
      </c>
      <c r="E179" s="8" t="s">
        <v>204</v>
      </c>
      <c r="F179" s="9" t="str">
        <f>VLOOKUP('COM-MUN-RSD'!E29,Fuels!$B$6:$F$20,$E$2)</f>
        <v>RSDCOA</v>
      </c>
      <c r="G179" s="9" t="str">
        <f t="shared" si="25"/>
        <v>RSDCOA</v>
      </c>
      <c r="H179" s="7" t="str">
        <f>$D$2&amp;'COM-MUN-RSD'!A29&amp;"*"</f>
        <v>RH*</v>
      </c>
      <c r="I179" s="7" t="str">
        <f>"*"&amp;'COM-MUN-RSD'!C29&amp;"*"</f>
        <v>*DieselFurnaceDST*</v>
      </c>
      <c r="J179" s="7" t="str">
        <f t="shared" si="26"/>
        <v>RSDVOCN</v>
      </c>
      <c r="K179" s="72">
        <f>'COM-MUN-RSD'!O29/1000</f>
        <v>1.1999999999999999E-3</v>
      </c>
      <c r="M179" s="7" t="s">
        <v>16</v>
      </c>
      <c r="N179" s="7"/>
    </row>
    <row r="180" spans="2:14" x14ac:dyDescent="0.3">
      <c r="B180" s="7"/>
      <c r="C180" s="7"/>
      <c r="D180" s="7" t="str">
        <f t="shared" si="27"/>
        <v>FLO_EMIS</v>
      </c>
      <c r="E180" s="8" t="s">
        <v>204</v>
      </c>
      <c r="F180" s="9" t="str">
        <f>VLOOKUP('COM-MUN-RSD'!E33,Fuels!$B$6:$F$20,$E$2)</f>
        <v>RSDGAS</v>
      </c>
      <c r="G180" s="9" t="str">
        <f t="shared" si="25"/>
        <v>RSDGAS</v>
      </c>
      <c r="H180" s="7" t="str">
        <f>$D$2&amp;'COM-MUN-RSD'!A33&amp;"*"</f>
        <v>RH*</v>
      </c>
      <c r="I180" s="7" t="str">
        <f>"*"&amp;'COM-MUN-RSD'!C33&amp;"*"</f>
        <v>*GasFurnaceGAS*</v>
      </c>
      <c r="J180" s="7" t="str">
        <f t="shared" si="26"/>
        <v>RSDVOCN</v>
      </c>
      <c r="K180" s="72">
        <f>'COM-MUN-RSD'!O33/1000</f>
        <v>2E-3</v>
      </c>
      <c r="M180" s="7" t="s">
        <v>16</v>
      </c>
      <c r="N180" s="7"/>
    </row>
    <row r="181" spans="2:14" x14ac:dyDescent="0.3">
      <c r="B181" s="7"/>
      <c r="C181" s="7"/>
      <c r="D181" s="7" t="str">
        <f t="shared" si="27"/>
        <v>FLO_EMIS</v>
      </c>
      <c r="E181" s="8" t="s">
        <v>204</v>
      </c>
      <c r="F181" s="9" t="str">
        <f>VLOOKUP('COM-MUN-RSD'!E34,Fuels!$B$6:$F$20,$E$2)</f>
        <v>RSDGAS</v>
      </c>
      <c r="G181" s="9" t="str">
        <f t="shared" si="25"/>
        <v>RSDGAS</v>
      </c>
      <c r="H181" s="7" t="str">
        <f>$D$2&amp;'COM-MUN-RSD'!A34&amp;"*"</f>
        <v>RH*</v>
      </c>
      <c r="I181" s="7" t="str">
        <f>"*"&amp;'COM-MUN-RSD'!C34&amp;"*"</f>
        <v>*GasBoilerGAS*</v>
      </c>
      <c r="J181" s="7" t="str">
        <f t="shared" si="26"/>
        <v>RSDVOCN</v>
      </c>
      <c r="K181" s="72">
        <f>'COM-MUN-RSD'!O34/1000</f>
        <v>1.8E-3</v>
      </c>
      <c r="M181" s="7" t="s">
        <v>16</v>
      </c>
      <c r="N181" s="7"/>
    </row>
    <row r="182" spans="2:14" x14ac:dyDescent="0.3">
      <c r="B182" s="7"/>
      <c r="C182" s="7"/>
      <c r="D182" s="7" t="str">
        <f t="shared" si="27"/>
        <v>FLO_EMIS</v>
      </c>
      <c r="E182" s="8" t="s">
        <v>204</v>
      </c>
      <c r="F182" s="9" t="str">
        <f>VLOOKUP('COM-MUN-RSD'!E36,Fuels!$B$6:$F$20,$E$2)</f>
        <v>RSDLPG</v>
      </c>
      <c r="G182" s="9" t="str">
        <f t="shared" si="25"/>
        <v>RSDLPG</v>
      </c>
      <c r="H182" s="7" t="str">
        <f>$D$2&amp;'COM-MUN-RSD'!A36&amp;"*"</f>
        <v>RH*</v>
      </c>
      <c r="I182" s="7" t="str">
        <f>"*"&amp;'COM-MUN-RSD'!C36&amp;"*"</f>
        <v>*LPGFurnaceLPG*</v>
      </c>
      <c r="J182" s="7" t="str">
        <f t="shared" si="26"/>
        <v>RSDVOCN</v>
      </c>
      <c r="K182" s="72">
        <f>'COM-MUN-RSD'!O36/1000</f>
        <v>1.8E-3</v>
      </c>
      <c r="M182" s="7" t="s">
        <v>16</v>
      </c>
      <c r="N182" s="7"/>
    </row>
    <row r="183" spans="2:14" x14ac:dyDescent="0.3">
      <c r="B183" s="7"/>
      <c r="C183" s="7"/>
      <c r="D183" s="7" t="str">
        <f t="shared" si="27"/>
        <v>FLO_EMIS</v>
      </c>
      <c r="E183" s="8" t="s">
        <v>204</v>
      </c>
      <c r="F183" s="9" t="str">
        <f>VLOOKUP('COM-MUN-RSD'!E43,Fuels!$B$6:$F$20,$E$2)</f>
        <v>RSDGAS</v>
      </c>
      <c r="G183" s="9" t="str">
        <f t="shared" si="25"/>
        <v>RSDGAS</v>
      </c>
      <c r="H183" s="7" t="str">
        <f>$D$2&amp;'COM-MUN-RSD'!A43&amp;"*"</f>
        <v>RK*</v>
      </c>
      <c r="I183" s="7" t="str">
        <f>"*"&amp;'COM-MUN-RSD'!C43&amp;"*"</f>
        <v>*GasOvenHobsELC*</v>
      </c>
      <c r="J183" s="7" t="str">
        <f t="shared" si="26"/>
        <v>RSDVOCN</v>
      </c>
      <c r="K183" s="72">
        <f>'COM-MUN-RSD'!O43/1000</f>
        <v>2E-3</v>
      </c>
      <c r="M183" s="7" t="s">
        <v>16</v>
      </c>
      <c r="N183" s="7"/>
    </row>
    <row r="184" spans="2:14" x14ac:dyDescent="0.3">
      <c r="B184" s="7"/>
      <c r="C184" s="7"/>
      <c r="D184" s="7" t="str">
        <f t="shared" si="27"/>
        <v>FLO_EMIS</v>
      </c>
      <c r="E184" s="8" t="s">
        <v>204</v>
      </c>
      <c r="F184" s="9" t="str">
        <f>VLOOKUP('COM-MUN-RSD'!E44,Fuels!$B$6:$F$20,$E$2)</f>
        <v>RSDGAS</v>
      </c>
      <c r="G184" s="9" t="str">
        <f t="shared" si="25"/>
        <v>RSDGAS</v>
      </c>
      <c r="H184" s="7" t="str">
        <f>$D$2&amp;'COM-MUN-RSD'!A44&amp;"*"</f>
        <v>RK*</v>
      </c>
      <c r="I184" s="7" t="str">
        <f>"*"&amp;'COM-MUN-RSD'!C44&amp;"*"</f>
        <v>*GasRangeGAS*</v>
      </c>
      <c r="J184" s="7" t="str">
        <f t="shared" si="26"/>
        <v>RSDVOCN</v>
      </c>
      <c r="K184" s="72">
        <f>'COM-MUN-RSD'!O44/1000</f>
        <v>2E-3</v>
      </c>
      <c r="M184" s="7" t="s">
        <v>16</v>
      </c>
      <c r="N184" s="7"/>
    </row>
    <row r="185" spans="2:14" x14ac:dyDescent="0.3">
      <c r="B185" s="7"/>
      <c r="C185" s="7"/>
      <c r="D185" s="7" t="str">
        <f t="shared" si="27"/>
        <v>FLO_EMIS</v>
      </c>
      <c r="E185" s="8" t="s">
        <v>204</v>
      </c>
      <c r="F185" s="9" t="str">
        <f>VLOOKUP('COM-MUN-RSD'!E45,Fuels!$B$6:$F$20,$E$2)</f>
        <v>RSDGAS</v>
      </c>
      <c r="G185" s="9" t="str">
        <f t="shared" si="25"/>
        <v>RSDGAS</v>
      </c>
      <c r="H185" s="7" t="str">
        <f>$D$2&amp;'COM-MUN-RSD'!A45&amp;"*"</f>
        <v>RK*</v>
      </c>
      <c r="I185" s="7" t="str">
        <f>"*"&amp;'COM-MUN-RSD'!C45&amp;"*"</f>
        <v>*GasFryerGriddleGAS*</v>
      </c>
      <c r="J185" s="7" t="str">
        <f t="shared" si="26"/>
        <v>RSDVOCN</v>
      </c>
      <c r="K185" s="72">
        <f>'COM-MUN-RSD'!O45/1000</f>
        <v>2E-3</v>
      </c>
      <c r="M185" s="7" t="s">
        <v>16</v>
      </c>
      <c r="N185" s="7"/>
    </row>
    <row r="186" spans="2:14" x14ac:dyDescent="0.3">
      <c r="B186" s="7"/>
      <c r="C186" s="7"/>
      <c r="D186" s="7" t="str">
        <f t="shared" si="27"/>
        <v>FLO_EMIS</v>
      </c>
      <c r="E186" s="8" t="s">
        <v>204</v>
      </c>
      <c r="F186" s="9" t="str">
        <f>VLOOKUP('COM-MUN-RSD'!E46,Fuels!$B$6:$F$20,$E$2)</f>
        <v>RSDGAS</v>
      </c>
      <c r="G186" s="9" t="str">
        <f t="shared" si="25"/>
        <v>RSDGAS</v>
      </c>
      <c r="H186" s="7" t="str">
        <f>$D$2&amp;'COM-MUN-RSD'!A46&amp;"*"</f>
        <v>RK*</v>
      </c>
      <c r="I186" s="7" t="str">
        <f>"*"&amp;'COM-MUN-RSD'!C46&amp;"*"</f>
        <v>*GasSteamerGAS*</v>
      </c>
      <c r="J186" s="7" t="str">
        <f t="shared" si="26"/>
        <v>RSDVOCN</v>
      </c>
      <c r="K186" s="72">
        <f>'COM-MUN-RSD'!O46/1000</f>
        <v>2E-3</v>
      </c>
      <c r="M186" s="7" t="s">
        <v>16</v>
      </c>
      <c r="N186" s="7"/>
    </row>
    <row r="187" spans="2:14" x14ac:dyDescent="0.3">
      <c r="B187" s="7"/>
      <c r="C187" s="7"/>
      <c r="D187" s="7" t="str">
        <f t="shared" si="27"/>
        <v>FLO_EMIS</v>
      </c>
      <c r="E187" s="8" t="s">
        <v>204</v>
      </c>
      <c r="F187" s="9" t="str">
        <f>VLOOKUP('COM-MUN-RSD'!E47,Fuels!$B$6:$F$20,$E$2)</f>
        <v>RSDLPG</v>
      </c>
      <c r="G187" s="9" t="str">
        <f t="shared" si="25"/>
        <v>RSDLPG</v>
      </c>
      <c r="H187" s="7" t="str">
        <f>$D$2&amp;'COM-MUN-RSD'!A47&amp;"*"</f>
        <v>RK*</v>
      </c>
      <c r="I187" s="7" t="str">
        <f>"*"&amp;'COM-MUN-RSD'!C47&amp;"*"</f>
        <v>*LPGOvenHobsLPG*</v>
      </c>
      <c r="J187" s="7" t="str">
        <f t="shared" si="26"/>
        <v>RSDVOCN</v>
      </c>
      <c r="K187" s="72">
        <f>'COM-MUN-RSD'!O47/1000</f>
        <v>1.1999999999999999E-3</v>
      </c>
      <c r="M187" s="7" t="s">
        <v>16</v>
      </c>
      <c r="N187" s="7"/>
    </row>
    <row r="188" spans="2:14" x14ac:dyDescent="0.3">
      <c r="B188" s="7"/>
      <c r="C188" s="7"/>
      <c r="D188" s="7" t="str">
        <f t="shared" si="27"/>
        <v>FLO_EMIS</v>
      </c>
      <c r="E188" s="8" t="s">
        <v>204</v>
      </c>
      <c r="F188" s="9" t="str">
        <f>VLOOKUP('COM-MUN-RSD'!E48,Fuels!$B$6:$F$20,$E$2)</f>
        <v>RSDLPG</v>
      </c>
      <c r="G188" s="9" t="str">
        <f t="shared" si="25"/>
        <v>RSDLPG</v>
      </c>
      <c r="H188" s="7" t="str">
        <f>$D$2&amp;'COM-MUN-RSD'!A48&amp;"*"</f>
        <v>RK*</v>
      </c>
      <c r="I188" s="7" t="str">
        <f>"*"&amp;'COM-MUN-RSD'!C48&amp;"*"</f>
        <v>*LPGRangeLPG*</v>
      </c>
      <c r="J188" s="7" t="str">
        <f t="shared" si="26"/>
        <v>RSDVOCN</v>
      </c>
      <c r="K188" s="72">
        <f>'COM-MUN-RSD'!O48/1000</f>
        <v>1.1999999999999999E-3</v>
      </c>
      <c r="M188" s="7" t="s">
        <v>16</v>
      </c>
      <c r="N188" s="7"/>
    </row>
    <row r="189" spans="2:14" x14ac:dyDescent="0.3">
      <c r="B189" s="7"/>
      <c r="C189" s="7"/>
      <c r="D189" s="7" t="str">
        <f t="shared" si="27"/>
        <v>FLO_EMIS</v>
      </c>
      <c r="E189" s="8" t="s">
        <v>204</v>
      </c>
      <c r="F189" s="9" t="str">
        <f>VLOOKUP('COM-MUN-RSD'!E58,Fuels!$B$6:$F$20,$E$2)</f>
        <v>RSDBFW</v>
      </c>
      <c r="G189" s="9" t="str">
        <f t="shared" si="25"/>
        <v>RSDBFW</v>
      </c>
      <c r="H189" s="7" t="str">
        <f>$D$2&amp;'COM-MUN-RSD'!A58&amp;"*"</f>
        <v>RW*</v>
      </c>
      <c r="I189" s="7" t="str">
        <f>"*"&amp;'COM-MUN-RSD'!C58&amp;"*"</f>
        <v>*WoodStoveBFW*</v>
      </c>
      <c r="J189" s="7" t="str">
        <f t="shared" si="26"/>
        <v>RSDVOCN</v>
      </c>
      <c r="K189" s="72">
        <f>'COM-MUN-RSD'!O58/1000</f>
        <v>0.6</v>
      </c>
      <c r="M189" s="7" t="s">
        <v>16</v>
      </c>
      <c r="N189" s="7"/>
    </row>
    <row r="190" spans="2:14" x14ac:dyDescent="0.3">
      <c r="B190" s="7"/>
      <c r="C190" s="7"/>
      <c r="D190" s="7" t="str">
        <f t="shared" si="27"/>
        <v>FLO_EMIS</v>
      </c>
      <c r="E190" s="8" t="s">
        <v>204</v>
      </c>
      <c r="F190" s="9" t="str">
        <f>VLOOKUP('COM-MUN-RSD'!E59,Fuels!$B$6:$F$20,$E$2)</f>
        <v>RSDBPL</v>
      </c>
      <c r="G190" s="9" t="str">
        <f t="shared" si="25"/>
        <v>RSDBPL</v>
      </c>
      <c r="H190" s="7" t="str">
        <f>$D$2&amp;'COM-MUN-RSD'!A59&amp;"*"</f>
        <v>RW*</v>
      </c>
      <c r="I190" s="7" t="str">
        <f>"*"&amp;'COM-MUN-RSD'!C59&amp;"*"</f>
        <v>*PelletStoveBPL*</v>
      </c>
      <c r="J190" s="7" t="str">
        <f t="shared" si="26"/>
        <v>RSDVOCN</v>
      </c>
      <c r="K190" s="72">
        <f>'COM-MUN-RSD'!O59/1000</f>
        <v>0.25</v>
      </c>
      <c r="M190" s="7" t="s">
        <v>16</v>
      </c>
      <c r="N190" s="7"/>
    </row>
    <row r="191" spans="2:14" x14ac:dyDescent="0.3">
      <c r="B191" s="7"/>
      <c r="C191" s="7"/>
      <c r="D191" s="7" t="str">
        <f t="shared" si="27"/>
        <v>FLO_EMIS</v>
      </c>
      <c r="E191" s="8" t="s">
        <v>204</v>
      </c>
      <c r="F191" s="9" t="str">
        <f>VLOOKUP('COM-MUN-RSD'!E60,Fuels!$B$6:$F$20,$E$2)</f>
        <v>RSDCOA</v>
      </c>
      <c r="G191" s="9" t="str">
        <f t="shared" si="25"/>
        <v>RSDCOA</v>
      </c>
      <c r="H191" s="7" t="str">
        <f>$D$2&amp;'COM-MUN-RSD'!A60&amp;"*"</f>
        <v>RW*</v>
      </c>
      <c r="I191" s="7" t="str">
        <f>"*"&amp;'COM-MUN-RSD'!C60&amp;"*"</f>
        <v>*CoalFurnaceCOA*</v>
      </c>
      <c r="J191" s="7" t="str">
        <f t="shared" si="26"/>
        <v>RSDVOCN</v>
      </c>
      <c r="K191" s="72">
        <f>'COM-MUN-RSD'!O60/1000</f>
        <v>0.6</v>
      </c>
      <c r="M191" s="7" t="s">
        <v>16</v>
      </c>
      <c r="N191" s="7"/>
    </row>
    <row r="192" spans="2:14" x14ac:dyDescent="0.3">
      <c r="B192" s="7"/>
      <c r="C192" s="7"/>
      <c r="D192" s="7" t="str">
        <f t="shared" si="27"/>
        <v>FLO_EMIS</v>
      </c>
      <c r="E192" s="8" t="s">
        <v>204</v>
      </c>
      <c r="F192" s="9" t="str">
        <f>VLOOKUP('COM-MUN-RSD'!E61,Fuels!$B$6:$F$20,$E$2)</f>
        <v>RSDDST</v>
      </c>
      <c r="G192" s="9" t="str">
        <f t="shared" si="25"/>
        <v>RSDDST</v>
      </c>
      <c r="H192" s="7" t="str">
        <f>$D$2&amp;'COM-MUN-RSD'!A61&amp;"*"</f>
        <v>RW*</v>
      </c>
      <c r="I192" s="7" t="str">
        <f>"*"&amp;'COM-MUN-RSD'!C61&amp;"*"</f>
        <v>*DieselFurnaceDST*</v>
      </c>
      <c r="J192" s="7" t="str">
        <f t="shared" si="26"/>
        <v>RSDVOCN</v>
      </c>
      <c r="K192" s="72">
        <f>'COM-MUN-RSD'!O61/1000</f>
        <v>1.1999999999999999E-3</v>
      </c>
      <c r="M192" s="7" t="s">
        <v>16</v>
      </c>
      <c r="N192" s="7"/>
    </row>
    <row r="193" spans="2:14" x14ac:dyDescent="0.3">
      <c r="B193" s="7"/>
      <c r="C193" s="7"/>
      <c r="D193" s="7" t="str">
        <f t="shared" si="27"/>
        <v>FLO_EMIS</v>
      </c>
      <c r="E193" s="8" t="s">
        <v>204</v>
      </c>
      <c r="F193" s="9" t="str">
        <f>VLOOKUP('COM-MUN-RSD'!E63,Fuels!$B$6:$F$20,$E$2)</f>
        <v>RSDGAS</v>
      </c>
      <c r="G193" s="9" t="str">
        <f t="shared" si="25"/>
        <v>RSDGAS</v>
      </c>
      <c r="H193" s="7" t="str">
        <f>$D$2&amp;'COM-MUN-RSD'!A63&amp;"*"</f>
        <v>RW*</v>
      </c>
      <c r="I193" s="7" t="str">
        <f>"*"&amp;'COM-MUN-RSD'!C63&amp;"*"</f>
        <v>*GasFurnaceGAS*</v>
      </c>
      <c r="J193" s="7" t="str">
        <f t="shared" si="26"/>
        <v>RSDVOCN</v>
      </c>
      <c r="K193" s="72">
        <f>'COM-MUN-RSD'!O63/1000</f>
        <v>2E-3</v>
      </c>
      <c r="M193" s="7" t="s">
        <v>16</v>
      </c>
      <c r="N193" s="7"/>
    </row>
    <row r="194" spans="2:14" x14ac:dyDescent="0.3">
      <c r="B194" s="7"/>
      <c r="C194" s="7"/>
      <c r="D194" s="7" t="str">
        <f t="shared" si="27"/>
        <v>FLO_EMIS</v>
      </c>
      <c r="E194" s="8" t="s">
        <v>204</v>
      </c>
      <c r="F194" s="9" t="str">
        <f>VLOOKUP('COM-MUN-RSD'!E65,Fuels!$B$6:$F$20,$E$2)</f>
        <v>RSDLPG</v>
      </c>
      <c r="G194" s="9" t="str">
        <f t="shared" si="25"/>
        <v>RSDLPG</v>
      </c>
      <c r="H194" s="7" t="str">
        <f>$D$2&amp;'COM-MUN-RSD'!A65&amp;"*"</f>
        <v>RW*</v>
      </c>
      <c r="I194" s="7" t="str">
        <f>"*"&amp;'COM-MUN-RSD'!C65&amp;"*"</f>
        <v>*LPGFurnaceLPG*</v>
      </c>
      <c r="J194" s="7" t="str">
        <f t="shared" si="26"/>
        <v>RSDVOCN</v>
      </c>
      <c r="K194" s="72">
        <f>'COM-MUN-RSD'!O65/1000</f>
        <v>1.8E-3</v>
      </c>
      <c r="M194" s="7" t="s">
        <v>16</v>
      </c>
      <c r="N194" s="7"/>
    </row>
    <row r="196" spans="2:14" x14ac:dyDescent="0.3">
      <c r="B196" s="1" t="str">
        <f>'COM-MUN-RSD'!P11</f>
        <v>NH3</v>
      </c>
      <c r="C196" s="1"/>
      <c r="D196" s="1"/>
      <c r="E196" s="1"/>
      <c r="F196" s="1"/>
      <c r="G196" s="1"/>
      <c r="H196" s="1"/>
      <c r="I196" s="1"/>
      <c r="M196" s="1"/>
      <c r="N196" s="1"/>
    </row>
    <row r="197" spans="2:14" x14ac:dyDescent="0.3">
      <c r="B197" s="1"/>
      <c r="C197" s="1"/>
      <c r="D197" s="1"/>
      <c r="E197" s="1"/>
      <c r="F197" s="1"/>
      <c r="G197" s="1"/>
      <c r="H197" s="1"/>
      <c r="I197" s="1"/>
      <c r="M197" s="1"/>
      <c r="N197" s="1"/>
    </row>
    <row r="198" spans="2:14" x14ac:dyDescent="0.3">
      <c r="B198" s="3" t="s">
        <v>1</v>
      </c>
      <c r="M198" s="1"/>
      <c r="N198" s="1"/>
    </row>
    <row r="199" spans="2:14" x14ac:dyDescent="0.3">
      <c r="B199" s="5" t="s">
        <v>2</v>
      </c>
      <c r="C199" s="5" t="s">
        <v>3</v>
      </c>
      <c r="D199" s="5" t="s">
        <v>4</v>
      </c>
      <c r="E199" s="5" t="s">
        <v>5</v>
      </c>
      <c r="F199" s="5" t="s">
        <v>6</v>
      </c>
      <c r="G199" s="5" t="s">
        <v>7</v>
      </c>
      <c r="H199" s="5" t="s">
        <v>8</v>
      </c>
      <c r="I199" s="5" t="s">
        <v>9</v>
      </c>
      <c r="J199" s="5" t="s">
        <v>10</v>
      </c>
      <c r="K199" s="5" t="s">
        <v>11</v>
      </c>
      <c r="M199" s="5" t="s">
        <v>12</v>
      </c>
      <c r="N199" s="5" t="s">
        <v>13</v>
      </c>
    </row>
    <row r="200" spans="2:14" x14ac:dyDescent="0.3">
      <c r="B200" s="7"/>
      <c r="C200" s="7"/>
      <c r="D200" s="7" t="str">
        <f>IFERROR(IF(K200&gt;0,"FLO_EMIS","*"),"*")</f>
        <v>FLO_EMIS</v>
      </c>
      <c r="E200" s="8" t="s">
        <v>204</v>
      </c>
      <c r="F200" s="9" t="str">
        <f>VLOOKUP('COM-MUN-RSD'!E26,Fuels!$B$6:$F$20,$E$2)</f>
        <v>RSDBFW</v>
      </c>
      <c r="G200" s="9" t="str">
        <f t="shared" ref="G200:G218" si="28">F200</f>
        <v>RSDBFW</v>
      </c>
      <c r="H200" s="7" t="str">
        <f>$D$2&amp;'COM-MUN-RSD'!A26&amp;"*"</f>
        <v>RH*</v>
      </c>
      <c r="I200" s="7" t="str">
        <f>"*"&amp;'COM-MUN-RSD'!C26&amp;"*"</f>
        <v>*WoodStoveBFW*</v>
      </c>
      <c r="J200" s="7" t="str">
        <f t="shared" ref="J200:J218" si="29">$C$2&amp;B$196&amp;"N"</f>
        <v>RSDNH3N</v>
      </c>
      <c r="K200" s="72">
        <f>COM!K200</f>
        <v>0.6</v>
      </c>
      <c r="M200" s="7" t="s">
        <v>16</v>
      </c>
      <c r="N200" s="7"/>
    </row>
    <row r="201" spans="2:14" x14ac:dyDescent="0.3">
      <c r="B201" s="7"/>
      <c r="C201" s="7"/>
      <c r="D201" s="7" t="str">
        <f t="shared" ref="D201:D218" si="30">IFERROR(IF(K201&gt;0,"FLO_EMIS","*"),"*")</f>
        <v>FLO_EMIS</v>
      </c>
      <c r="E201" s="8" t="s">
        <v>204</v>
      </c>
      <c r="F201" s="9" t="str">
        <f>VLOOKUP('COM-MUN-RSD'!E27,Fuels!$B$6:$F$20,$E$2)</f>
        <v>RSDBPL</v>
      </c>
      <c r="G201" s="9" t="str">
        <f t="shared" si="28"/>
        <v>RSDBPL</v>
      </c>
      <c r="H201" s="7" t="str">
        <f>$D$2&amp;'COM-MUN-RSD'!A27&amp;"*"</f>
        <v>RH*</v>
      </c>
      <c r="I201" s="7" t="str">
        <f>"*"&amp;'COM-MUN-RSD'!C27&amp;"*"</f>
        <v>*PelletBoilerBPL*</v>
      </c>
      <c r="J201" s="7" t="str">
        <f t="shared" si="29"/>
        <v>RSDNH3N</v>
      </c>
      <c r="K201" s="72">
        <f>COM!K201</f>
        <v>0.35</v>
      </c>
      <c r="M201" s="7" t="s">
        <v>16</v>
      </c>
      <c r="N201" s="7"/>
    </row>
    <row r="202" spans="2:14" x14ac:dyDescent="0.3">
      <c r="B202" s="7"/>
      <c r="C202" s="7"/>
      <c r="D202" s="7" t="str">
        <f t="shared" si="30"/>
        <v>*</v>
      </c>
      <c r="E202" s="8" t="s">
        <v>204</v>
      </c>
      <c r="F202" s="9" t="str">
        <f>VLOOKUP('COM-MUN-RSD'!E28,Fuels!$B$6:$F$20,$E$2)</f>
        <v>RSDCOA</v>
      </c>
      <c r="G202" s="9" t="str">
        <f t="shared" si="28"/>
        <v>RSDCOA</v>
      </c>
      <c r="H202" s="7" t="str">
        <f>$D$2&amp;'COM-MUN-RSD'!A28&amp;"*"</f>
        <v>RH*</v>
      </c>
      <c r="I202" s="7" t="str">
        <f>"*"&amp;'COM-MUN-RSD'!C28&amp;"*"</f>
        <v>*CoalBoilerCOA*</v>
      </c>
      <c r="J202" s="7" t="str">
        <f t="shared" si="29"/>
        <v>RSDNH3N</v>
      </c>
      <c r="K202" s="72">
        <f>COM!K202</f>
        <v>0</v>
      </c>
      <c r="M202" s="7" t="s">
        <v>16</v>
      </c>
      <c r="N202" s="7"/>
    </row>
    <row r="203" spans="2:14" x14ac:dyDescent="0.3">
      <c r="B203" s="7"/>
      <c r="C203" s="7"/>
      <c r="D203" s="7" t="str">
        <f t="shared" si="30"/>
        <v>FLO_EMIS</v>
      </c>
      <c r="E203" s="8" t="s">
        <v>204</v>
      </c>
      <c r="F203" s="9" t="str">
        <f>VLOOKUP('COM-MUN-RSD'!E29,Fuels!$B$6:$F$20,$E$2)</f>
        <v>RSDCOA</v>
      </c>
      <c r="G203" s="9" t="str">
        <f t="shared" si="28"/>
        <v>RSDCOA</v>
      </c>
      <c r="H203" s="7" t="str">
        <f>$D$2&amp;'COM-MUN-RSD'!A29&amp;"*"</f>
        <v>RH*</v>
      </c>
      <c r="I203" s="7" t="str">
        <f>"*"&amp;'COM-MUN-RSD'!C29&amp;"*"</f>
        <v>*DieselFurnaceDST*</v>
      </c>
      <c r="J203" s="7" t="str">
        <f t="shared" si="29"/>
        <v>RSDNH3N</v>
      </c>
      <c r="K203" s="72">
        <f>COM!K203</f>
        <v>1.1999999999999999E-3</v>
      </c>
      <c r="M203" s="7" t="s">
        <v>16</v>
      </c>
      <c r="N203" s="7"/>
    </row>
    <row r="204" spans="2:14" x14ac:dyDescent="0.3">
      <c r="B204" s="7"/>
      <c r="C204" s="7"/>
      <c r="D204" s="7" t="str">
        <f t="shared" si="30"/>
        <v>*</v>
      </c>
      <c r="E204" s="8" t="s">
        <v>204</v>
      </c>
      <c r="F204" s="9" t="str">
        <f>VLOOKUP('COM-MUN-RSD'!E33,Fuels!$B$6:$F$20,$E$2)</f>
        <v>RSDGAS</v>
      </c>
      <c r="G204" s="9" t="str">
        <f t="shared" si="28"/>
        <v>RSDGAS</v>
      </c>
      <c r="H204" s="7" t="str">
        <f>$D$2&amp;'COM-MUN-RSD'!A33&amp;"*"</f>
        <v>RH*</v>
      </c>
      <c r="I204" s="7" t="str">
        <f>"*"&amp;'COM-MUN-RSD'!C33&amp;"*"</f>
        <v>*GasFurnaceGAS*</v>
      </c>
      <c r="J204" s="7" t="str">
        <f t="shared" si="29"/>
        <v>RSDNH3N</v>
      </c>
      <c r="K204" s="72">
        <f>COM!K204</f>
        <v>0</v>
      </c>
      <c r="M204" s="7" t="s">
        <v>16</v>
      </c>
      <c r="N204" s="7"/>
    </row>
    <row r="205" spans="2:14" x14ac:dyDescent="0.3">
      <c r="B205" s="7"/>
      <c r="C205" s="7"/>
      <c r="D205" s="7" t="str">
        <f t="shared" si="30"/>
        <v>FLO_EMIS</v>
      </c>
      <c r="E205" s="8" t="s">
        <v>204</v>
      </c>
      <c r="F205" s="9" t="str">
        <f>VLOOKUP('COM-MUN-RSD'!E34,Fuels!$B$6:$F$20,$E$2)</f>
        <v>RSDGAS</v>
      </c>
      <c r="G205" s="9" t="str">
        <f t="shared" si="28"/>
        <v>RSDGAS</v>
      </c>
      <c r="H205" s="7" t="str">
        <f>$D$2&amp;'COM-MUN-RSD'!A34&amp;"*"</f>
        <v>RH*</v>
      </c>
      <c r="I205" s="7" t="str">
        <f>"*"&amp;'COM-MUN-RSD'!C34&amp;"*"</f>
        <v>*GasBoilerGAS*</v>
      </c>
      <c r="J205" s="7" t="str">
        <f t="shared" si="29"/>
        <v>RSDNH3N</v>
      </c>
      <c r="K205" s="72">
        <f>COM!K205</f>
        <v>1.8E-3</v>
      </c>
      <c r="M205" s="7" t="s">
        <v>16</v>
      </c>
      <c r="N205" s="7"/>
    </row>
    <row r="206" spans="2:14" x14ac:dyDescent="0.3">
      <c r="B206" s="7"/>
      <c r="C206" s="7"/>
      <c r="D206" s="7" t="str">
        <f t="shared" si="30"/>
        <v>FLO_EMIS</v>
      </c>
      <c r="E206" s="8" t="s">
        <v>204</v>
      </c>
      <c r="F206" s="9" t="str">
        <f>VLOOKUP('COM-MUN-RSD'!E36,Fuels!$B$6:$F$20,$E$2)</f>
        <v>RSDLPG</v>
      </c>
      <c r="G206" s="9" t="str">
        <f t="shared" si="28"/>
        <v>RSDLPG</v>
      </c>
      <c r="H206" s="7" t="str">
        <f>$D$2&amp;'COM-MUN-RSD'!A36&amp;"*"</f>
        <v>RH*</v>
      </c>
      <c r="I206" s="7" t="str">
        <f>"*"&amp;'COM-MUN-RSD'!C36&amp;"*"</f>
        <v>*LPGFurnaceLPG*</v>
      </c>
      <c r="J206" s="7" t="str">
        <f t="shared" si="29"/>
        <v>RSDNH3N</v>
      </c>
      <c r="K206" s="72">
        <f>COM!K206</f>
        <v>1.8E-3</v>
      </c>
      <c r="M206" s="7" t="s">
        <v>16</v>
      </c>
      <c r="N206" s="7"/>
    </row>
    <row r="207" spans="2:14" x14ac:dyDescent="0.3">
      <c r="B207" s="7"/>
      <c r="C207" s="7"/>
      <c r="D207" s="7" t="str">
        <f t="shared" si="30"/>
        <v>FLO_EMIS</v>
      </c>
      <c r="E207" s="8" t="s">
        <v>204</v>
      </c>
      <c r="F207" s="9" t="str">
        <f>VLOOKUP('COM-MUN-RSD'!E43,Fuels!$B$6:$F$20,$E$2)</f>
        <v>RSDGAS</v>
      </c>
      <c r="G207" s="9" t="str">
        <f t="shared" si="28"/>
        <v>RSDGAS</v>
      </c>
      <c r="H207" s="7" t="str">
        <f>$D$2&amp;'COM-MUN-RSD'!A43&amp;"*"</f>
        <v>RK*</v>
      </c>
      <c r="I207" s="7" t="str">
        <f>"*"&amp;'COM-MUN-RSD'!C43&amp;"*"</f>
        <v>*GasOvenHobsELC*</v>
      </c>
      <c r="J207" s="7" t="str">
        <f t="shared" si="29"/>
        <v>RSDNH3N</v>
      </c>
      <c r="K207" s="72">
        <f>COM!K207</f>
        <v>2E-3</v>
      </c>
      <c r="M207" s="7" t="s">
        <v>16</v>
      </c>
      <c r="N207" s="7"/>
    </row>
    <row r="208" spans="2:14" x14ac:dyDescent="0.3">
      <c r="B208" s="7"/>
      <c r="C208" s="7"/>
      <c r="D208" s="7" t="str">
        <f t="shared" si="30"/>
        <v>*</v>
      </c>
      <c r="E208" s="8" t="s">
        <v>204</v>
      </c>
      <c r="F208" s="9" t="str">
        <f>VLOOKUP('COM-MUN-RSD'!E44,Fuels!$B$6:$F$20,$E$2)</f>
        <v>RSDGAS</v>
      </c>
      <c r="G208" s="9" t="str">
        <f t="shared" si="28"/>
        <v>RSDGAS</v>
      </c>
      <c r="H208" s="7" t="str">
        <f>$D$2&amp;'COM-MUN-RSD'!A44&amp;"*"</f>
        <v>RK*</v>
      </c>
      <c r="I208" s="7" t="str">
        <f>"*"&amp;'COM-MUN-RSD'!C44&amp;"*"</f>
        <v>*GasRangeGAS*</v>
      </c>
      <c r="J208" s="7" t="str">
        <f t="shared" si="29"/>
        <v>RSDNH3N</v>
      </c>
      <c r="K208" s="72">
        <f>COM!K208</f>
        <v>0</v>
      </c>
      <c r="M208" s="7" t="s">
        <v>16</v>
      </c>
      <c r="N208" s="7"/>
    </row>
    <row r="209" spans="2:14" x14ac:dyDescent="0.3">
      <c r="B209" s="7"/>
      <c r="C209" s="7"/>
      <c r="D209" s="7" t="str">
        <f t="shared" si="30"/>
        <v>*</v>
      </c>
      <c r="E209" s="8" t="s">
        <v>204</v>
      </c>
      <c r="F209" s="9" t="str">
        <f>VLOOKUP('COM-MUN-RSD'!E45,Fuels!$B$6:$F$20,$E$2)</f>
        <v>RSDGAS</v>
      </c>
      <c r="G209" s="9" t="str">
        <f t="shared" si="28"/>
        <v>RSDGAS</v>
      </c>
      <c r="H209" s="7" t="str">
        <f>$D$2&amp;'COM-MUN-RSD'!A45&amp;"*"</f>
        <v>RK*</v>
      </c>
      <c r="I209" s="7" t="str">
        <f>"*"&amp;'COM-MUN-RSD'!C45&amp;"*"</f>
        <v>*GasFryerGriddleGAS*</v>
      </c>
      <c r="J209" s="7" t="str">
        <f t="shared" si="29"/>
        <v>RSDNH3N</v>
      </c>
      <c r="K209" s="72">
        <f>COM!K209</f>
        <v>0</v>
      </c>
      <c r="M209" s="7" t="s">
        <v>16</v>
      </c>
      <c r="N209" s="7"/>
    </row>
    <row r="210" spans="2:14" x14ac:dyDescent="0.3">
      <c r="B210" s="7"/>
      <c r="C210" s="7"/>
      <c r="D210" s="7" t="str">
        <f t="shared" si="30"/>
        <v>*</v>
      </c>
      <c r="E210" s="8" t="s">
        <v>204</v>
      </c>
      <c r="F210" s="9" t="str">
        <f>VLOOKUP('COM-MUN-RSD'!E46,Fuels!$B$6:$F$20,$E$2)</f>
        <v>RSDGAS</v>
      </c>
      <c r="G210" s="9" t="str">
        <f t="shared" si="28"/>
        <v>RSDGAS</v>
      </c>
      <c r="H210" s="7" t="str">
        <f>$D$2&amp;'COM-MUN-RSD'!A46&amp;"*"</f>
        <v>RK*</v>
      </c>
      <c r="I210" s="7" t="str">
        <f>"*"&amp;'COM-MUN-RSD'!C46&amp;"*"</f>
        <v>*GasSteamerGAS*</v>
      </c>
      <c r="J210" s="7" t="str">
        <f t="shared" si="29"/>
        <v>RSDNH3N</v>
      </c>
      <c r="K210" s="72">
        <f>COM!K210</f>
        <v>0</v>
      </c>
      <c r="M210" s="7" t="s">
        <v>16</v>
      </c>
      <c r="N210" s="7"/>
    </row>
    <row r="211" spans="2:14" x14ac:dyDescent="0.3">
      <c r="B211" s="7"/>
      <c r="C211" s="7"/>
      <c r="D211" s="7" t="str">
        <f t="shared" si="30"/>
        <v>*</v>
      </c>
      <c r="E211" s="8" t="s">
        <v>204</v>
      </c>
      <c r="F211" s="9" t="str">
        <f>VLOOKUP('COM-MUN-RSD'!E47,Fuels!$B$6:$F$20,$E$2)</f>
        <v>RSDLPG</v>
      </c>
      <c r="G211" s="9" t="str">
        <f t="shared" si="28"/>
        <v>RSDLPG</v>
      </c>
      <c r="H211" s="7" t="str">
        <f>$D$2&amp;'COM-MUN-RSD'!A47&amp;"*"</f>
        <v>RK*</v>
      </c>
      <c r="I211" s="7" t="str">
        <f>"*"&amp;'COM-MUN-RSD'!C47&amp;"*"</f>
        <v>*LPGOvenHobsLPG*</v>
      </c>
      <c r="J211" s="7" t="str">
        <f t="shared" si="29"/>
        <v>RSDNH3N</v>
      </c>
      <c r="K211" s="72">
        <f>COM!K211</f>
        <v>0</v>
      </c>
      <c r="M211" s="7" t="s">
        <v>16</v>
      </c>
      <c r="N211" s="7"/>
    </row>
    <row r="212" spans="2:14" x14ac:dyDescent="0.3">
      <c r="B212" s="7"/>
      <c r="C212" s="7"/>
      <c r="D212" s="7" t="str">
        <f t="shared" si="30"/>
        <v>*</v>
      </c>
      <c r="E212" s="8" t="s">
        <v>204</v>
      </c>
      <c r="F212" s="9" t="str">
        <f>VLOOKUP('COM-MUN-RSD'!E48,Fuels!$B$6:$F$20,$E$2)</f>
        <v>RSDLPG</v>
      </c>
      <c r="G212" s="9" t="str">
        <f t="shared" si="28"/>
        <v>RSDLPG</v>
      </c>
      <c r="H212" s="7" t="str">
        <f>$D$2&amp;'COM-MUN-RSD'!A48&amp;"*"</f>
        <v>RK*</v>
      </c>
      <c r="I212" s="7" t="str">
        <f>"*"&amp;'COM-MUN-RSD'!C48&amp;"*"</f>
        <v>*LPGRangeLPG*</v>
      </c>
      <c r="J212" s="7" t="str">
        <f t="shared" si="29"/>
        <v>RSDNH3N</v>
      </c>
      <c r="K212" s="72">
        <f>COM!K212</f>
        <v>0</v>
      </c>
      <c r="M212" s="7" t="s">
        <v>16</v>
      </c>
      <c r="N212" s="7"/>
    </row>
    <row r="213" spans="2:14" x14ac:dyDescent="0.3">
      <c r="B213" s="7"/>
      <c r="C213" s="7"/>
      <c r="D213" s="7" t="str">
        <f t="shared" si="30"/>
        <v>FLO_EMIS</v>
      </c>
      <c r="E213" s="8" t="s">
        <v>204</v>
      </c>
      <c r="F213" s="9" t="str">
        <f>VLOOKUP('COM-MUN-RSD'!E58,Fuels!$B$6:$F$20,$E$2)</f>
        <v>RSDBFW</v>
      </c>
      <c r="G213" s="9" t="str">
        <f t="shared" si="28"/>
        <v>RSDBFW</v>
      </c>
      <c r="H213" s="7" t="str">
        <f>$D$2&amp;'COM-MUN-RSD'!A58&amp;"*"</f>
        <v>RW*</v>
      </c>
      <c r="I213" s="7" t="str">
        <f>"*"&amp;'COM-MUN-RSD'!C58&amp;"*"</f>
        <v>*WoodStoveBFW*</v>
      </c>
      <c r="J213" s="7" t="str">
        <f t="shared" si="29"/>
        <v>RSDNH3N</v>
      </c>
      <c r="K213" s="72">
        <f>COM!K213</f>
        <v>0.6</v>
      </c>
      <c r="M213" s="7" t="s">
        <v>16</v>
      </c>
      <c r="N213" s="7"/>
    </row>
    <row r="214" spans="2:14" x14ac:dyDescent="0.3">
      <c r="B214" s="7"/>
      <c r="C214" s="7"/>
      <c r="D214" s="7" t="str">
        <f t="shared" si="30"/>
        <v>FLO_EMIS</v>
      </c>
      <c r="E214" s="8" t="s">
        <v>204</v>
      </c>
      <c r="F214" s="9" t="str">
        <f>VLOOKUP('COM-MUN-RSD'!E59,Fuels!$B$6:$F$20,$E$2)</f>
        <v>RSDBPL</v>
      </c>
      <c r="G214" s="9" t="str">
        <f t="shared" si="28"/>
        <v>RSDBPL</v>
      </c>
      <c r="H214" s="7" t="str">
        <f>$D$2&amp;'COM-MUN-RSD'!A59&amp;"*"</f>
        <v>RW*</v>
      </c>
      <c r="I214" s="7" t="str">
        <f>"*"&amp;'COM-MUN-RSD'!C59&amp;"*"</f>
        <v>*PelletStoveBPL*</v>
      </c>
      <c r="J214" s="7" t="str">
        <f t="shared" si="29"/>
        <v>RSDNH3N</v>
      </c>
      <c r="K214" s="72">
        <f>COM!K214</f>
        <v>3.6999999999999998E-2</v>
      </c>
      <c r="M214" s="7" t="s">
        <v>16</v>
      </c>
      <c r="N214" s="7"/>
    </row>
    <row r="215" spans="2:14" x14ac:dyDescent="0.3">
      <c r="B215" s="7"/>
      <c r="C215" s="7"/>
      <c r="D215" s="7" t="str">
        <f t="shared" si="30"/>
        <v>*</v>
      </c>
      <c r="E215" s="8" t="s">
        <v>204</v>
      </c>
      <c r="F215" s="9" t="str">
        <f>VLOOKUP('COM-MUN-RSD'!E60,Fuels!$B$6:$F$20,$E$2)</f>
        <v>RSDCOA</v>
      </c>
      <c r="G215" s="9" t="str">
        <f t="shared" si="28"/>
        <v>RSDCOA</v>
      </c>
      <c r="H215" s="7" t="str">
        <f>$D$2&amp;'COM-MUN-RSD'!A60&amp;"*"</f>
        <v>RW*</v>
      </c>
      <c r="I215" s="7" t="str">
        <f>"*"&amp;'COM-MUN-RSD'!C60&amp;"*"</f>
        <v>*CoalFurnaceCOA*</v>
      </c>
      <c r="J215" s="7" t="str">
        <f t="shared" si="29"/>
        <v>RSDNH3N</v>
      </c>
      <c r="K215" s="72">
        <f>COM!K215</f>
        <v>0</v>
      </c>
      <c r="M215" s="7" t="s">
        <v>16</v>
      </c>
      <c r="N215" s="7"/>
    </row>
    <row r="216" spans="2:14" x14ac:dyDescent="0.3">
      <c r="B216" s="7"/>
      <c r="C216" s="7"/>
      <c r="D216" s="7" t="str">
        <f t="shared" si="30"/>
        <v>FLO_EMIS</v>
      </c>
      <c r="E216" s="8" t="s">
        <v>204</v>
      </c>
      <c r="F216" s="9" t="str">
        <f>VLOOKUP('COM-MUN-RSD'!E61,Fuels!$B$6:$F$20,$E$2)</f>
        <v>RSDDST</v>
      </c>
      <c r="G216" s="9" t="str">
        <f t="shared" si="28"/>
        <v>RSDDST</v>
      </c>
      <c r="H216" s="7" t="str">
        <f>$D$2&amp;'COM-MUN-RSD'!A61&amp;"*"</f>
        <v>RW*</v>
      </c>
      <c r="I216" s="7" t="str">
        <f>"*"&amp;'COM-MUN-RSD'!C61&amp;"*"</f>
        <v>*DieselFurnaceDST*</v>
      </c>
      <c r="J216" s="7" t="str">
        <f t="shared" si="29"/>
        <v>RSDNH3N</v>
      </c>
      <c r="K216" s="72">
        <f>COM!K216</f>
        <v>1.1999999999999999E-3</v>
      </c>
      <c r="M216" s="7" t="s">
        <v>16</v>
      </c>
      <c r="N216" s="7"/>
    </row>
    <row r="217" spans="2:14" x14ac:dyDescent="0.3">
      <c r="B217" s="7"/>
      <c r="C217" s="7"/>
      <c r="D217" s="7" t="str">
        <f t="shared" si="30"/>
        <v>*</v>
      </c>
      <c r="E217" s="8" t="s">
        <v>204</v>
      </c>
      <c r="F217" s="9" t="str">
        <f>VLOOKUP('COM-MUN-RSD'!E63,Fuels!$B$6:$F$20,$E$2)</f>
        <v>RSDGAS</v>
      </c>
      <c r="G217" s="9" t="str">
        <f t="shared" si="28"/>
        <v>RSDGAS</v>
      </c>
      <c r="H217" s="7" t="str">
        <f>$D$2&amp;'COM-MUN-RSD'!A63&amp;"*"</f>
        <v>RW*</v>
      </c>
      <c r="I217" s="7" t="str">
        <f>"*"&amp;'COM-MUN-RSD'!C63&amp;"*"</f>
        <v>*GasFurnaceGAS*</v>
      </c>
      <c r="J217" s="7" t="str">
        <f t="shared" si="29"/>
        <v>RSDNH3N</v>
      </c>
      <c r="K217" s="72">
        <f>COM!K217</f>
        <v>0</v>
      </c>
      <c r="M217" s="7" t="s">
        <v>16</v>
      </c>
      <c r="N217" s="7"/>
    </row>
    <row r="218" spans="2:14" x14ac:dyDescent="0.3">
      <c r="B218" s="7"/>
      <c r="C218" s="7"/>
      <c r="D218" s="7" t="str">
        <f t="shared" si="30"/>
        <v>FLO_EMIS</v>
      </c>
      <c r="E218" s="8" t="s">
        <v>204</v>
      </c>
      <c r="F218" s="9" t="str">
        <f>VLOOKUP('COM-MUN-RSD'!E65,Fuels!$B$6:$F$20,$E$2)</f>
        <v>RSDLPG</v>
      </c>
      <c r="G218" s="9" t="str">
        <f t="shared" si="28"/>
        <v>RSDLPG</v>
      </c>
      <c r="H218" s="7" t="str">
        <f>$D$2&amp;'COM-MUN-RSD'!A65&amp;"*"</f>
        <v>RW*</v>
      </c>
      <c r="I218" s="7" t="str">
        <f>"*"&amp;'COM-MUN-RSD'!C65&amp;"*"</f>
        <v>*LPGFurnaceLPG*</v>
      </c>
      <c r="J218" s="7" t="str">
        <f t="shared" si="29"/>
        <v>RSDNH3N</v>
      </c>
      <c r="K218" s="72">
        <f>COM!K218</f>
        <v>1.8E-3</v>
      </c>
      <c r="M218" s="7" t="s">
        <v>16</v>
      </c>
      <c r="N21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218"/>
  <sheetViews>
    <sheetView topLeftCell="A178" workbookViewId="0">
      <selection activeCell="Q208" sqref="Q208"/>
    </sheetView>
  </sheetViews>
  <sheetFormatPr defaultColWidth="9.109375" defaultRowHeight="14.4" x14ac:dyDescent="0.3"/>
  <cols>
    <col min="1" max="1" width="9.109375" style="4"/>
    <col min="2" max="2" width="11.5546875" style="4" bestFit="1" customWidth="1"/>
    <col min="3" max="3" width="9.88671875" style="4" bestFit="1" customWidth="1"/>
    <col min="4" max="4" width="11.6640625" style="4" customWidth="1"/>
    <col min="5" max="5" width="14.88671875" style="4" bestFit="1" customWidth="1"/>
    <col min="6" max="6" width="16.44140625" style="4" bestFit="1" customWidth="1"/>
    <col min="7" max="7" width="10.6640625" style="4" bestFit="1" customWidth="1"/>
    <col min="8" max="8" width="9.88671875" style="4" bestFit="1" customWidth="1"/>
    <col min="9" max="9" width="24" style="4" bestFit="1" customWidth="1"/>
    <col min="10" max="10" width="11.88671875" style="4" bestFit="1" customWidth="1"/>
    <col min="11" max="11" width="17.33203125" style="4" bestFit="1" customWidth="1"/>
    <col min="12" max="12" width="9.109375" style="4"/>
    <col min="13" max="13" width="6.44140625" style="4" bestFit="1" customWidth="1"/>
    <col min="14" max="15" width="12.5546875" style="4" customWidth="1"/>
    <col min="16" max="16" width="10.5546875" style="4" bestFit="1" customWidth="1"/>
    <col min="17" max="17" width="38.6640625" style="4" bestFit="1" customWidth="1"/>
    <col min="18" max="16384" width="9.109375" style="4"/>
  </cols>
  <sheetData>
    <row r="1" spans="2:18" s="1" customFormat="1" x14ac:dyDescent="0.3"/>
    <row r="2" spans="2:18" s="1" customFormat="1" x14ac:dyDescent="0.3">
      <c r="B2" s="75" t="s">
        <v>185</v>
      </c>
      <c r="C2" s="73" t="s">
        <v>111</v>
      </c>
      <c r="D2" s="73" t="str">
        <f>LEFT(C2,1)</f>
        <v>M</v>
      </c>
      <c r="E2" s="74">
        <f>LOOKUP(C2,Fuels!D4:F4,Fuels!D3:F3)</f>
        <v>4</v>
      </c>
      <c r="K2" s="2" t="s">
        <v>0</v>
      </c>
    </row>
    <row r="3" spans="2:18" s="1" customFormat="1" ht="72" x14ac:dyDescent="0.3">
      <c r="I3" s="71" t="s">
        <v>137</v>
      </c>
      <c r="K3" s="71" t="s">
        <v>151</v>
      </c>
      <c r="M3" s="77" t="s">
        <v>151</v>
      </c>
      <c r="N3" s="77"/>
    </row>
    <row r="4" spans="2:18" s="1" customFormat="1" x14ac:dyDescent="0.3">
      <c r="B4" s="1" t="str">
        <f>'COM-MUN-RSD'!H11</f>
        <v>COX</v>
      </c>
    </row>
    <row r="5" spans="2:18" s="1" customFormat="1" x14ac:dyDescent="0.3"/>
    <row r="6" spans="2:18" s="1" customFormat="1" x14ac:dyDescent="0.3">
      <c r="B6" s="3" t="s">
        <v>1</v>
      </c>
      <c r="C6" s="4"/>
      <c r="D6" s="4"/>
      <c r="E6" s="4"/>
      <c r="F6" s="4"/>
      <c r="G6" s="4"/>
      <c r="H6" s="4"/>
      <c r="I6" s="4"/>
      <c r="J6" s="4"/>
      <c r="K6" s="4"/>
    </row>
    <row r="7" spans="2:18" s="1" customFormat="1" ht="15" customHeight="1" x14ac:dyDescent="0.3"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5" t="s">
        <v>8</v>
      </c>
      <c r="I7" s="5" t="s">
        <v>9</v>
      </c>
      <c r="J7" s="5" t="s">
        <v>10</v>
      </c>
      <c r="K7" s="5" t="s">
        <v>11</v>
      </c>
      <c r="M7" s="5" t="s">
        <v>12</v>
      </c>
      <c r="N7" s="5" t="s">
        <v>13</v>
      </c>
      <c r="O7" s="6"/>
    </row>
    <row r="8" spans="2:18" s="1" customFormat="1" ht="15" customHeight="1" x14ac:dyDescent="0.3">
      <c r="B8" s="7"/>
      <c r="C8" s="7"/>
      <c r="D8" s="7" t="str">
        <f t="shared" ref="D8" si="0">IF(K8&gt;0,"FLO_EMIS","*")</f>
        <v>FLO_EMIS</v>
      </c>
      <c r="E8" s="8" t="s">
        <v>204</v>
      </c>
      <c r="F8" s="9" t="str">
        <f>VLOOKUP('COM-MUN-RSD'!E26,Fuels!$B$6:$F$20,$E$2)</f>
        <v>MUNBFW</v>
      </c>
      <c r="G8" s="9" t="str">
        <f>F8</f>
        <v>MUNBFW</v>
      </c>
      <c r="H8" s="7" t="str">
        <f>$D$2&amp;'COM-MUN-RSD'!A26&amp;"*"</f>
        <v>MH*</v>
      </c>
      <c r="I8" s="7" t="str">
        <f>"*"&amp;'COM-MUN-RSD'!C26&amp;"*"</f>
        <v>*WoodStoveBFW*</v>
      </c>
      <c r="J8" s="7" t="str">
        <f t="shared" ref="J8:J26" si="1">$C$2&amp;B$4&amp;"N"</f>
        <v>MUNCOXN</v>
      </c>
      <c r="K8" s="10">
        <f>'COM-MUN-RSD'!H26/1000</f>
        <v>4</v>
      </c>
      <c r="M8" s="7" t="s">
        <v>16</v>
      </c>
      <c r="N8" s="7"/>
    </row>
    <row r="9" spans="2:18" s="1" customFormat="1" ht="15" customHeight="1" x14ac:dyDescent="0.3">
      <c r="B9" s="7"/>
      <c r="C9" s="7"/>
      <c r="D9" s="7" t="str">
        <f t="shared" ref="D9:D11" si="2">IF(K9&gt;0,"FLO_EMIS","*")</f>
        <v>FLO_EMIS</v>
      </c>
      <c r="E9" s="8" t="s">
        <v>204</v>
      </c>
      <c r="F9" s="9" t="str">
        <f>VLOOKUP('COM-MUN-RSD'!E27,Fuels!$B$6:$F$20,$E$2)</f>
        <v>MUNBPL</v>
      </c>
      <c r="G9" s="9" t="str">
        <f t="shared" ref="G9:G11" si="3">F9</f>
        <v>MUNBPL</v>
      </c>
      <c r="H9" s="7" t="str">
        <f>$D$2&amp;'COM-MUN-RSD'!A27&amp;"*"</f>
        <v>MH*</v>
      </c>
      <c r="I9" s="7" t="str">
        <f>"*"&amp;'COM-MUN-RSD'!C27&amp;"*"</f>
        <v>*PelletBoilerBPL*</v>
      </c>
      <c r="J9" s="7" t="str">
        <f t="shared" si="1"/>
        <v>MUNCOXN</v>
      </c>
      <c r="K9" s="10">
        <f>'COM-MUN-RSD'!H27/1000</f>
        <v>4</v>
      </c>
      <c r="M9" s="7" t="s">
        <v>16</v>
      </c>
      <c r="N9" s="7"/>
    </row>
    <row r="10" spans="2:18" x14ac:dyDescent="0.3">
      <c r="B10" s="7"/>
      <c r="C10" s="7"/>
      <c r="D10" s="7" t="str">
        <f t="shared" si="2"/>
        <v>FLO_EMIS</v>
      </c>
      <c r="E10" s="8" t="s">
        <v>204</v>
      </c>
      <c r="F10" s="9" t="str">
        <f>VLOOKUP('COM-MUN-RSD'!E28,Fuels!$B$6:$F$20,$E$2)</f>
        <v>MUNCOA</v>
      </c>
      <c r="G10" s="9" t="str">
        <f t="shared" si="3"/>
        <v>MUNCOA</v>
      </c>
      <c r="H10" s="7" t="str">
        <f>$D$2&amp;'COM-MUN-RSD'!A28&amp;"*"</f>
        <v>MH*</v>
      </c>
      <c r="I10" s="7" t="str">
        <f>"*"&amp;'COM-MUN-RSD'!C28&amp;"*"</f>
        <v>*CoalBoilerCOA*</v>
      </c>
      <c r="J10" s="7" t="str">
        <f t="shared" si="1"/>
        <v>MUNCOXN</v>
      </c>
      <c r="K10" s="10">
        <f>'COM-MUN-RSD'!H28/1000</f>
        <v>4.7869999999999999</v>
      </c>
      <c r="L10" s="1"/>
      <c r="M10" s="7" t="s">
        <v>16</v>
      </c>
      <c r="N10" s="7"/>
      <c r="O10" s="1"/>
      <c r="R10" s="1"/>
    </row>
    <row r="11" spans="2:18" s="1" customFormat="1" ht="15" customHeight="1" x14ac:dyDescent="0.3">
      <c r="B11" s="7"/>
      <c r="C11" s="7"/>
      <c r="D11" s="7" t="str">
        <f t="shared" si="2"/>
        <v>FLO_EMIS</v>
      </c>
      <c r="E11" s="8" t="s">
        <v>204</v>
      </c>
      <c r="F11" s="9" t="str">
        <f>VLOOKUP('COM-MUN-RSD'!E29,Fuels!$B$6:$F$20,$E$2)</f>
        <v>MUNCOA</v>
      </c>
      <c r="G11" s="9" t="str">
        <f t="shared" si="3"/>
        <v>MUNCOA</v>
      </c>
      <c r="H11" s="7" t="str">
        <f>$D$2&amp;'COM-MUN-RSD'!A29&amp;"*"</f>
        <v>MH*</v>
      </c>
      <c r="I11" s="7" t="str">
        <f>"*"&amp;'COM-MUN-RSD'!C29&amp;"*"</f>
        <v>*DieselFurnaceDST*</v>
      </c>
      <c r="J11" s="7" t="str">
        <f t="shared" si="1"/>
        <v>MUNCOXN</v>
      </c>
      <c r="K11" s="10">
        <f>'COM-MUN-RSD'!H29/1000</f>
        <v>0.111</v>
      </c>
      <c r="M11" s="7" t="s">
        <v>16</v>
      </c>
      <c r="N11" s="7"/>
    </row>
    <row r="12" spans="2:18" x14ac:dyDescent="0.3">
      <c r="B12" s="7"/>
      <c r="C12" s="7"/>
      <c r="D12" s="7" t="str">
        <f t="shared" ref="D12:D23" si="4">IF(K12&gt;0,"FLO_EMIS","*")</f>
        <v>FLO_EMIS</v>
      </c>
      <c r="E12" s="8" t="s">
        <v>204</v>
      </c>
      <c r="F12" s="9" t="str">
        <f>VLOOKUP('COM-MUN-RSD'!E33,Fuels!$B$6:$F$20,$E$2)</f>
        <v>MUNGAS</v>
      </c>
      <c r="G12" s="9" t="str">
        <f t="shared" ref="G12:G23" si="5">F12</f>
        <v>MUNGAS</v>
      </c>
      <c r="H12" s="7" t="str">
        <f>$D$2&amp;'COM-MUN-RSD'!A33&amp;"*"</f>
        <v>MH*</v>
      </c>
      <c r="I12" s="7" t="str">
        <f>"*"&amp;'COM-MUN-RSD'!C33&amp;"*"</f>
        <v>*GasFurnaceGAS*</v>
      </c>
      <c r="J12" s="7" t="str">
        <f t="shared" si="1"/>
        <v>MUNCOXN</v>
      </c>
      <c r="K12" s="10">
        <f>'COM-MUN-RSD'!H33/1000</f>
        <v>0.03</v>
      </c>
      <c r="L12" s="1"/>
      <c r="M12" s="7" t="s">
        <v>16</v>
      </c>
      <c r="N12" s="7"/>
      <c r="O12" s="1"/>
      <c r="R12" s="1"/>
    </row>
    <row r="13" spans="2:18" x14ac:dyDescent="0.3">
      <c r="B13" s="7"/>
      <c r="C13" s="7"/>
      <c r="D13" s="7" t="str">
        <f t="shared" si="4"/>
        <v>FLO_EMIS</v>
      </c>
      <c r="E13" s="8" t="s">
        <v>204</v>
      </c>
      <c r="F13" s="9" t="str">
        <f>VLOOKUP('COM-MUN-RSD'!E34,Fuels!$B$6:$F$20,$E$2)</f>
        <v>MUNGAS</v>
      </c>
      <c r="G13" s="9" t="str">
        <f t="shared" si="5"/>
        <v>MUNGAS</v>
      </c>
      <c r="H13" s="7" t="str">
        <f>$D$2&amp;'COM-MUN-RSD'!A34&amp;"*"</f>
        <v>MH*</v>
      </c>
      <c r="I13" s="7" t="str">
        <f>"*"&amp;'COM-MUN-RSD'!C34&amp;"*"</f>
        <v>*GasBoilerGAS*</v>
      </c>
      <c r="J13" s="7" t="str">
        <f t="shared" si="1"/>
        <v>MUNCOXN</v>
      </c>
      <c r="K13" s="10">
        <f>'COM-MUN-RSD'!H34/1000</f>
        <v>2.1999999999999999E-2</v>
      </c>
      <c r="L13" s="1"/>
      <c r="M13" s="7" t="s">
        <v>16</v>
      </c>
      <c r="N13" s="7"/>
      <c r="O13" s="1"/>
      <c r="R13" s="1"/>
    </row>
    <row r="14" spans="2:18" x14ac:dyDescent="0.3">
      <c r="B14" s="7"/>
      <c r="C14" s="7"/>
      <c r="D14" s="7" t="str">
        <f t="shared" si="4"/>
        <v>FLO_EMIS</v>
      </c>
      <c r="E14" s="8" t="s">
        <v>204</v>
      </c>
      <c r="F14" s="9" t="str">
        <f>VLOOKUP('COM-MUN-RSD'!E36,Fuels!$B$6:$F$20,$E$2)</f>
        <v>MUNLPG</v>
      </c>
      <c r="G14" s="9" t="str">
        <f t="shared" si="5"/>
        <v>MUNLPG</v>
      </c>
      <c r="H14" s="7" t="str">
        <f>$D$2&amp;'COM-MUN-RSD'!A36&amp;"*"</f>
        <v>MH*</v>
      </c>
      <c r="I14" s="7" t="str">
        <f>"*"&amp;'COM-MUN-RSD'!C36&amp;"*"</f>
        <v>*LPGFurnaceLPG*</v>
      </c>
      <c r="J14" s="7" t="str">
        <f t="shared" si="1"/>
        <v>MUNCOXN</v>
      </c>
      <c r="K14" s="10">
        <f>'COM-MUN-RSD'!H36/1000</f>
        <v>2.1999999999999999E-2</v>
      </c>
      <c r="L14" s="1"/>
      <c r="M14" s="7" t="s">
        <v>16</v>
      </c>
      <c r="N14" s="7"/>
      <c r="O14" s="1"/>
      <c r="R14" s="1"/>
    </row>
    <row r="15" spans="2:18" x14ac:dyDescent="0.3">
      <c r="B15" s="7"/>
      <c r="C15" s="7"/>
      <c r="D15" s="7" t="str">
        <f t="shared" si="4"/>
        <v>FLO_EMIS</v>
      </c>
      <c r="E15" s="8" t="s">
        <v>204</v>
      </c>
      <c r="F15" s="9" t="str">
        <f>VLOOKUP('COM-MUN-RSD'!E43,Fuels!$B$6:$F$20,$E$2)</f>
        <v>MUNGAS</v>
      </c>
      <c r="G15" s="9" t="str">
        <f t="shared" si="5"/>
        <v>MUNGAS</v>
      </c>
      <c r="H15" s="7" t="str">
        <f>$D$2&amp;'COM-MUN-RSD'!A43&amp;"*"</f>
        <v>MK*</v>
      </c>
      <c r="I15" s="7" t="str">
        <f>"*"&amp;'COM-MUN-RSD'!C43&amp;"*"</f>
        <v>*GasOvenHobsELC*</v>
      </c>
      <c r="J15" s="7" t="str">
        <f t="shared" si="1"/>
        <v>MUNCOXN</v>
      </c>
      <c r="K15" s="10">
        <f>'COM-MUN-RSD'!H43/1000</f>
        <v>0.03</v>
      </c>
      <c r="L15" s="1"/>
      <c r="M15" s="7" t="s">
        <v>16</v>
      </c>
      <c r="N15" s="7"/>
      <c r="O15" s="1"/>
      <c r="R15" s="1"/>
    </row>
    <row r="16" spans="2:18" s="1" customFormat="1" ht="15" customHeight="1" x14ac:dyDescent="0.3">
      <c r="B16" s="7"/>
      <c r="C16" s="7"/>
      <c r="D16" s="7" t="str">
        <f t="shared" si="4"/>
        <v>FLO_EMIS</v>
      </c>
      <c r="E16" s="8" t="s">
        <v>204</v>
      </c>
      <c r="F16" s="9" t="str">
        <f>VLOOKUP('COM-MUN-RSD'!E44,Fuels!$B$6:$F$20,$E$2)</f>
        <v>MUNGAS</v>
      </c>
      <c r="G16" s="9" t="str">
        <f t="shared" si="5"/>
        <v>MUNGAS</v>
      </c>
      <c r="H16" s="7" t="str">
        <f>$D$2&amp;'COM-MUN-RSD'!A44&amp;"*"</f>
        <v>MK*</v>
      </c>
      <c r="I16" s="7" t="str">
        <f>"*"&amp;'COM-MUN-RSD'!C44&amp;"*"</f>
        <v>*GasRangeGAS*</v>
      </c>
      <c r="J16" s="7" t="str">
        <f t="shared" si="1"/>
        <v>MUNCOXN</v>
      </c>
      <c r="K16" s="10">
        <f>'COM-MUN-RSD'!H44/1000</f>
        <v>0.03</v>
      </c>
      <c r="M16" s="7" t="s">
        <v>16</v>
      </c>
      <c r="N16" s="7"/>
    </row>
    <row r="17" spans="2:18" s="1" customFormat="1" ht="15" customHeight="1" x14ac:dyDescent="0.3">
      <c r="B17" s="7"/>
      <c r="C17" s="7"/>
      <c r="D17" s="7" t="str">
        <f t="shared" si="4"/>
        <v>FLO_EMIS</v>
      </c>
      <c r="E17" s="8" t="s">
        <v>204</v>
      </c>
      <c r="F17" s="9" t="str">
        <f>VLOOKUP('COM-MUN-RSD'!E45,Fuels!$B$6:$F$20,$E$2)</f>
        <v>MUNGAS</v>
      </c>
      <c r="G17" s="9" t="str">
        <f t="shared" si="5"/>
        <v>MUNGAS</v>
      </c>
      <c r="H17" s="7" t="str">
        <f>$D$2&amp;'COM-MUN-RSD'!A45&amp;"*"</f>
        <v>MK*</v>
      </c>
      <c r="I17" s="7" t="str">
        <f>"*"&amp;'COM-MUN-RSD'!C45&amp;"*"</f>
        <v>*GasFryerGriddleGAS*</v>
      </c>
      <c r="J17" s="7" t="str">
        <f t="shared" si="1"/>
        <v>MUNCOXN</v>
      </c>
      <c r="K17" s="10">
        <f>'COM-MUN-RSD'!H45/1000</f>
        <v>0.03</v>
      </c>
      <c r="M17" s="7" t="s">
        <v>16</v>
      </c>
      <c r="N17" s="7"/>
    </row>
    <row r="18" spans="2:18" s="1" customFormat="1" ht="15" customHeight="1" x14ac:dyDescent="0.3">
      <c r="B18" s="7"/>
      <c r="C18" s="7"/>
      <c r="D18" s="7" t="str">
        <f t="shared" si="4"/>
        <v>FLO_EMIS</v>
      </c>
      <c r="E18" s="8" t="s">
        <v>204</v>
      </c>
      <c r="F18" s="9" t="str">
        <f>VLOOKUP('COM-MUN-RSD'!E46,Fuels!$B$6:$F$20,$E$2)</f>
        <v>MUNGAS</v>
      </c>
      <c r="G18" s="9" t="str">
        <f t="shared" si="5"/>
        <v>MUNGAS</v>
      </c>
      <c r="H18" s="7" t="str">
        <f>$D$2&amp;'COM-MUN-RSD'!A46&amp;"*"</f>
        <v>MK*</v>
      </c>
      <c r="I18" s="7" t="str">
        <f>"*"&amp;'COM-MUN-RSD'!C46&amp;"*"</f>
        <v>*GasSteamerGAS*</v>
      </c>
      <c r="J18" s="7" t="str">
        <f t="shared" si="1"/>
        <v>MUNCOXN</v>
      </c>
      <c r="K18" s="10">
        <f>'COM-MUN-RSD'!H46/1000</f>
        <v>0.03</v>
      </c>
      <c r="M18" s="7" t="s">
        <v>16</v>
      </c>
      <c r="N18" s="7"/>
    </row>
    <row r="19" spans="2:18" s="1" customFormat="1" ht="15" customHeight="1" x14ac:dyDescent="0.3">
      <c r="B19" s="7"/>
      <c r="C19" s="7"/>
      <c r="D19" s="7" t="str">
        <f t="shared" si="4"/>
        <v>FLO_EMIS</v>
      </c>
      <c r="E19" s="8" t="s">
        <v>204</v>
      </c>
      <c r="F19" s="9" t="str">
        <f>VLOOKUP('COM-MUN-RSD'!E47,Fuels!$B$6:$F$20,$E$2)</f>
        <v>MUNLPG</v>
      </c>
      <c r="G19" s="9" t="str">
        <f t="shared" si="5"/>
        <v>MUNLPG</v>
      </c>
      <c r="H19" s="7" t="str">
        <f>$D$2&amp;'COM-MUN-RSD'!A47&amp;"*"</f>
        <v>MK*</v>
      </c>
      <c r="I19" s="7" t="str">
        <f>"*"&amp;'COM-MUN-RSD'!C47&amp;"*"</f>
        <v>*LPGOvenHobsLPG*</v>
      </c>
      <c r="J19" s="7" t="str">
        <f t="shared" si="1"/>
        <v>MUNCOXN</v>
      </c>
      <c r="K19" s="10">
        <f>'COM-MUN-RSD'!H47/1000</f>
        <v>0.111</v>
      </c>
      <c r="M19" s="7" t="s">
        <v>16</v>
      </c>
      <c r="N19" s="7"/>
    </row>
    <row r="20" spans="2:18" x14ac:dyDescent="0.3">
      <c r="B20" s="7"/>
      <c r="C20" s="7"/>
      <c r="D20" s="7" t="str">
        <f t="shared" si="4"/>
        <v>FLO_EMIS</v>
      </c>
      <c r="E20" s="8" t="s">
        <v>204</v>
      </c>
      <c r="F20" s="9" t="str">
        <f>VLOOKUP('COM-MUN-RSD'!E48,Fuels!$B$6:$F$20,$E$2)</f>
        <v>MUNLPG</v>
      </c>
      <c r="G20" s="9" t="str">
        <f t="shared" si="5"/>
        <v>MUNLPG</v>
      </c>
      <c r="H20" s="7" t="str">
        <f>$D$2&amp;'COM-MUN-RSD'!A48&amp;"*"</f>
        <v>MK*</v>
      </c>
      <c r="I20" s="7" t="str">
        <f>"*"&amp;'COM-MUN-RSD'!C48&amp;"*"</f>
        <v>*LPGRangeLPG*</v>
      </c>
      <c r="J20" s="7" t="str">
        <f t="shared" si="1"/>
        <v>MUNCOXN</v>
      </c>
      <c r="K20" s="10">
        <f>'COM-MUN-RSD'!H48/1000</f>
        <v>0.111</v>
      </c>
      <c r="L20" s="1"/>
      <c r="M20" s="7" t="s">
        <v>16</v>
      </c>
      <c r="N20" s="7"/>
      <c r="O20" s="1"/>
      <c r="R20" s="1"/>
    </row>
    <row r="21" spans="2:18" s="1" customFormat="1" ht="15" customHeight="1" x14ac:dyDescent="0.3">
      <c r="B21" s="7"/>
      <c r="C21" s="7"/>
      <c r="D21" s="7" t="str">
        <f t="shared" si="4"/>
        <v>FLO_EMIS</v>
      </c>
      <c r="E21" s="8" t="s">
        <v>204</v>
      </c>
      <c r="F21" s="9" t="str">
        <f>VLOOKUP('COM-MUN-RSD'!E58,Fuels!$B$6:$F$20,$E$2)</f>
        <v>MUNBFW</v>
      </c>
      <c r="G21" s="9" t="str">
        <f t="shared" si="5"/>
        <v>MUNBFW</v>
      </c>
      <c r="H21" s="7" t="str">
        <f>$D$2&amp;'COM-MUN-RSD'!A58&amp;"*"</f>
        <v>MW*</v>
      </c>
      <c r="I21" s="7" t="str">
        <f>"*"&amp;'COM-MUN-RSD'!C58&amp;"*"</f>
        <v>*WoodStoveBFW*</v>
      </c>
      <c r="J21" s="7" t="str">
        <f t="shared" si="1"/>
        <v>MUNCOXN</v>
      </c>
      <c r="K21" s="10">
        <f>'COM-MUN-RSD'!H58/1000</f>
        <v>4</v>
      </c>
      <c r="M21" s="7" t="s">
        <v>16</v>
      </c>
      <c r="N21" s="7"/>
    </row>
    <row r="22" spans="2:18" x14ac:dyDescent="0.3">
      <c r="B22" s="7"/>
      <c r="C22" s="7"/>
      <c r="D22" s="7" t="str">
        <f t="shared" si="4"/>
        <v>FLO_EMIS</v>
      </c>
      <c r="E22" s="8" t="s">
        <v>204</v>
      </c>
      <c r="F22" s="9" t="str">
        <f>VLOOKUP('COM-MUN-RSD'!E59,Fuels!$B$6:$F$20,$E$2)</f>
        <v>MUNBPL</v>
      </c>
      <c r="G22" s="9" t="str">
        <f t="shared" si="5"/>
        <v>MUNBPL</v>
      </c>
      <c r="H22" s="7" t="str">
        <f>$D$2&amp;'COM-MUN-RSD'!A59&amp;"*"</f>
        <v>MW*</v>
      </c>
      <c r="I22" s="7" t="str">
        <f>"*"&amp;'COM-MUN-RSD'!C59&amp;"*"</f>
        <v>*PelletStoveBPL*</v>
      </c>
      <c r="J22" s="7" t="str">
        <f t="shared" si="1"/>
        <v>MUNCOXN</v>
      </c>
      <c r="K22" s="10">
        <f>'COM-MUN-RSD'!H59/1000</f>
        <v>2</v>
      </c>
      <c r="L22" s="1"/>
      <c r="M22" s="7" t="s">
        <v>16</v>
      </c>
      <c r="N22" s="7"/>
    </row>
    <row r="23" spans="2:18" x14ac:dyDescent="0.3">
      <c r="B23" s="7"/>
      <c r="C23" s="7"/>
      <c r="D23" s="7" t="str">
        <f t="shared" si="4"/>
        <v>FLO_EMIS</v>
      </c>
      <c r="E23" s="8" t="s">
        <v>204</v>
      </c>
      <c r="F23" s="9" t="str">
        <f>VLOOKUP('COM-MUN-RSD'!E60,Fuels!$B$6:$F$20,$E$2)</f>
        <v>MUNCOA</v>
      </c>
      <c r="G23" s="9" t="str">
        <f t="shared" si="5"/>
        <v>MUNCOA</v>
      </c>
      <c r="H23" s="7" t="str">
        <f>$D$2&amp;'COM-MUN-RSD'!A60&amp;"*"</f>
        <v>MW*</v>
      </c>
      <c r="I23" s="7" t="str">
        <f>"*"&amp;'COM-MUN-RSD'!C60&amp;"*"</f>
        <v>*CoalFurnaceCOA*</v>
      </c>
      <c r="J23" s="7" t="str">
        <f t="shared" si="1"/>
        <v>MUNCOXN</v>
      </c>
      <c r="K23" s="10">
        <f>'COM-MUN-RSD'!H60/1000</f>
        <v>5</v>
      </c>
      <c r="L23" s="1"/>
      <c r="M23" s="7" t="s">
        <v>16</v>
      </c>
      <c r="N23" s="7"/>
    </row>
    <row r="24" spans="2:18" x14ac:dyDescent="0.3">
      <c r="B24" s="7"/>
      <c r="C24" s="7"/>
      <c r="D24" s="7" t="str">
        <f t="shared" ref="D24:D26" si="6">IF(K24&gt;0,"FLO_EMIS","*")</f>
        <v>FLO_EMIS</v>
      </c>
      <c r="E24" s="8" t="s">
        <v>204</v>
      </c>
      <c r="F24" s="9" t="str">
        <f>VLOOKUP('COM-MUN-RSD'!E61,Fuels!$B$6:$F$20,$E$2)</f>
        <v>MUNDST</v>
      </c>
      <c r="G24" s="9" t="str">
        <f t="shared" ref="G24:G26" si="7">F24</f>
        <v>MUNDST</v>
      </c>
      <c r="H24" s="7" t="str">
        <f>$D$2&amp;'COM-MUN-RSD'!A61&amp;"*"</f>
        <v>MW*</v>
      </c>
      <c r="I24" s="7" t="str">
        <f>"*"&amp;'COM-MUN-RSD'!C61&amp;"*"</f>
        <v>*DieselFurnaceDST*</v>
      </c>
      <c r="J24" s="7" t="str">
        <f t="shared" si="1"/>
        <v>MUNCOXN</v>
      </c>
      <c r="K24" s="10">
        <f>'COM-MUN-RSD'!H61/1000</f>
        <v>0.111</v>
      </c>
      <c r="L24" s="1"/>
      <c r="M24" s="7" t="s">
        <v>16</v>
      </c>
      <c r="N24" s="7"/>
    </row>
    <row r="25" spans="2:18" x14ac:dyDescent="0.3">
      <c r="B25" s="7"/>
      <c r="C25" s="7"/>
      <c r="D25" s="7" t="str">
        <f t="shared" si="6"/>
        <v>FLO_EMIS</v>
      </c>
      <c r="E25" s="8" t="s">
        <v>204</v>
      </c>
      <c r="F25" s="9" t="str">
        <f>VLOOKUP('COM-MUN-RSD'!E63,Fuels!$B$6:$F$20,$E$2)</f>
        <v>MUNGAS</v>
      </c>
      <c r="G25" s="9" t="str">
        <f t="shared" si="7"/>
        <v>MUNGAS</v>
      </c>
      <c r="H25" s="7" t="str">
        <f>$D$2&amp;'COM-MUN-RSD'!A63&amp;"*"</f>
        <v>MW*</v>
      </c>
      <c r="I25" s="7" t="str">
        <f>"*"&amp;'COM-MUN-RSD'!C63&amp;"*"</f>
        <v>*GasFurnaceGAS*</v>
      </c>
      <c r="J25" s="7" t="str">
        <f t="shared" si="1"/>
        <v>MUNCOXN</v>
      </c>
      <c r="K25" s="10">
        <f>'COM-MUN-RSD'!H63/1000</f>
        <v>0.03</v>
      </c>
      <c r="L25" s="1"/>
      <c r="M25" s="7" t="s">
        <v>16</v>
      </c>
      <c r="N25" s="7"/>
    </row>
    <row r="26" spans="2:18" x14ac:dyDescent="0.3">
      <c r="B26" s="7"/>
      <c r="C26" s="7"/>
      <c r="D26" s="7" t="str">
        <f t="shared" si="6"/>
        <v>FLO_EMIS</v>
      </c>
      <c r="E26" s="8" t="s">
        <v>204</v>
      </c>
      <c r="F26" s="9" t="str">
        <f>VLOOKUP('COM-MUN-RSD'!E65,Fuels!$B$6:$F$20,$E$2)</f>
        <v>MUNLPG</v>
      </c>
      <c r="G26" s="9" t="str">
        <f t="shared" si="7"/>
        <v>MUNLPG</v>
      </c>
      <c r="H26" s="7" t="str">
        <f>$D$2&amp;'COM-MUN-RSD'!A65&amp;"*"</f>
        <v>MW*</v>
      </c>
      <c r="I26" s="7" t="str">
        <f>"*"&amp;'COM-MUN-RSD'!C65&amp;"*"</f>
        <v>*LPGFurnaceLPG*</v>
      </c>
      <c r="J26" s="7" t="str">
        <f t="shared" si="1"/>
        <v>MUNCOXN</v>
      </c>
      <c r="K26" s="10">
        <f>'COM-MUN-RSD'!H65/1000</f>
        <v>2.1999999999999999E-2</v>
      </c>
      <c r="L26" s="1"/>
      <c r="M26" s="7" t="s">
        <v>16</v>
      </c>
      <c r="N26" s="7"/>
    </row>
    <row r="28" spans="2:18" x14ac:dyDescent="0.3">
      <c r="B28" s="1" t="str">
        <f>'COM-MUN-RSD'!I11</f>
        <v>CH4</v>
      </c>
      <c r="C28" s="1"/>
      <c r="D28" s="1"/>
      <c r="E28" s="1"/>
      <c r="F28" s="1"/>
      <c r="G28" s="1"/>
      <c r="H28" s="1"/>
      <c r="I28" s="1"/>
      <c r="L28" s="1"/>
      <c r="M28" s="1"/>
      <c r="N28" s="1"/>
    </row>
    <row r="29" spans="2:18" x14ac:dyDescent="0.3"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</row>
    <row r="30" spans="2:18" x14ac:dyDescent="0.3">
      <c r="B30" s="3" t="s">
        <v>1</v>
      </c>
      <c r="L30" s="1"/>
      <c r="M30" s="1"/>
      <c r="N30" s="1"/>
    </row>
    <row r="31" spans="2:18" x14ac:dyDescent="0.3"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8</v>
      </c>
      <c r="I31" s="5" t="s">
        <v>9</v>
      </c>
      <c r="J31" s="5" t="s">
        <v>10</v>
      </c>
      <c r="K31" s="5" t="s">
        <v>11</v>
      </c>
      <c r="L31" s="1"/>
      <c r="M31" s="5" t="s">
        <v>12</v>
      </c>
      <c r="N31" s="5" t="s">
        <v>13</v>
      </c>
    </row>
    <row r="32" spans="2:18" x14ac:dyDescent="0.3">
      <c r="B32" s="7"/>
      <c r="C32" s="7"/>
      <c r="D32" s="7" t="str">
        <f t="shared" ref="D32:D50" si="8">IF(K32&gt;0,"FLO_EMIS","*")</f>
        <v>FLO_EMIS</v>
      </c>
      <c r="E32" s="8" t="s">
        <v>204</v>
      </c>
      <c r="F32" s="9" t="str">
        <f>VLOOKUP('COM-MUN-RSD'!E26,Fuels!$B$6:$F$20,$E$2)</f>
        <v>MUNBFW</v>
      </c>
      <c r="G32" s="9" t="str">
        <f t="shared" ref="G32:G50" si="9">F32</f>
        <v>MUNBFW</v>
      </c>
      <c r="H32" s="7" t="str">
        <f>$D$2&amp;'COM-MUN-RSD'!A26&amp;"*"</f>
        <v>MH*</v>
      </c>
      <c r="I32" s="7" t="str">
        <f>"*"&amp;'COM-MUN-RSD'!C26&amp;"*"</f>
        <v>*WoodStoveBFW*</v>
      </c>
      <c r="J32" s="7" t="str">
        <f t="shared" ref="J32:J50" si="10">$C$2&amp;B$28&amp;"N"</f>
        <v>MUNCH4N</v>
      </c>
      <c r="K32" s="10">
        <f>'COM-MUN-RSD'!I26/1000</f>
        <v>0.3</v>
      </c>
      <c r="L32" s="1"/>
      <c r="M32" s="7" t="s">
        <v>16</v>
      </c>
      <c r="N32" s="7"/>
    </row>
    <row r="33" spans="2:14" x14ac:dyDescent="0.3">
      <c r="B33" s="7"/>
      <c r="C33" s="7"/>
      <c r="D33" s="7" t="str">
        <f t="shared" si="8"/>
        <v>FLO_EMIS</v>
      </c>
      <c r="E33" s="8" t="s">
        <v>204</v>
      </c>
      <c r="F33" s="9" t="str">
        <f>VLOOKUP('COM-MUN-RSD'!E27,Fuels!$B$6:$F$20,$E$2)</f>
        <v>MUNBPL</v>
      </c>
      <c r="G33" s="9" t="str">
        <f t="shared" si="9"/>
        <v>MUNBPL</v>
      </c>
      <c r="H33" s="7" t="str">
        <f>$D$2&amp;'COM-MUN-RSD'!A27&amp;"*"</f>
        <v>MH*</v>
      </c>
      <c r="I33" s="7" t="str">
        <f>"*"&amp;'COM-MUN-RSD'!C27&amp;"*"</f>
        <v>*PelletBoilerBPL*</v>
      </c>
      <c r="J33" s="7" t="str">
        <f t="shared" si="10"/>
        <v>MUNCH4N</v>
      </c>
      <c r="K33" s="10">
        <f>'COM-MUN-RSD'!I27/1000</f>
        <v>0.3</v>
      </c>
      <c r="L33" s="1"/>
      <c r="M33" s="7" t="s">
        <v>16</v>
      </c>
      <c r="N33" s="7"/>
    </row>
    <row r="34" spans="2:14" x14ac:dyDescent="0.3">
      <c r="B34" s="7"/>
      <c r="C34" s="7"/>
      <c r="D34" s="7" t="str">
        <f t="shared" si="8"/>
        <v>FLO_EMIS</v>
      </c>
      <c r="E34" s="8" t="s">
        <v>204</v>
      </c>
      <c r="F34" s="9" t="str">
        <f>VLOOKUP('COM-MUN-RSD'!E28,Fuels!$B$6:$F$20,$E$2)</f>
        <v>MUNCOA</v>
      </c>
      <c r="G34" s="9" t="str">
        <f t="shared" si="9"/>
        <v>MUNCOA</v>
      </c>
      <c r="H34" s="7" t="str">
        <f>$D$2&amp;'COM-MUN-RSD'!A28&amp;"*"</f>
        <v>MH*</v>
      </c>
      <c r="I34" s="7" t="str">
        <f>"*"&amp;'COM-MUN-RSD'!C28&amp;"*"</f>
        <v>*CoalBoilerCOA*</v>
      </c>
      <c r="J34" s="7" t="str">
        <f t="shared" si="10"/>
        <v>MUNCH4N</v>
      </c>
      <c r="K34" s="10">
        <f>'COM-MUN-RSD'!I28/1000</f>
        <v>0.3</v>
      </c>
      <c r="M34" s="7" t="s">
        <v>16</v>
      </c>
      <c r="N34" s="7"/>
    </row>
    <row r="35" spans="2:14" x14ac:dyDescent="0.3">
      <c r="B35" s="7"/>
      <c r="C35" s="7"/>
      <c r="D35" s="7" t="str">
        <f t="shared" si="8"/>
        <v>FLO_EMIS</v>
      </c>
      <c r="E35" s="8" t="s">
        <v>204</v>
      </c>
      <c r="F35" s="9" t="str">
        <f>VLOOKUP('COM-MUN-RSD'!E29,Fuels!$B$6:$F$20,$E$2)</f>
        <v>MUNCOA</v>
      </c>
      <c r="G35" s="9" t="str">
        <f t="shared" si="9"/>
        <v>MUNCOA</v>
      </c>
      <c r="H35" s="7" t="str">
        <f>$D$2&amp;'COM-MUN-RSD'!A29&amp;"*"</f>
        <v>MH*</v>
      </c>
      <c r="I35" s="7" t="str">
        <f>"*"&amp;'COM-MUN-RSD'!C29&amp;"*"</f>
        <v>*DieselFurnaceDST*</v>
      </c>
      <c r="J35" s="7" t="str">
        <f t="shared" si="10"/>
        <v>MUNCH4N</v>
      </c>
      <c r="K35" s="10">
        <f>'COM-MUN-RSD'!I29/1000</f>
        <v>0.3</v>
      </c>
      <c r="L35" s="1"/>
      <c r="M35" s="7" t="s">
        <v>16</v>
      </c>
      <c r="N35" s="7"/>
    </row>
    <row r="36" spans="2:14" x14ac:dyDescent="0.3">
      <c r="B36" s="7"/>
      <c r="C36" s="7"/>
      <c r="D36" s="7" t="str">
        <f t="shared" si="8"/>
        <v>FLO_EMIS</v>
      </c>
      <c r="E36" s="8" t="s">
        <v>204</v>
      </c>
      <c r="F36" s="9" t="str">
        <f>VLOOKUP('COM-MUN-RSD'!E33,Fuels!$B$6:$F$20,$E$2)</f>
        <v>MUNGAS</v>
      </c>
      <c r="G36" s="9" t="str">
        <f t="shared" si="9"/>
        <v>MUNGAS</v>
      </c>
      <c r="H36" s="7" t="str">
        <f>$D$2&amp;'COM-MUN-RSD'!A33&amp;"*"</f>
        <v>MH*</v>
      </c>
      <c r="I36" s="7" t="str">
        <f>"*"&amp;'COM-MUN-RSD'!C33&amp;"*"</f>
        <v>*GasFurnaceGAS*</v>
      </c>
      <c r="J36" s="7" t="str">
        <f t="shared" si="10"/>
        <v>MUNCH4N</v>
      </c>
      <c r="K36" s="10">
        <f>'COM-MUN-RSD'!I33/1000</f>
        <v>5.0000000000000001E-3</v>
      </c>
      <c r="M36" s="7" t="s">
        <v>16</v>
      </c>
      <c r="N36" s="7"/>
    </row>
    <row r="37" spans="2:14" x14ac:dyDescent="0.3">
      <c r="B37" s="7"/>
      <c r="C37" s="7"/>
      <c r="D37" s="7" t="str">
        <f t="shared" si="8"/>
        <v>FLO_EMIS</v>
      </c>
      <c r="E37" s="8" t="s">
        <v>204</v>
      </c>
      <c r="F37" s="9" t="str">
        <f>VLOOKUP('COM-MUN-RSD'!E34,Fuels!$B$6:$F$20,$E$2)</f>
        <v>MUNGAS</v>
      </c>
      <c r="G37" s="9" t="str">
        <f t="shared" si="9"/>
        <v>MUNGAS</v>
      </c>
      <c r="H37" s="7" t="str">
        <f>$D$2&amp;'COM-MUN-RSD'!A34&amp;"*"</f>
        <v>MH*</v>
      </c>
      <c r="I37" s="7" t="str">
        <f>"*"&amp;'COM-MUN-RSD'!C34&amp;"*"</f>
        <v>*GasBoilerGAS*</v>
      </c>
      <c r="J37" s="7" t="str">
        <f t="shared" si="10"/>
        <v>MUNCH4N</v>
      </c>
      <c r="K37" s="10">
        <f>'COM-MUN-RSD'!I34/1000</f>
        <v>5.0000000000000001E-3</v>
      </c>
      <c r="M37" s="7" t="s">
        <v>16</v>
      </c>
      <c r="N37" s="7"/>
    </row>
    <row r="38" spans="2:14" x14ac:dyDescent="0.3">
      <c r="B38" s="7"/>
      <c r="C38" s="7"/>
      <c r="D38" s="7" t="str">
        <f t="shared" si="8"/>
        <v>FLO_EMIS</v>
      </c>
      <c r="E38" s="8" t="s">
        <v>204</v>
      </c>
      <c r="F38" s="9" t="str">
        <f>VLOOKUP('COM-MUN-RSD'!E36,Fuels!$B$6:$F$20,$E$2)</f>
        <v>MUNLPG</v>
      </c>
      <c r="G38" s="9" t="str">
        <f t="shared" si="9"/>
        <v>MUNLPG</v>
      </c>
      <c r="H38" s="7" t="str">
        <f>$D$2&amp;'COM-MUN-RSD'!A36&amp;"*"</f>
        <v>MH*</v>
      </c>
      <c r="I38" s="7" t="str">
        <f>"*"&amp;'COM-MUN-RSD'!C36&amp;"*"</f>
        <v>*LPGFurnaceLPG*</v>
      </c>
      <c r="J38" s="7" t="str">
        <f t="shared" si="10"/>
        <v>MUNCH4N</v>
      </c>
      <c r="K38" s="10">
        <f>'COM-MUN-RSD'!I36/1000</f>
        <v>5.0000000000000001E-3</v>
      </c>
      <c r="M38" s="7" t="s">
        <v>16</v>
      </c>
      <c r="N38" s="7"/>
    </row>
    <row r="39" spans="2:14" x14ac:dyDescent="0.3">
      <c r="B39" s="7"/>
      <c r="C39" s="7"/>
      <c r="D39" s="7" t="str">
        <f t="shared" si="8"/>
        <v>FLO_EMIS</v>
      </c>
      <c r="E39" s="8" t="s">
        <v>204</v>
      </c>
      <c r="F39" s="9" t="str">
        <f>VLOOKUP('COM-MUN-RSD'!E43,Fuels!$B$6:$F$20,$E$2)</f>
        <v>MUNGAS</v>
      </c>
      <c r="G39" s="9" t="str">
        <f t="shared" si="9"/>
        <v>MUNGAS</v>
      </c>
      <c r="H39" s="7" t="str">
        <f>$D$2&amp;'COM-MUN-RSD'!A43&amp;"*"</f>
        <v>MK*</v>
      </c>
      <c r="I39" s="7" t="str">
        <f>"*"&amp;'COM-MUN-RSD'!C43&amp;"*"</f>
        <v>*GasOvenHobsELC*</v>
      </c>
      <c r="J39" s="7" t="str">
        <f t="shared" si="10"/>
        <v>MUNCH4N</v>
      </c>
      <c r="K39" s="10">
        <f>'COM-MUN-RSD'!I43/1000</f>
        <v>5.0000000000000001E-3</v>
      </c>
      <c r="M39" s="7" t="s">
        <v>16</v>
      </c>
      <c r="N39" s="7"/>
    </row>
    <row r="40" spans="2:14" x14ac:dyDescent="0.3">
      <c r="B40" s="7"/>
      <c r="C40" s="7"/>
      <c r="D40" s="7" t="str">
        <f t="shared" si="8"/>
        <v>FLO_EMIS</v>
      </c>
      <c r="E40" s="8" t="s">
        <v>204</v>
      </c>
      <c r="F40" s="9" t="str">
        <f>VLOOKUP('COM-MUN-RSD'!E44,Fuels!$B$6:$F$20,$E$2)</f>
        <v>MUNGAS</v>
      </c>
      <c r="G40" s="9" t="str">
        <f t="shared" si="9"/>
        <v>MUNGAS</v>
      </c>
      <c r="H40" s="7" t="str">
        <f>$D$2&amp;'COM-MUN-RSD'!A44&amp;"*"</f>
        <v>MK*</v>
      </c>
      <c r="I40" s="7" t="str">
        <f>"*"&amp;'COM-MUN-RSD'!C44&amp;"*"</f>
        <v>*GasRangeGAS*</v>
      </c>
      <c r="J40" s="7" t="str">
        <f t="shared" si="10"/>
        <v>MUNCH4N</v>
      </c>
      <c r="K40" s="10">
        <f>'COM-MUN-RSD'!I44/1000</f>
        <v>5.0000000000000001E-3</v>
      </c>
      <c r="L40" s="1"/>
      <c r="M40" s="7" t="s">
        <v>16</v>
      </c>
      <c r="N40" s="7"/>
    </row>
    <row r="41" spans="2:14" x14ac:dyDescent="0.3">
      <c r="B41" s="7"/>
      <c r="C41" s="7"/>
      <c r="D41" s="7" t="str">
        <f t="shared" si="8"/>
        <v>FLO_EMIS</v>
      </c>
      <c r="E41" s="8" t="s">
        <v>204</v>
      </c>
      <c r="F41" s="9" t="str">
        <f>VLOOKUP('COM-MUN-RSD'!E45,Fuels!$B$6:$F$20,$E$2)</f>
        <v>MUNGAS</v>
      </c>
      <c r="G41" s="9" t="str">
        <f t="shared" si="9"/>
        <v>MUNGAS</v>
      </c>
      <c r="H41" s="7" t="str">
        <f>$D$2&amp;'COM-MUN-RSD'!A45&amp;"*"</f>
        <v>MK*</v>
      </c>
      <c r="I41" s="7" t="str">
        <f>"*"&amp;'COM-MUN-RSD'!C45&amp;"*"</f>
        <v>*GasFryerGriddleGAS*</v>
      </c>
      <c r="J41" s="7" t="str">
        <f t="shared" si="10"/>
        <v>MUNCH4N</v>
      </c>
      <c r="K41" s="10">
        <f>'COM-MUN-RSD'!I45/1000</f>
        <v>5.0000000000000001E-3</v>
      </c>
      <c r="L41" s="1"/>
      <c r="M41" s="7" t="s">
        <v>16</v>
      </c>
      <c r="N41" s="7"/>
    </row>
    <row r="42" spans="2:14" x14ac:dyDescent="0.3">
      <c r="B42" s="7"/>
      <c r="C42" s="7"/>
      <c r="D42" s="7" t="str">
        <f t="shared" si="8"/>
        <v>FLO_EMIS</v>
      </c>
      <c r="E42" s="8" t="s">
        <v>204</v>
      </c>
      <c r="F42" s="9" t="str">
        <f>VLOOKUP('COM-MUN-RSD'!E46,Fuels!$B$6:$F$20,$E$2)</f>
        <v>MUNGAS</v>
      </c>
      <c r="G42" s="9" t="str">
        <f t="shared" si="9"/>
        <v>MUNGAS</v>
      </c>
      <c r="H42" s="7" t="str">
        <f>$D$2&amp;'COM-MUN-RSD'!A46&amp;"*"</f>
        <v>MK*</v>
      </c>
      <c r="I42" s="7" t="str">
        <f>"*"&amp;'COM-MUN-RSD'!C46&amp;"*"</f>
        <v>*GasSteamerGAS*</v>
      </c>
      <c r="J42" s="7" t="str">
        <f t="shared" si="10"/>
        <v>MUNCH4N</v>
      </c>
      <c r="K42" s="10">
        <f>'COM-MUN-RSD'!I46/1000</f>
        <v>5.0000000000000001E-3</v>
      </c>
      <c r="L42" s="1"/>
      <c r="M42" s="7" t="s">
        <v>16</v>
      </c>
      <c r="N42" s="7"/>
    </row>
    <row r="43" spans="2:14" x14ac:dyDescent="0.3">
      <c r="B43" s="7"/>
      <c r="C43" s="7"/>
      <c r="D43" s="7" t="str">
        <f t="shared" si="8"/>
        <v>FLO_EMIS</v>
      </c>
      <c r="E43" s="8" t="s">
        <v>204</v>
      </c>
      <c r="F43" s="9" t="str">
        <f>VLOOKUP('COM-MUN-RSD'!E47,Fuels!$B$6:$F$20,$E$2)</f>
        <v>MUNLPG</v>
      </c>
      <c r="G43" s="9" t="str">
        <f t="shared" si="9"/>
        <v>MUNLPG</v>
      </c>
      <c r="H43" s="7" t="str">
        <f>$D$2&amp;'COM-MUN-RSD'!A47&amp;"*"</f>
        <v>MK*</v>
      </c>
      <c r="I43" s="7" t="str">
        <f>"*"&amp;'COM-MUN-RSD'!C47&amp;"*"</f>
        <v>*LPGOvenHobsLPG*</v>
      </c>
      <c r="J43" s="7" t="str">
        <f t="shared" si="10"/>
        <v>MUNCH4N</v>
      </c>
      <c r="K43" s="10">
        <f>'COM-MUN-RSD'!I47/1000</f>
        <v>5.0000000000000001E-3</v>
      </c>
      <c r="L43" s="1"/>
      <c r="M43" s="7" t="s">
        <v>16</v>
      </c>
      <c r="N43" s="7"/>
    </row>
    <row r="44" spans="2:14" x14ac:dyDescent="0.3">
      <c r="B44" s="7"/>
      <c r="C44" s="7"/>
      <c r="D44" s="7" t="str">
        <f t="shared" si="8"/>
        <v>FLO_EMIS</v>
      </c>
      <c r="E44" s="8" t="s">
        <v>204</v>
      </c>
      <c r="F44" s="9" t="str">
        <f>VLOOKUP('COM-MUN-RSD'!E48,Fuels!$B$6:$F$20,$E$2)</f>
        <v>MUNLPG</v>
      </c>
      <c r="G44" s="9" t="str">
        <f t="shared" si="9"/>
        <v>MUNLPG</v>
      </c>
      <c r="H44" s="7" t="str">
        <f>$D$2&amp;'COM-MUN-RSD'!A48&amp;"*"</f>
        <v>MK*</v>
      </c>
      <c r="I44" s="7" t="str">
        <f>"*"&amp;'COM-MUN-RSD'!C48&amp;"*"</f>
        <v>*LPGRangeLPG*</v>
      </c>
      <c r="J44" s="7" t="str">
        <f t="shared" si="10"/>
        <v>MUNCH4N</v>
      </c>
      <c r="K44" s="10">
        <f>'COM-MUN-RSD'!I48/1000</f>
        <v>5.0000000000000001E-3</v>
      </c>
      <c r="M44" s="7" t="s">
        <v>16</v>
      </c>
      <c r="N44" s="7"/>
    </row>
    <row r="45" spans="2:14" x14ac:dyDescent="0.3">
      <c r="B45" s="7"/>
      <c r="C45" s="7"/>
      <c r="D45" s="7" t="str">
        <f t="shared" si="8"/>
        <v>FLO_EMIS</v>
      </c>
      <c r="E45" s="8" t="s">
        <v>204</v>
      </c>
      <c r="F45" s="9" t="str">
        <f>VLOOKUP('COM-MUN-RSD'!E58,Fuels!$B$6:$F$20,$E$2)</f>
        <v>MUNBFW</v>
      </c>
      <c r="G45" s="9" t="str">
        <f t="shared" si="9"/>
        <v>MUNBFW</v>
      </c>
      <c r="H45" s="7" t="str">
        <f>$D$2&amp;'COM-MUN-RSD'!A58&amp;"*"</f>
        <v>MW*</v>
      </c>
      <c r="I45" s="7" t="str">
        <f>"*"&amp;'COM-MUN-RSD'!C58&amp;"*"</f>
        <v>*WoodStoveBFW*</v>
      </c>
      <c r="J45" s="7" t="str">
        <f t="shared" si="10"/>
        <v>MUNCH4N</v>
      </c>
      <c r="K45" s="10">
        <f>'COM-MUN-RSD'!I58/1000</f>
        <v>0.3</v>
      </c>
      <c r="L45" s="1"/>
      <c r="M45" s="7" t="s">
        <v>16</v>
      </c>
      <c r="N45" s="7"/>
    </row>
    <row r="46" spans="2:14" x14ac:dyDescent="0.3">
      <c r="B46" s="7"/>
      <c r="C46" s="7"/>
      <c r="D46" s="7" t="str">
        <f t="shared" si="8"/>
        <v>FLO_EMIS</v>
      </c>
      <c r="E46" s="8" t="s">
        <v>204</v>
      </c>
      <c r="F46" s="9" t="str">
        <f>VLOOKUP('COM-MUN-RSD'!E59,Fuels!$B$6:$F$20,$E$2)</f>
        <v>MUNBPL</v>
      </c>
      <c r="G46" s="9" t="str">
        <f t="shared" si="9"/>
        <v>MUNBPL</v>
      </c>
      <c r="H46" s="7" t="str">
        <f>$D$2&amp;'COM-MUN-RSD'!A59&amp;"*"</f>
        <v>MW*</v>
      </c>
      <c r="I46" s="7" t="str">
        <f>"*"&amp;'COM-MUN-RSD'!C59&amp;"*"</f>
        <v>*PelletStoveBPL*</v>
      </c>
      <c r="J46" s="7" t="str">
        <f t="shared" si="10"/>
        <v>MUNCH4N</v>
      </c>
      <c r="K46" s="10">
        <f>'COM-MUN-RSD'!I59/1000</f>
        <v>0.3</v>
      </c>
      <c r="M46" s="7" t="s">
        <v>16</v>
      </c>
      <c r="N46" s="7"/>
    </row>
    <row r="47" spans="2:14" x14ac:dyDescent="0.3">
      <c r="B47" s="7"/>
      <c r="C47" s="7"/>
      <c r="D47" s="7" t="str">
        <f t="shared" si="8"/>
        <v>FLO_EMIS</v>
      </c>
      <c r="E47" s="8" t="s">
        <v>204</v>
      </c>
      <c r="F47" s="9" t="str">
        <f>VLOOKUP('COM-MUN-RSD'!E60,Fuels!$B$6:$F$20,$E$2)</f>
        <v>MUNCOA</v>
      </c>
      <c r="G47" s="9" t="str">
        <f t="shared" si="9"/>
        <v>MUNCOA</v>
      </c>
      <c r="H47" s="7" t="str">
        <f>$D$2&amp;'COM-MUN-RSD'!A60&amp;"*"</f>
        <v>MW*</v>
      </c>
      <c r="I47" s="7" t="str">
        <f>"*"&amp;'COM-MUN-RSD'!C60&amp;"*"</f>
        <v>*CoalFurnaceCOA*</v>
      </c>
      <c r="J47" s="7" t="str">
        <f t="shared" si="10"/>
        <v>MUNCH4N</v>
      </c>
      <c r="K47" s="10">
        <f>'COM-MUN-RSD'!I60/1000</f>
        <v>0.3</v>
      </c>
      <c r="M47" s="7" t="s">
        <v>16</v>
      </c>
      <c r="N47" s="7"/>
    </row>
    <row r="48" spans="2:14" x14ac:dyDescent="0.3">
      <c r="B48" s="7"/>
      <c r="C48" s="7"/>
      <c r="D48" s="7" t="str">
        <f t="shared" si="8"/>
        <v>FLO_EMIS</v>
      </c>
      <c r="E48" s="8" t="s">
        <v>204</v>
      </c>
      <c r="F48" s="9" t="str">
        <f>VLOOKUP('COM-MUN-RSD'!E61,Fuels!$B$6:$F$20,$E$2)</f>
        <v>MUNDST</v>
      </c>
      <c r="G48" s="9" t="str">
        <f t="shared" si="9"/>
        <v>MUNDST</v>
      </c>
      <c r="H48" s="7" t="str">
        <f>$D$2&amp;'COM-MUN-RSD'!A61&amp;"*"</f>
        <v>MW*</v>
      </c>
      <c r="I48" s="7" t="str">
        <f>"*"&amp;'COM-MUN-RSD'!C61&amp;"*"</f>
        <v>*DieselFurnaceDST*</v>
      </c>
      <c r="J48" s="7" t="str">
        <f t="shared" si="10"/>
        <v>MUNCH4N</v>
      </c>
      <c r="K48" s="10">
        <f>'COM-MUN-RSD'!I61/1000</f>
        <v>0.01</v>
      </c>
      <c r="M48" s="7" t="s">
        <v>16</v>
      </c>
      <c r="N48" s="7"/>
    </row>
    <row r="49" spans="2:14" x14ac:dyDescent="0.3">
      <c r="B49" s="7"/>
      <c r="C49" s="7"/>
      <c r="D49" s="7" t="str">
        <f t="shared" si="8"/>
        <v>FLO_EMIS</v>
      </c>
      <c r="E49" s="8" t="s">
        <v>204</v>
      </c>
      <c r="F49" s="9" t="str">
        <f>VLOOKUP('COM-MUN-RSD'!E63,Fuels!$B$6:$F$20,$E$2)</f>
        <v>MUNGAS</v>
      </c>
      <c r="G49" s="9" t="str">
        <f t="shared" si="9"/>
        <v>MUNGAS</v>
      </c>
      <c r="H49" s="7" t="str">
        <f>$D$2&amp;'COM-MUN-RSD'!A63&amp;"*"</f>
        <v>MW*</v>
      </c>
      <c r="I49" s="7" t="str">
        <f>"*"&amp;'COM-MUN-RSD'!C63&amp;"*"</f>
        <v>*GasFurnaceGAS*</v>
      </c>
      <c r="J49" s="7" t="str">
        <f t="shared" si="10"/>
        <v>MUNCH4N</v>
      </c>
      <c r="K49" s="10">
        <f>'COM-MUN-RSD'!I63/1000</f>
        <v>5.0000000000000001E-3</v>
      </c>
      <c r="M49" s="7" t="s">
        <v>16</v>
      </c>
      <c r="N49" s="7"/>
    </row>
    <row r="50" spans="2:14" x14ac:dyDescent="0.3">
      <c r="B50" s="7"/>
      <c r="C50" s="7"/>
      <c r="D50" s="7" t="str">
        <f t="shared" si="8"/>
        <v>FLO_EMIS</v>
      </c>
      <c r="E50" s="8" t="s">
        <v>204</v>
      </c>
      <c r="F50" s="9" t="str">
        <f>VLOOKUP('COM-MUN-RSD'!E65,Fuels!$B$6:$F$20,$E$2)</f>
        <v>MUNLPG</v>
      </c>
      <c r="G50" s="9" t="str">
        <f t="shared" si="9"/>
        <v>MUNLPG</v>
      </c>
      <c r="H50" s="7" t="str">
        <f>$D$2&amp;'COM-MUN-RSD'!A65&amp;"*"</f>
        <v>MW*</v>
      </c>
      <c r="I50" s="7" t="str">
        <f>"*"&amp;'COM-MUN-RSD'!C65&amp;"*"</f>
        <v>*LPGFurnaceLPG*</v>
      </c>
      <c r="J50" s="7" t="str">
        <f t="shared" si="10"/>
        <v>MUNCH4N</v>
      </c>
      <c r="K50" s="10">
        <f>'COM-MUN-RSD'!I65/1000</f>
        <v>5.0000000000000001E-3</v>
      </c>
      <c r="M50" s="7" t="s">
        <v>16</v>
      </c>
      <c r="N50" s="7"/>
    </row>
    <row r="52" spans="2:14" x14ac:dyDescent="0.3">
      <c r="B52" s="1" t="str">
        <f>'COM-MUN-RSD'!J11</f>
        <v>SO2</v>
      </c>
      <c r="C52" s="1"/>
      <c r="D52" s="1"/>
      <c r="E52" s="1"/>
      <c r="F52" s="1"/>
      <c r="G52" s="1"/>
      <c r="H52" s="1"/>
      <c r="I52" s="1"/>
      <c r="M52" s="1"/>
      <c r="N52" s="1"/>
    </row>
    <row r="53" spans="2:14" x14ac:dyDescent="0.3">
      <c r="B53" s="1"/>
      <c r="C53" s="1"/>
      <c r="D53" s="1"/>
      <c r="E53" s="1"/>
      <c r="F53" s="1"/>
      <c r="G53" s="1"/>
      <c r="H53" s="1"/>
      <c r="I53" s="1"/>
      <c r="M53" s="1"/>
      <c r="N53" s="1"/>
    </row>
    <row r="54" spans="2:14" x14ac:dyDescent="0.3">
      <c r="B54" s="3" t="s">
        <v>1</v>
      </c>
      <c r="M54" s="1"/>
      <c r="N54" s="1"/>
    </row>
    <row r="55" spans="2:14" x14ac:dyDescent="0.3">
      <c r="B55" s="5" t="s">
        <v>2</v>
      </c>
      <c r="C55" s="5" t="s">
        <v>3</v>
      </c>
      <c r="D55" s="5" t="s">
        <v>4</v>
      </c>
      <c r="E55" s="5" t="s">
        <v>5</v>
      </c>
      <c r="F55" s="5" t="s">
        <v>6</v>
      </c>
      <c r="G55" s="5" t="s">
        <v>7</v>
      </c>
      <c r="H55" s="5" t="s">
        <v>8</v>
      </c>
      <c r="I55" s="5" t="s">
        <v>9</v>
      </c>
      <c r="J55" s="5" t="s">
        <v>10</v>
      </c>
      <c r="K55" s="5" t="s">
        <v>11</v>
      </c>
      <c r="M55" s="5" t="s">
        <v>12</v>
      </c>
      <c r="N55" s="5" t="s">
        <v>13</v>
      </c>
    </row>
    <row r="56" spans="2:14" x14ac:dyDescent="0.3">
      <c r="B56" s="7"/>
      <c r="C56" s="7"/>
      <c r="D56" s="7" t="str">
        <f>IFERROR(IF(K56&gt;0,"FLO_EMIS","*"),"*")</f>
        <v>FLO_EMIS</v>
      </c>
      <c r="E56" s="8" t="s">
        <v>204</v>
      </c>
      <c r="F56" s="9" t="str">
        <f>VLOOKUP('COM-MUN-RSD'!E26,Fuels!$B$6:$F$20,$E$2)</f>
        <v>MUNBFW</v>
      </c>
      <c r="G56" s="9" t="str">
        <f t="shared" ref="G56:G74" si="11">F56</f>
        <v>MUNBFW</v>
      </c>
      <c r="H56" s="7" t="str">
        <f>$D$2&amp;'COM-MUN-RSD'!A26&amp;"*"</f>
        <v>MH*</v>
      </c>
      <c r="I56" s="7" t="str">
        <f>"*"&amp;'COM-MUN-RSD'!C26&amp;"*"</f>
        <v>*WoodStoveBFW*</v>
      </c>
      <c r="J56" s="7" t="str">
        <f t="shared" ref="J56:J74" si="12">$C$2&amp;B$52&amp;"N"</f>
        <v>MUNSO2N</v>
      </c>
      <c r="K56" s="10">
        <f>'COM-MUN-RSD'!J26/1000</f>
        <v>1.0999999999999999E-2</v>
      </c>
      <c r="M56" s="7" t="s">
        <v>16</v>
      </c>
      <c r="N56" s="7"/>
    </row>
    <row r="57" spans="2:14" x14ac:dyDescent="0.3">
      <c r="B57" s="7"/>
      <c r="C57" s="7"/>
      <c r="D57" s="7" t="str">
        <f t="shared" ref="D57:D74" si="13">IFERROR(IF(K57&gt;0,"FLO_EMIS","*"),"*")</f>
        <v>FLO_EMIS</v>
      </c>
      <c r="E57" s="8" t="s">
        <v>204</v>
      </c>
      <c r="F57" s="9" t="str">
        <f>VLOOKUP('COM-MUN-RSD'!E27,Fuels!$B$6:$F$20,$E$2)</f>
        <v>MUNBPL</v>
      </c>
      <c r="G57" s="9" t="str">
        <f t="shared" si="11"/>
        <v>MUNBPL</v>
      </c>
      <c r="H57" s="7" t="str">
        <f>$D$2&amp;'COM-MUN-RSD'!A27&amp;"*"</f>
        <v>MH*</v>
      </c>
      <c r="I57" s="7" t="str">
        <f>"*"&amp;'COM-MUN-RSD'!C27&amp;"*"</f>
        <v>*PelletBoilerBPL*</v>
      </c>
      <c r="J57" s="7" t="str">
        <f t="shared" si="12"/>
        <v>MUNSO2N</v>
      </c>
      <c r="K57" s="10">
        <f>'COM-MUN-RSD'!J27/1000</f>
        <v>1.0999999999999999E-2</v>
      </c>
      <c r="M57" s="7" t="s">
        <v>16</v>
      </c>
      <c r="N57" s="7"/>
    </row>
    <row r="58" spans="2:14" x14ac:dyDescent="0.3">
      <c r="B58" s="7"/>
      <c r="C58" s="7"/>
      <c r="D58" s="7" t="str">
        <f t="shared" si="13"/>
        <v>FLO_EMIS</v>
      </c>
      <c r="E58" s="8" t="s">
        <v>204</v>
      </c>
      <c r="F58" s="9" t="str">
        <f>VLOOKUP('COM-MUN-RSD'!E28,Fuels!$B$6:$F$20,$E$2)</f>
        <v>MUNCOA</v>
      </c>
      <c r="G58" s="9" t="str">
        <f t="shared" si="11"/>
        <v>MUNCOA</v>
      </c>
      <c r="H58" s="7" t="str">
        <f>$D$2&amp;'COM-MUN-RSD'!A28&amp;"*"</f>
        <v>MH*</v>
      </c>
      <c r="I58" s="7" t="str">
        <f>"*"&amp;'COM-MUN-RSD'!C28&amp;"*"</f>
        <v>*CoalBoilerCOA*</v>
      </c>
      <c r="J58" s="7" t="str">
        <f t="shared" si="12"/>
        <v>MUNSO2N</v>
      </c>
      <c r="K58" s="10">
        <f>'COM-MUN-RSD'!J28/1000</f>
        <v>0.9</v>
      </c>
      <c r="M58" s="7" t="s">
        <v>16</v>
      </c>
      <c r="N58" s="7"/>
    </row>
    <row r="59" spans="2:14" x14ac:dyDescent="0.3">
      <c r="B59" s="7"/>
      <c r="C59" s="7"/>
      <c r="D59" s="7" t="str">
        <f t="shared" si="13"/>
        <v>FLO_EMIS</v>
      </c>
      <c r="E59" s="8" t="s">
        <v>204</v>
      </c>
      <c r="F59" s="9" t="str">
        <f>VLOOKUP('COM-MUN-RSD'!E29,Fuels!$B$6:$F$20,$E$2)</f>
        <v>MUNCOA</v>
      </c>
      <c r="G59" s="9" t="str">
        <f t="shared" si="11"/>
        <v>MUNCOA</v>
      </c>
      <c r="H59" s="7" t="str">
        <f>$D$2&amp;'COM-MUN-RSD'!A29&amp;"*"</f>
        <v>MH*</v>
      </c>
      <c r="I59" s="7" t="str">
        <f>"*"&amp;'COM-MUN-RSD'!C29&amp;"*"</f>
        <v>*DieselFurnaceDST*</v>
      </c>
      <c r="J59" s="7" t="str">
        <f t="shared" si="12"/>
        <v>MUNSO2N</v>
      </c>
      <c r="K59" s="10">
        <f>'COM-MUN-RSD'!J29/1000</f>
        <v>0.06</v>
      </c>
      <c r="M59" s="7" t="s">
        <v>16</v>
      </c>
      <c r="N59" s="7"/>
    </row>
    <row r="60" spans="2:14" x14ac:dyDescent="0.3">
      <c r="B60" s="7"/>
      <c r="C60" s="7"/>
      <c r="D60" s="7" t="str">
        <f t="shared" si="13"/>
        <v>FLO_EMIS</v>
      </c>
      <c r="E60" s="8" t="s">
        <v>204</v>
      </c>
      <c r="F60" s="9" t="str">
        <f>VLOOKUP('COM-MUN-RSD'!E33,Fuels!$B$6:$F$20,$E$2)</f>
        <v>MUNGAS</v>
      </c>
      <c r="G60" s="9" t="str">
        <f t="shared" si="11"/>
        <v>MUNGAS</v>
      </c>
      <c r="H60" s="7" t="str">
        <f>$D$2&amp;'COM-MUN-RSD'!A33&amp;"*"</f>
        <v>MH*</v>
      </c>
      <c r="I60" s="7" t="str">
        <f>"*"&amp;'COM-MUN-RSD'!C33&amp;"*"</f>
        <v>*GasFurnaceGAS*</v>
      </c>
      <c r="J60" s="7" t="str">
        <f t="shared" si="12"/>
        <v>MUNSO2N</v>
      </c>
      <c r="K60" s="10">
        <f>'COM-MUN-RSD'!J33/1000</f>
        <v>2.9999999999999997E-4</v>
      </c>
      <c r="M60" s="7" t="s">
        <v>16</v>
      </c>
      <c r="N60" s="7"/>
    </row>
    <row r="61" spans="2:14" x14ac:dyDescent="0.3">
      <c r="B61" s="7"/>
      <c r="C61" s="7"/>
      <c r="D61" s="7" t="str">
        <f t="shared" si="13"/>
        <v>FLO_EMIS</v>
      </c>
      <c r="E61" s="8" t="s">
        <v>204</v>
      </c>
      <c r="F61" s="9" t="str">
        <f>VLOOKUP('COM-MUN-RSD'!E34,Fuels!$B$6:$F$20,$E$2)</f>
        <v>MUNGAS</v>
      </c>
      <c r="G61" s="9" t="str">
        <f t="shared" si="11"/>
        <v>MUNGAS</v>
      </c>
      <c r="H61" s="7" t="str">
        <f>$D$2&amp;'COM-MUN-RSD'!A34&amp;"*"</f>
        <v>MH*</v>
      </c>
      <c r="I61" s="7" t="str">
        <f>"*"&amp;'COM-MUN-RSD'!C34&amp;"*"</f>
        <v>*GasBoilerGAS*</v>
      </c>
      <c r="J61" s="7" t="str">
        <f t="shared" si="12"/>
        <v>MUNSO2N</v>
      </c>
      <c r="K61" s="10">
        <f>'COM-MUN-RSD'!J34/1000</f>
        <v>2.9999999999999997E-4</v>
      </c>
      <c r="M61" s="7" t="s">
        <v>16</v>
      </c>
      <c r="N61" s="7"/>
    </row>
    <row r="62" spans="2:14" x14ac:dyDescent="0.3">
      <c r="B62" s="7"/>
      <c r="C62" s="7"/>
      <c r="D62" s="7" t="str">
        <f t="shared" si="13"/>
        <v>FLO_EMIS</v>
      </c>
      <c r="E62" s="8" t="s">
        <v>204</v>
      </c>
      <c r="F62" s="9" t="str">
        <f>VLOOKUP('COM-MUN-RSD'!E36,Fuels!$B$6:$F$20,$E$2)</f>
        <v>MUNLPG</v>
      </c>
      <c r="G62" s="9" t="str">
        <f t="shared" si="11"/>
        <v>MUNLPG</v>
      </c>
      <c r="H62" s="7" t="str">
        <f>$D$2&amp;'COM-MUN-RSD'!A36&amp;"*"</f>
        <v>MH*</v>
      </c>
      <c r="I62" s="7" t="str">
        <f>"*"&amp;'COM-MUN-RSD'!C36&amp;"*"</f>
        <v>*LPGFurnaceLPG*</v>
      </c>
      <c r="J62" s="7" t="str">
        <f t="shared" si="12"/>
        <v>MUNSO2N</v>
      </c>
      <c r="K62" s="10">
        <f>'COM-MUN-RSD'!J36/1000</f>
        <v>2.9999999999999997E-4</v>
      </c>
      <c r="M62" s="7" t="s">
        <v>16</v>
      </c>
      <c r="N62" s="7"/>
    </row>
    <row r="63" spans="2:14" x14ac:dyDescent="0.3">
      <c r="B63" s="7"/>
      <c r="C63" s="7"/>
      <c r="D63" s="7" t="str">
        <f t="shared" si="13"/>
        <v>FLO_EMIS</v>
      </c>
      <c r="E63" s="8" t="s">
        <v>204</v>
      </c>
      <c r="F63" s="9" t="str">
        <f>VLOOKUP('COM-MUN-RSD'!E43,Fuels!$B$6:$F$20,$E$2)</f>
        <v>MUNGAS</v>
      </c>
      <c r="G63" s="9" t="str">
        <f t="shared" si="11"/>
        <v>MUNGAS</v>
      </c>
      <c r="H63" s="7" t="str">
        <f>$D$2&amp;'COM-MUN-RSD'!A43&amp;"*"</f>
        <v>MK*</v>
      </c>
      <c r="I63" s="7" t="str">
        <f>"*"&amp;'COM-MUN-RSD'!C43&amp;"*"</f>
        <v>*GasOvenHobsELC*</v>
      </c>
      <c r="J63" s="7" t="str">
        <f t="shared" si="12"/>
        <v>MUNSO2N</v>
      </c>
      <c r="K63" s="10">
        <f>'COM-MUN-RSD'!J43/1000</f>
        <v>2.9999999999999997E-4</v>
      </c>
      <c r="M63" s="7" t="s">
        <v>16</v>
      </c>
      <c r="N63" s="7"/>
    </row>
    <row r="64" spans="2:14" x14ac:dyDescent="0.3">
      <c r="B64" s="7"/>
      <c r="C64" s="7"/>
      <c r="D64" s="7" t="str">
        <f t="shared" si="13"/>
        <v>FLO_EMIS</v>
      </c>
      <c r="E64" s="8" t="s">
        <v>204</v>
      </c>
      <c r="F64" s="9" t="str">
        <f>VLOOKUP('COM-MUN-RSD'!E44,Fuels!$B$6:$F$20,$E$2)</f>
        <v>MUNGAS</v>
      </c>
      <c r="G64" s="9" t="str">
        <f t="shared" si="11"/>
        <v>MUNGAS</v>
      </c>
      <c r="H64" s="7" t="str">
        <f>$D$2&amp;'COM-MUN-RSD'!A44&amp;"*"</f>
        <v>MK*</v>
      </c>
      <c r="I64" s="7" t="str">
        <f>"*"&amp;'COM-MUN-RSD'!C44&amp;"*"</f>
        <v>*GasRangeGAS*</v>
      </c>
      <c r="J64" s="7" t="str">
        <f t="shared" si="12"/>
        <v>MUNSO2N</v>
      </c>
      <c r="K64" s="10">
        <f>'COM-MUN-RSD'!J44/1000</f>
        <v>2.9999999999999997E-4</v>
      </c>
      <c r="M64" s="7" t="s">
        <v>16</v>
      </c>
      <c r="N64" s="7"/>
    </row>
    <row r="65" spans="2:14" x14ac:dyDescent="0.3">
      <c r="B65" s="7"/>
      <c r="C65" s="7"/>
      <c r="D65" s="7" t="str">
        <f t="shared" si="13"/>
        <v>FLO_EMIS</v>
      </c>
      <c r="E65" s="8" t="s">
        <v>204</v>
      </c>
      <c r="F65" s="9" t="str">
        <f>VLOOKUP('COM-MUN-RSD'!E45,Fuels!$B$6:$F$20,$E$2)</f>
        <v>MUNGAS</v>
      </c>
      <c r="G65" s="9" t="str">
        <f t="shared" si="11"/>
        <v>MUNGAS</v>
      </c>
      <c r="H65" s="7" t="str">
        <f>$D$2&amp;'COM-MUN-RSD'!A45&amp;"*"</f>
        <v>MK*</v>
      </c>
      <c r="I65" s="7" t="str">
        <f>"*"&amp;'COM-MUN-RSD'!C45&amp;"*"</f>
        <v>*GasFryerGriddleGAS*</v>
      </c>
      <c r="J65" s="7" t="str">
        <f t="shared" si="12"/>
        <v>MUNSO2N</v>
      </c>
      <c r="K65" s="10">
        <f>'COM-MUN-RSD'!J45/1000</f>
        <v>2.9999999999999997E-4</v>
      </c>
      <c r="M65" s="7" t="s">
        <v>16</v>
      </c>
      <c r="N65" s="7"/>
    </row>
    <row r="66" spans="2:14" x14ac:dyDescent="0.3">
      <c r="B66" s="7"/>
      <c r="C66" s="7"/>
      <c r="D66" s="7" t="str">
        <f t="shared" si="13"/>
        <v>FLO_EMIS</v>
      </c>
      <c r="E66" s="8" t="s">
        <v>204</v>
      </c>
      <c r="F66" s="9" t="str">
        <f>VLOOKUP('COM-MUN-RSD'!E46,Fuels!$B$6:$F$20,$E$2)</f>
        <v>MUNGAS</v>
      </c>
      <c r="G66" s="9" t="str">
        <f t="shared" si="11"/>
        <v>MUNGAS</v>
      </c>
      <c r="H66" s="7" t="str">
        <f>$D$2&amp;'COM-MUN-RSD'!A46&amp;"*"</f>
        <v>MK*</v>
      </c>
      <c r="I66" s="7" t="str">
        <f>"*"&amp;'COM-MUN-RSD'!C46&amp;"*"</f>
        <v>*GasSteamerGAS*</v>
      </c>
      <c r="J66" s="7" t="str">
        <f t="shared" si="12"/>
        <v>MUNSO2N</v>
      </c>
      <c r="K66" s="10">
        <f>'COM-MUN-RSD'!J46/1000</f>
        <v>2.9999999999999997E-4</v>
      </c>
      <c r="M66" s="7" t="s">
        <v>16</v>
      </c>
      <c r="N66" s="7"/>
    </row>
    <row r="67" spans="2:14" x14ac:dyDescent="0.3">
      <c r="B67" s="7"/>
      <c r="C67" s="7"/>
      <c r="D67" s="7" t="str">
        <f t="shared" si="13"/>
        <v>FLO_EMIS</v>
      </c>
      <c r="E67" s="8" t="s">
        <v>204</v>
      </c>
      <c r="F67" s="9" t="str">
        <f>VLOOKUP('COM-MUN-RSD'!E47,Fuels!$B$6:$F$20,$E$2)</f>
        <v>MUNLPG</v>
      </c>
      <c r="G67" s="9" t="str">
        <f t="shared" si="11"/>
        <v>MUNLPG</v>
      </c>
      <c r="H67" s="7" t="str">
        <f>$D$2&amp;'COM-MUN-RSD'!A47&amp;"*"</f>
        <v>MK*</v>
      </c>
      <c r="I67" s="7" t="str">
        <f>"*"&amp;'COM-MUN-RSD'!C47&amp;"*"</f>
        <v>*LPGOvenHobsLPG*</v>
      </c>
      <c r="J67" s="7" t="str">
        <f t="shared" si="12"/>
        <v>MUNSO2N</v>
      </c>
      <c r="K67" s="10">
        <f>'COM-MUN-RSD'!J47/1000</f>
        <v>0.06</v>
      </c>
      <c r="M67" s="7" t="s">
        <v>16</v>
      </c>
      <c r="N67" s="7"/>
    </row>
    <row r="68" spans="2:14" x14ac:dyDescent="0.3">
      <c r="B68" s="7"/>
      <c r="C68" s="7"/>
      <c r="D68" s="7" t="str">
        <f t="shared" si="13"/>
        <v>FLO_EMIS</v>
      </c>
      <c r="E68" s="8" t="s">
        <v>204</v>
      </c>
      <c r="F68" s="9" t="str">
        <f>VLOOKUP('COM-MUN-RSD'!E48,Fuels!$B$6:$F$20,$E$2)</f>
        <v>MUNLPG</v>
      </c>
      <c r="G68" s="9" t="str">
        <f t="shared" si="11"/>
        <v>MUNLPG</v>
      </c>
      <c r="H68" s="7" t="str">
        <f>$D$2&amp;'COM-MUN-RSD'!A48&amp;"*"</f>
        <v>MK*</v>
      </c>
      <c r="I68" s="7" t="str">
        <f>"*"&amp;'COM-MUN-RSD'!C48&amp;"*"</f>
        <v>*LPGRangeLPG*</v>
      </c>
      <c r="J68" s="7" t="str">
        <f t="shared" si="12"/>
        <v>MUNSO2N</v>
      </c>
      <c r="K68" s="10">
        <f>'COM-MUN-RSD'!J48/1000</f>
        <v>0.06</v>
      </c>
      <c r="M68" s="7" t="s">
        <v>16</v>
      </c>
      <c r="N68" s="7"/>
    </row>
    <row r="69" spans="2:14" x14ac:dyDescent="0.3">
      <c r="B69" s="7"/>
      <c r="C69" s="7"/>
      <c r="D69" s="7" t="str">
        <f t="shared" si="13"/>
        <v>FLO_EMIS</v>
      </c>
      <c r="E69" s="8" t="s">
        <v>204</v>
      </c>
      <c r="F69" s="9" t="str">
        <f>VLOOKUP('COM-MUN-RSD'!E58,Fuels!$B$6:$F$20,$E$2)</f>
        <v>MUNBFW</v>
      </c>
      <c r="G69" s="9" t="str">
        <f t="shared" si="11"/>
        <v>MUNBFW</v>
      </c>
      <c r="H69" s="7" t="str">
        <f>$D$2&amp;'COM-MUN-RSD'!A58&amp;"*"</f>
        <v>MW*</v>
      </c>
      <c r="I69" s="7" t="str">
        <f>"*"&amp;'COM-MUN-RSD'!C58&amp;"*"</f>
        <v>*WoodStoveBFW*</v>
      </c>
      <c r="J69" s="7" t="str">
        <f t="shared" si="12"/>
        <v>MUNSO2N</v>
      </c>
      <c r="K69" s="10">
        <f>'COM-MUN-RSD'!J58/1000</f>
        <v>1.0999999999999999E-2</v>
      </c>
      <c r="M69" s="7" t="s">
        <v>16</v>
      </c>
      <c r="N69" s="7"/>
    </row>
    <row r="70" spans="2:14" x14ac:dyDescent="0.3">
      <c r="B70" s="7"/>
      <c r="C70" s="7"/>
      <c r="D70" s="7" t="str">
        <f t="shared" si="13"/>
        <v>FLO_EMIS</v>
      </c>
      <c r="E70" s="8" t="s">
        <v>204</v>
      </c>
      <c r="F70" s="9" t="str">
        <f>VLOOKUP('COM-MUN-RSD'!E59,Fuels!$B$6:$F$20,$E$2)</f>
        <v>MUNBPL</v>
      </c>
      <c r="G70" s="9" t="str">
        <f t="shared" si="11"/>
        <v>MUNBPL</v>
      </c>
      <c r="H70" s="7" t="str">
        <f>$D$2&amp;'COM-MUN-RSD'!A59&amp;"*"</f>
        <v>MW*</v>
      </c>
      <c r="I70" s="7" t="str">
        <f>"*"&amp;'COM-MUN-RSD'!C59&amp;"*"</f>
        <v>*PelletStoveBPL*</v>
      </c>
      <c r="J70" s="7" t="str">
        <f t="shared" si="12"/>
        <v>MUNSO2N</v>
      </c>
      <c r="K70" s="10">
        <f>'COM-MUN-RSD'!J59/1000</f>
        <v>1.0999999999999999E-2</v>
      </c>
      <c r="M70" s="7" t="s">
        <v>16</v>
      </c>
      <c r="N70" s="7"/>
    </row>
    <row r="71" spans="2:14" x14ac:dyDescent="0.3">
      <c r="B71" s="7"/>
      <c r="C71" s="7"/>
      <c r="D71" s="7" t="str">
        <f t="shared" si="13"/>
        <v>FLO_EMIS</v>
      </c>
      <c r="E71" s="8" t="s">
        <v>204</v>
      </c>
      <c r="F71" s="9" t="str">
        <f>VLOOKUP('COM-MUN-RSD'!E60,Fuels!$B$6:$F$20,$E$2)</f>
        <v>MUNCOA</v>
      </c>
      <c r="G71" s="9" t="str">
        <f t="shared" si="11"/>
        <v>MUNCOA</v>
      </c>
      <c r="H71" s="7" t="str">
        <f>$D$2&amp;'COM-MUN-RSD'!A60&amp;"*"</f>
        <v>MW*</v>
      </c>
      <c r="I71" s="7" t="str">
        <f>"*"&amp;'COM-MUN-RSD'!C60&amp;"*"</f>
        <v>*CoalFurnaceCOA*</v>
      </c>
      <c r="J71" s="7" t="str">
        <f t="shared" si="12"/>
        <v>MUNSO2N</v>
      </c>
      <c r="K71" s="10">
        <f>'COM-MUN-RSD'!J60/1000</f>
        <v>0.9</v>
      </c>
      <c r="M71" s="7" t="s">
        <v>16</v>
      </c>
      <c r="N71" s="7"/>
    </row>
    <row r="72" spans="2:14" x14ac:dyDescent="0.3">
      <c r="B72" s="7"/>
      <c r="C72" s="7"/>
      <c r="D72" s="7" t="str">
        <f t="shared" si="13"/>
        <v>FLO_EMIS</v>
      </c>
      <c r="E72" s="8" t="s">
        <v>204</v>
      </c>
      <c r="F72" s="9" t="str">
        <f>VLOOKUP('COM-MUN-RSD'!E61,Fuels!$B$6:$F$20,$E$2)</f>
        <v>MUNDST</v>
      </c>
      <c r="G72" s="9" t="str">
        <f t="shared" si="11"/>
        <v>MUNDST</v>
      </c>
      <c r="H72" s="7" t="str">
        <f>$D$2&amp;'COM-MUN-RSD'!A61&amp;"*"</f>
        <v>MW*</v>
      </c>
      <c r="I72" s="7" t="str">
        <f>"*"&amp;'COM-MUN-RSD'!C61&amp;"*"</f>
        <v>*DieselFurnaceDST*</v>
      </c>
      <c r="J72" s="7" t="str">
        <f t="shared" si="12"/>
        <v>MUNSO2N</v>
      </c>
      <c r="K72" s="10">
        <f>'COM-MUN-RSD'!J61/1000</f>
        <v>0.06</v>
      </c>
      <c r="M72" s="7" t="s">
        <v>16</v>
      </c>
      <c r="N72" s="7"/>
    </row>
    <row r="73" spans="2:14" x14ac:dyDescent="0.3">
      <c r="B73" s="7"/>
      <c r="C73" s="7"/>
      <c r="D73" s="7" t="str">
        <f t="shared" si="13"/>
        <v>FLO_EMIS</v>
      </c>
      <c r="E73" s="8" t="s">
        <v>204</v>
      </c>
      <c r="F73" s="9" t="str">
        <f>VLOOKUP('COM-MUN-RSD'!E63,Fuels!$B$6:$F$20,$E$2)</f>
        <v>MUNGAS</v>
      </c>
      <c r="G73" s="9" t="str">
        <f t="shared" si="11"/>
        <v>MUNGAS</v>
      </c>
      <c r="H73" s="7" t="str">
        <f>$D$2&amp;'COM-MUN-RSD'!A63&amp;"*"</f>
        <v>MW*</v>
      </c>
      <c r="I73" s="7" t="str">
        <f>"*"&amp;'COM-MUN-RSD'!C63&amp;"*"</f>
        <v>*GasFurnaceGAS*</v>
      </c>
      <c r="J73" s="7" t="str">
        <f t="shared" si="12"/>
        <v>MUNSO2N</v>
      </c>
      <c r="K73" s="10">
        <f>'COM-MUN-RSD'!J63/1000</f>
        <v>2.9999999999999997E-4</v>
      </c>
      <c r="M73" s="7" t="s">
        <v>16</v>
      </c>
      <c r="N73" s="7"/>
    </row>
    <row r="74" spans="2:14" x14ac:dyDescent="0.3">
      <c r="B74" s="7"/>
      <c r="C74" s="7"/>
      <c r="D74" s="7" t="str">
        <f t="shared" si="13"/>
        <v>FLO_EMIS</v>
      </c>
      <c r="E74" s="8" t="s">
        <v>204</v>
      </c>
      <c r="F74" s="9" t="str">
        <f>VLOOKUP('COM-MUN-RSD'!E65,Fuels!$B$6:$F$20,$E$2)</f>
        <v>MUNLPG</v>
      </c>
      <c r="G74" s="9" t="str">
        <f t="shared" si="11"/>
        <v>MUNLPG</v>
      </c>
      <c r="H74" s="7" t="str">
        <f>$D$2&amp;'COM-MUN-RSD'!A65&amp;"*"</f>
        <v>MW*</v>
      </c>
      <c r="I74" s="7" t="str">
        <f>"*"&amp;'COM-MUN-RSD'!C65&amp;"*"</f>
        <v>*LPGFurnaceLPG*</v>
      </c>
      <c r="J74" s="7" t="str">
        <f t="shared" si="12"/>
        <v>MUNSO2N</v>
      </c>
      <c r="K74" s="10">
        <f>'COM-MUN-RSD'!J65/1000</f>
        <v>0.06</v>
      </c>
      <c r="M74" s="7" t="s">
        <v>16</v>
      </c>
      <c r="N74" s="7"/>
    </row>
    <row r="76" spans="2:14" x14ac:dyDescent="0.3">
      <c r="B76" s="1" t="str">
        <f>'COM-MUN-RSD'!K11</f>
        <v>NOX</v>
      </c>
      <c r="C76" s="1"/>
      <c r="D76" s="1"/>
      <c r="E76" s="1"/>
      <c r="F76" s="1"/>
      <c r="G76" s="1"/>
      <c r="H76" s="1"/>
      <c r="I76" s="1"/>
      <c r="M76" s="1"/>
      <c r="N76" s="1"/>
    </row>
    <row r="77" spans="2:14" x14ac:dyDescent="0.3">
      <c r="B77" s="1"/>
      <c r="C77" s="1"/>
      <c r="D77" s="1"/>
      <c r="E77" s="1"/>
      <c r="F77" s="1"/>
      <c r="G77" s="1"/>
      <c r="H77" s="1"/>
      <c r="I77" s="1"/>
      <c r="M77" s="1"/>
      <c r="N77" s="1"/>
    </row>
    <row r="78" spans="2:14" x14ac:dyDescent="0.3">
      <c r="B78" s="3" t="s">
        <v>1</v>
      </c>
      <c r="M78" s="1"/>
      <c r="N78" s="1"/>
    </row>
    <row r="79" spans="2:14" x14ac:dyDescent="0.3">
      <c r="B79" s="5" t="s">
        <v>2</v>
      </c>
      <c r="C79" s="5" t="s">
        <v>3</v>
      </c>
      <c r="D79" s="5" t="s">
        <v>4</v>
      </c>
      <c r="E79" s="5" t="s">
        <v>5</v>
      </c>
      <c r="F79" s="5" t="s">
        <v>6</v>
      </c>
      <c r="G79" s="5" t="s">
        <v>7</v>
      </c>
      <c r="H79" s="5" t="s">
        <v>8</v>
      </c>
      <c r="I79" s="5" t="s">
        <v>9</v>
      </c>
      <c r="J79" s="5" t="s">
        <v>10</v>
      </c>
      <c r="K79" s="5" t="s">
        <v>11</v>
      </c>
      <c r="M79" s="5" t="s">
        <v>12</v>
      </c>
      <c r="N79" s="5" t="s">
        <v>13</v>
      </c>
    </row>
    <row r="80" spans="2:14" x14ac:dyDescent="0.3">
      <c r="B80" s="7"/>
      <c r="C80" s="7"/>
      <c r="D80" s="7" t="str">
        <f>IFERROR(IF(K80&gt;0,"FLO_EMIS","*"),"*")</f>
        <v>FLO_EMIS</v>
      </c>
      <c r="E80" s="8" t="s">
        <v>204</v>
      </c>
      <c r="F80" s="9" t="str">
        <f>VLOOKUP('COM-MUN-RSD'!E26,Fuels!$B$6:$F$20,$E$2)</f>
        <v>MUNBFW</v>
      </c>
      <c r="G80" s="9" t="str">
        <f t="shared" ref="G80:G98" si="14">F80</f>
        <v>MUNBFW</v>
      </c>
      <c r="H80" s="7" t="str">
        <f>$D$2&amp;'COM-MUN-RSD'!A26&amp;"*"</f>
        <v>MH*</v>
      </c>
      <c r="I80" s="7" t="str">
        <f>"*"&amp;'COM-MUN-RSD'!C26&amp;"*"</f>
        <v>*WoodStoveBFW*</v>
      </c>
      <c r="J80" s="7" t="str">
        <f t="shared" ref="J80:J98" si="15">$C$2&amp;B$76&amp;"N"</f>
        <v>MUNNOXN</v>
      </c>
      <c r="K80" s="10">
        <f>'COM-MUN-RSD'!K26/1000</f>
        <v>0.05</v>
      </c>
      <c r="M80" s="7" t="s">
        <v>16</v>
      </c>
      <c r="N80" s="7"/>
    </row>
    <row r="81" spans="2:14" x14ac:dyDescent="0.3">
      <c r="B81" s="7"/>
      <c r="C81" s="7"/>
      <c r="D81" s="7" t="str">
        <f t="shared" ref="D81:D98" si="16">IFERROR(IF(K81&gt;0,"FLO_EMIS","*"),"*")</f>
        <v>FLO_EMIS</v>
      </c>
      <c r="E81" s="8" t="s">
        <v>204</v>
      </c>
      <c r="F81" s="9" t="str">
        <f>VLOOKUP('COM-MUN-RSD'!E27,Fuels!$B$6:$F$20,$E$2)</f>
        <v>MUNBPL</v>
      </c>
      <c r="G81" s="9" t="str">
        <f t="shared" si="14"/>
        <v>MUNBPL</v>
      </c>
      <c r="H81" s="7" t="str">
        <f>$D$2&amp;'COM-MUN-RSD'!A27&amp;"*"</f>
        <v>MH*</v>
      </c>
      <c r="I81" s="7" t="str">
        <f>"*"&amp;'COM-MUN-RSD'!C27&amp;"*"</f>
        <v>*PelletBoilerBPL*</v>
      </c>
      <c r="J81" s="7" t="str">
        <f t="shared" si="15"/>
        <v>MUNNOXN</v>
      </c>
      <c r="K81" s="10">
        <f>'COM-MUN-RSD'!K27/1000</f>
        <v>0.08</v>
      </c>
      <c r="M81" s="7" t="s">
        <v>16</v>
      </c>
      <c r="N81" s="7"/>
    </row>
    <row r="82" spans="2:14" x14ac:dyDescent="0.3">
      <c r="B82" s="7"/>
      <c r="C82" s="7"/>
      <c r="D82" s="7" t="str">
        <f t="shared" si="16"/>
        <v>FLO_EMIS</v>
      </c>
      <c r="E82" s="8" t="s">
        <v>204</v>
      </c>
      <c r="F82" s="9" t="str">
        <f>VLOOKUP('COM-MUN-RSD'!E28,Fuels!$B$6:$F$20,$E$2)</f>
        <v>MUNCOA</v>
      </c>
      <c r="G82" s="9" t="str">
        <f t="shared" si="14"/>
        <v>MUNCOA</v>
      </c>
      <c r="H82" s="7" t="str">
        <f>$D$2&amp;'COM-MUN-RSD'!A28&amp;"*"</f>
        <v>MH*</v>
      </c>
      <c r="I82" s="7" t="str">
        <f>"*"&amp;'COM-MUN-RSD'!C28&amp;"*"</f>
        <v>*CoalBoilerCOA*</v>
      </c>
      <c r="J82" s="7" t="str">
        <f t="shared" si="15"/>
        <v>MUNNOXN</v>
      </c>
      <c r="K82" s="10">
        <f>'COM-MUN-RSD'!K28/1000</f>
        <v>0.158</v>
      </c>
      <c r="M82" s="7" t="s">
        <v>16</v>
      </c>
      <c r="N82" s="7"/>
    </row>
    <row r="83" spans="2:14" x14ac:dyDescent="0.3">
      <c r="B83" s="7"/>
      <c r="C83" s="7"/>
      <c r="D83" s="7" t="str">
        <f t="shared" si="16"/>
        <v>FLO_EMIS</v>
      </c>
      <c r="E83" s="8" t="s">
        <v>204</v>
      </c>
      <c r="F83" s="9" t="str">
        <f>VLOOKUP('COM-MUN-RSD'!E29,Fuels!$B$6:$F$20,$E$2)</f>
        <v>MUNCOA</v>
      </c>
      <c r="G83" s="9" t="str">
        <f t="shared" si="14"/>
        <v>MUNCOA</v>
      </c>
      <c r="H83" s="7" t="str">
        <f>$D$2&amp;'COM-MUN-RSD'!A29&amp;"*"</f>
        <v>MH*</v>
      </c>
      <c r="I83" s="7" t="str">
        <f>"*"&amp;'COM-MUN-RSD'!C29&amp;"*"</f>
        <v>*DieselFurnaceDST*</v>
      </c>
      <c r="J83" s="7" t="str">
        <f t="shared" si="15"/>
        <v>MUNNOXN</v>
      </c>
      <c r="K83" s="10">
        <f>'COM-MUN-RSD'!K29/1000</f>
        <v>3.4000000000000002E-2</v>
      </c>
      <c r="M83" s="7" t="s">
        <v>16</v>
      </c>
      <c r="N83" s="7"/>
    </row>
    <row r="84" spans="2:14" x14ac:dyDescent="0.3">
      <c r="B84" s="7"/>
      <c r="C84" s="7"/>
      <c r="D84" s="7" t="str">
        <f t="shared" si="16"/>
        <v>FLO_EMIS</v>
      </c>
      <c r="E84" s="8" t="s">
        <v>204</v>
      </c>
      <c r="F84" s="9" t="str">
        <f>VLOOKUP('COM-MUN-RSD'!E33,Fuels!$B$6:$F$20,$E$2)</f>
        <v>MUNGAS</v>
      </c>
      <c r="G84" s="9" t="str">
        <f t="shared" si="14"/>
        <v>MUNGAS</v>
      </c>
      <c r="H84" s="7" t="str">
        <f>$D$2&amp;'COM-MUN-RSD'!A33&amp;"*"</f>
        <v>MH*</v>
      </c>
      <c r="I84" s="7" t="str">
        <f>"*"&amp;'COM-MUN-RSD'!C33&amp;"*"</f>
        <v>*GasFurnaceGAS*</v>
      </c>
      <c r="J84" s="7" t="str">
        <f t="shared" si="15"/>
        <v>MUNNOXN</v>
      </c>
      <c r="K84" s="10">
        <f>'COM-MUN-RSD'!K33/1000</f>
        <v>0.06</v>
      </c>
      <c r="M84" s="7" t="s">
        <v>16</v>
      </c>
      <c r="N84" s="7"/>
    </row>
    <row r="85" spans="2:14" x14ac:dyDescent="0.3">
      <c r="B85" s="7"/>
      <c r="C85" s="7"/>
      <c r="D85" s="7" t="str">
        <f t="shared" si="16"/>
        <v>FLO_EMIS</v>
      </c>
      <c r="E85" s="8" t="s">
        <v>204</v>
      </c>
      <c r="F85" s="9" t="str">
        <f>VLOOKUP('COM-MUN-RSD'!E34,Fuels!$B$6:$F$20,$E$2)</f>
        <v>MUNGAS</v>
      </c>
      <c r="G85" s="9" t="str">
        <f t="shared" si="14"/>
        <v>MUNGAS</v>
      </c>
      <c r="H85" s="7" t="str">
        <f>$D$2&amp;'COM-MUN-RSD'!A34&amp;"*"</f>
        <v>MH*</v>
      </c>
      <c r="I85" s="7" t="str">
        <f>"*"&amp;'COM-MUN-RSD'!C34&amp;"*"</f>
        <v>*GasBoilerGAS*</v>
      </c>
      <c r="J85" s="7" t="str">
        <f t="shared" si="15"/>
        <v>MUNNOXN</v>
      </c>
      <c r="K85" s="10">
        <f>'COM-MUN-RSD'!K34/1000</f>
        <v>4.2000000000000003E-2</v>
      </c>
      <c r="M85" s="7" t="s">
        <v>16</v>
      </c>
      <c r="N85" s="7"/>
    </row>
    <row r="86" spans="2:14" x14ac:dyDescent="0.3">
      <c r="B86" s="7"/>
      <c r="C86" s="7"/>
      <c r="D86" s="7" t="str">
        <f t="shared" si="16"/>
        <v>FLO_EMIS</v>
      </c>
      <c r="E86" s="8" t="s">
        <v>204</v>
      </c>
      <c r="F86" s="9" t="str">
        <f>VLOOKUP('COM-MUN-RSD'!E36,Fuels!$B$6:$F$20,$E$2)</f>
        <v>MUNLPG</v>
      </c>
      <c r="G86" s="9" t="str">
        <f t="shared" si="14"/>
        <v>MUNLPG</v>
      </c>
      <c r="H86" s="7" t="str">
        <f>$D$2&amp;'COM-MUN-RSD'!A36&amp;"*"</f>
        <v>MH*</v>
      </c>
      <c r="I86" s="7" t="str">
        <f>"*"&amp;'COM-MUN-RSD'!C36&amp;"*"</f>
        <v>*LPGFurnaceLPG*</v>
      </c>
      <c r="J86" s="7" t="str">
        <f t="shared" si="15"/>
        <v>MUNNOXN</v>
      </c>
      <c r="K86" s="10">
        <f>'COM-MUN-RSD'!K36/1000</f>
        <v>4.2000000000000003E-2</v>
      </c>
      <c r="M86" s="7" t="s">
        <v>16</v>
      </c>
      <c r="N86" s="7"/>
    </row>
    <row r="87" spans="2:14" x14ac:dyDescent="0.3">
      <c r="B87" s="7"/>
      <c r="C87" s="7"/>
      <c r="D87" s="7" t="str">
        <f t="shared" si="16"/>
        <v>FLO_EMIS</v>
      </c>
      <c r="E87" s="8" t="s">
        <v>204</v>
      </c>
      <c r="F87" s="9" t="str">
        <f>VLOOKUP('COM-MUN-RSD'!E43,Fuels!$B$6:$F$20,$E$2)</f>
        <v>MUNGAS</v>
      </c>
      <c r="G87" s="9" t="str">
        <f t="shared" si="14"/>
        <v>MUNGAS</v>
      </c>
      <c r="H87" s="7" t="str">
        <f>$D$2&amp;'COM-MUN-RSD'!A43&amp;"*"</f>
        <v>MK*</v>
      </c>
      <c r="I87" s="7" t="str">
        <f>"*"&amp;'COM-MUN-RSD'!C43&amp;"*"</f>
        <v>*GasOvenHobsELC*</v>
      </c>
      <c r="J87" s="7" t="str">
        <f t="shared" si="15"/>
        <v>MUNNOXN</v>
      </c>
      <c r="K87" s="10">
        <f>'COM-MUN-RSD'!K43/1000</f>
        <v>0.06</v>
      </c>
      <c r="M87" s="7" t="s">
        <v>16</v>
      </c>
      <c r="N87" s="7"/>
    </row>
    <row r="88" spans="2:14" x14ac:dyDescent="0.3">
      <c r="B88" s="7"/>
      <c r="C88" s="7"/>
      <c r="D88" s="7" t="str">
        <f t="shared" si="16"/>
        <v>FLO_EMIS</v>
      </c>
      <c r="E88" s="8" t="s">
        <v>204</v>
      </c>
      <c r="F88" s="9" t="str">
        <f>VLOOKUP('COM-MUN-RSD'!E44,Fuels!$B$6:$F$20,$E$2)</f>
        <v>MUNGAS</v>
      </c>
      <c r="G88" s="9" t="str">
        <f t="shared" si="14"/>
        <v>MUNGAS</v>
      </c>
      <c r="H88" s="7" t="str">
        <f>$D$2&amp;'COM-MUN-RSD'!A44&amp;"*"</f>
        <v>MK*</v>
      </c>
      <c r="I88" s="7" t="str">
        <f>"*"&amp;'COM-MUN-RSD'!C44&amp;"*"</f>
        <v>*GasRangeGAS*</v>
      </c>
      <c r="J88" s="7" t="str">
        <f t="shared" si="15"/>
        <v>MUNNOXN</v>
      </c>
      <c r="K88" s="10">
        <f>'COM-MUN-RSD'!K44/1000</f>
        <v>0.06</v>
      </c>
      <c r="M88" s="7" t="s">
        <v>16</v>
      </c>
      <c r="N88" s="7"/>
    </row>
    <row r="89" spans="2:14" x14ac:dyDescent="0.3">
      <c r="B89" s="7"/>
      <c r="C89" s="7"/>
      <c r="D89" s="7" t="str">
        <f t="shared" si="16"/>
        <v>FLO_EMIS</v>
      </c>
      <c r="E89" s="8" t="s">
        <v>204</v>
      </c>
      <c r="F89" s="9" t="str">
        <f>VLOOKUP('COM-MUN-RSD'!E45,Fuels!$B$6:$F$20,$E$2)</f>
        <v>MUNGAS</v>
      </c>
      <c r="G89" s="9" t="str">
        <f t="shared" si="14"/>
        <v>MUNGAS</v>
      </c>
      <c r="H89" s="7" t="str">
        <f>$D$2&amp;'COM-MUN-RSD'!A45&amp;"*"</f>
        <v>MK*</v>
      </c>
      <c r="I89" s="7" t="str">
        <f>"*"&amp;'COM-MUN-RSD'!C45&amp;"*"</f>
        <v>*GasFryerGriddleGAS*</v>
      </c>
      <c r="J89" s="7" t="str">
        <f t="shared" si="15"/>
        <v>MUNNOXN</v>
      </c>
      <c r="K89" s="10">
        <f>'COM-MUN-RSD'!K45/1000</f>
        <v>0.06</v>
      </c>
      <c r="M89" s="7" t="s">
        <v>16</v>
      </c>
      <c r="N89" s="7"/>
    </row>
    <row r="90" spans="2:14" x14ac:dyDescent="0.3">
      <c r="B90" s="7"/>
      <c r="C90" s="7"/>
      <c r="D90" s="7" t="str">
        <f t="shared" si="16"/>
        <v>FLO_EMIS</v>
      </c>
      <c r="E90" s="8" t="s">
        <v>204</v>
      </c>
      <c r="F90" s="9" t="str">
        <f>VLOOKUP('COM-MUN-RSD'!E46,Fuels!$B$6:$F$20,$E$2)</f>
        <v>MUNGAS</v>
      </c>
      <c r="G90" s="9" t="str">
        <f t="shared" si="14"/>
        <v>MUNGAS</v>
      </c>
      <c r="H90" s="7" t="str">
        <f>$D$2&amp;'COM-MUN-RSD'!A46&amp;"*"</f>
        <v>MK*</v>
      </c>
      <c r="I90" s="7" t="str">
        <f>"*"&amp;'COM-MUN-RSD'!C46&amp;"*"</f>
        <v>*GasSteamerGAS*</v>
      </c>
      <c r="J90" s="7" t="str">
        <f t="shared" si="15"/>
        <v>MUNNOXN</v>
      </c>
      <c r="K90" s="10">
        <f>'COM-MUN-RSD'!K46/1000</f>
        <v>0.06</v>
      </c>
      <c r="M90" s="7" t="s">
        <v>16</v>
      </c>
      <c r="N90" s="7"/>
    </row>
    <row r="91" spans="2:14" x14ac:dyDescent="0.3">
      <c r="B91" s="7"/>
      <c r="C91" s="7"/>
      <c r="D91" s="7" t="str">
        <f t="shared" si="16"/>
        <v>FLO_EMIS</v>
      </c>
      <c r="E91" s="8" t="s">
        <v>204</v>
      </c>
      <c r="F91" s="9" t="str">
        <f>VLOOKUP('COM-MUN-RSD'!E47,Fuels!$B$6:$F$20,$E$2)</f>
        <v>MUNLPG</v>
      </c>
      <c r="G91" s="9" t="str">
        <f t="shared" si="14"/>
        <v>MUNLPG</v>
      </c>
      <c r="H91" s="7" t="str">
        <f>$D$2&amp;'COM-MUN-RSD'!A47&amp;"*"</f>
        <v>MK*</v>
      </c>
      <c r="I91" s="7" t="str">
        <f>"*"&amp;'COM-MUN-RSD'!C47&amp;"*"</f>
        <v>*LPGOvenHobsLPG*</v>
      </c>
      <c r="J91" s="7" t="str">
        <f t="shared" si="15"/>
        <v>MUNNOXN</v>
      </c>
      <c r="K91" s="10">
        <f>'COM-MUN-RSD'!K47/1000</f>
        <v>3.4000000000000002E-2</v>
      </c>
      <c r="M91" s="7" t="s">
        <v>16</v>
      </c>
      <c r="N91" s="7"/>
    </row>
    <row r="92" spans="2:14" x14ac:dyDescent="0.3">
      <c r="B92" s="7"/>
      <c r="C92" s="7"/>
      <c r="D92" s="7" t="str">
        <f t="shared" si="16"/>
        <v>FLO_EMIS</v>
      </c>
      <c r="E92" s="8" t="s">
        <v>204</v>
      </c>
      <c r="F92" s="9" t="str">
        <f>VLOOKUP('COM-MUN-RSD'!E48,Fuels!$B$6:$F$20,$E$2)</f>
        <v>MUNLPG</v>
      </c>
      <c r="G92" s="9" t="str">
        <f t="shared" si="14"/>
        <v>MUNLPG</v>
      </c>
      <c r="H92" s="7" t="str">
        <f>$D$2&amp;'COM-MUN-RSD'!A48&amp;"*"</f>
        <v>MK*</v>
      </c>
      <c r="I92" s="7" t="str">
        <f>"*"&amp;'COM-MUN-RSD'!C48&amp;"*"</f>
        <v>*LPGRangeLPG*</v>
      </c>
      <c r="J92" s="7" t="str">
        <f t="shared" si="15"/>
        <v>MUNNOXN</v>
      </c>
      <c r="K92" s="10">
        <f>'COM-MUN-RSD'!K48/1000</f>
        <v>3.4000000000000002E-2</v>
      </c>
      <c r="M92" s="7" t="s">
        <v>16</v>
      </c>
      <c r="N92" s="7"/>
    </row>
    <row r="93" spans="2:14" x14ac:dyDescent="0.3">
      <c r="B93" s="7"/>
      <c r="C93" s="7"/>
      <c r="D93" s="7" t="str">
        <f t="shared" si="16"/>
        <v>FLO_EMIS</v>
      </c>
      <c r="E93" s="8" t="s">
        <v>204</v>
      </c>
      <c r="F93" s="9" t="str">
        <f>VLOOKUP('COM-MUN-RSD'!E58,Fuels!$B$6:$F$20,$E$2)</f>
        <v>MUNBFW</v>
      </c>
      <c r="G93" s="9" t="str">
        <f t="shared" si="14"/>
        <v>MUNBFW</v>
      </c>
      <c r="H93" s="7" t="str">
        <f>$D$2&amp;'COM-MUN-RSD'!A58&amp;"*"</f>
        <v>MW*</v>
      </c>
      <c r="I93" s="7" t="str">
        <f>"*"&amp;'COM-MUN-RSD'!C58&amp;"*"</f>
        <v>*WoodStoveBFW*</v>
      </c>
      <c r="J93" s="7" t="str">
        <f t="shared" si="15"/>
        <v>MUNNOXN</v>
      </c>
      <c r="K93" s="10">
        <f>'COM-MUN-RSD'!K58/1000</f>
        <v>0.05</v>
      </c>
      <c r="M93" s="7" t="s">
        <v>16</v>
      </c>
      <c r="N93" s="7"/>
    </row>
    <row r="94" spans="2:14" x14ac:dyDescent="0.3">
      <c r="B94" s="7"/>
      <c r="C94" s="7"/>
      <c r="D94" s="7" t="str">
        <f t="shared" si="16"/>
        <v>FLO_EMIS</v>
      </c>
      <c r="E94" s="8" t="s">
        <v>204</v>
      </c>
      <c r="F94" s="9" t="str">
        <f>VLOOKUP('COM-MUN-RSD'!E59,Fuels!$B$6:$F$20,$E$2)</f>
        <v>MUNBPL</v>
      </c>
      <c r="G94" s="9" t="str">
        <f t="shared" si="14"/>
        <v>MUNBPL</v>
      </c>
      <c r="H94" s="7" t="str">
        <f>$D$2&amp;'COM-MUN-RSD'!A59&amp;"*"</f>
        <v>MW*</v>
      </c>
      <c r="I94" s="7" t="str">
        <f>"*"&amp;'COM-MUN-RSD'!C59&amp;"*"</f>
        <v>*PelletStoveBPL*</v>
      </c>
      <c r="J94" s="7" t="str">
        <f t="shared" si="15"/>
        <v>MUNNOXN</v>
      </c>
      <c r="K94" s="10">
        <f>'COM-MUN-RSD'!K59/1000</f>
        <v>9.5000000000000001E-2</v>
      </c>
      <c r="M94" s="7" t="s">
        <v>16</v>
      </c>
      <c r="N94" s="7"/>
    </row>
    <row r="95" spans="2:14" x14ac:dyDescent="0.3">
      <c r="B95" s="7"/>
      <c r="C95" s="7"/>
      <c r="D95" s="7" t="str">
        <f t="shared" si="16"/>
        <v>FLO_EMIS</v>
      </c>
      <c r="E95" s="8" t="s">
        <v>204</v>
      </c>
      <c r="F95" s="9" t="str">
        <f>VLOOKUP('COM-MUN-RSD'!E60,Fuels!$B$6:$F$20,$E$2)</f>
        <v>MUNCOA</v>
      </c>
      <c r="G95" s="9" t="str">
        <f t="shared" si="14"/>
        <v>MUNCOA</v>
      </c>
      <c r="H95" s="7" t="str">
        <f>$D$2&amp;'COM-MUN-RSD'!A60&amp;"*"</f>
        <v>MW*</v>
      </c>
      <c r="I95" s="7" t="str">
        <f>"*"&amp;'COM-MUN-RSD'!C60&amp;"*"</f>
        <v>*CoalFurnaceCOA*</v>
      </c>
      <c r="J95" s="7" t="str">
        <f t="shared" si="15"/>
        <v>MUNNOXN</v>
      </c>
      <c r="K95" s="10">
        <f>'COM-MUN-RSD'!K60/1000</f>
        <v>0.1</v>
      </c>
      <c r="M95" s="7" t="s">
        <v>16</v>
      </c>
      <c r="N95" s="7"/>
    </row>
    <row r="96" spans="2:14" x14ac:dyDescent="0.3">
      <c r="B96" s="7"/>
      <c r="C96" s="7"/>
      <c r="D96" s="7" t="str">
        <f t="shared" si="16"/>
        <v>FLO_EMIS</v>
      </c>
      <c r="E96" s="8" t="s">
        <v>204</v>
      </c>
      <c r="F96" s="9" t="str">
        <f>VLOOKUP('COM-MUN-RSD'!E61,Fuels!$B$6:$F$20,$E$2)</f>
        <v>MUNDST</v>
      </c>
      <c r="G96" s="9" t="str">
        <f t="shared" si="14"/>
        <v>MUNDST</v>
      </c>
      <c r="H96" s="7" t="str">
        <f>$D$2&amp;'COM-MUN-RSD'!A61&amp;"*"</f>
        <v>MW*</v>
      </c>
      <c r="I96" s="7" t="str">
        <f>"*"&amp;'COM-MUN-RSD'!C61&amp;"*"</f>
        <v>*DieselFurnaceDST*</v>
      </c>
      <c r="J96" s="7" t="str">
        <f t="shared" si="15"/>
        <v>MUNNOXN</v>
      </c>
      <c r="K96" s="10">
        <f>'COM-MUN-RSD'!K61/1000</f>
        <v>3.4000000000000002E-2</v>
      </c>
      <c r="M96" s="7" t="s">
        <v>16</v>
      </c>
      <c r="N96" s="7"/>
    </row>
    <row r="97" spans="2:14" x14ac:dyDescent="0.3">
      <c r="B97" s="7"/>
      <c r="C97" s="7"/>
      <c r="D97" s="7" t="str">
        <f t="shared" si="16"/>
        <v>FLO_EMIS</v>
      </c>
      <c r="E97" s="8" t="s">
        <v>204</v>
      </c>
      <c r="F97" s="9" t="str">
        <f>VLOOKUP('COM-MUN-RSD'!E63,Fuels!$B$6:$F$20,$E$2)</f>
        <v>MUNGAS</v>
      </c>
      <c r="G97" s="9" t="str">
        <f t="shared" si="14"/>
        <v>MUNGAS</v>
      </c>
      <c r="H97" s="7" t="str">
        <f>$D$2&amp;'COM-MUN-RSD'!A63&amp;"*"</f>
        <v>MW*</v>
      </c>
      <c r="I97" s="7" t="str">
        <f>"*"&amp;'COM-MUN-RSD'!C63&amp;"*"</f>
        <v>*GasFurnaceGAS*</v>
      </c>
      <c r="J97" s="7" t="str">
        <f t="shared" si="15"/>
        <v>MUNNOXN</v>
      </c>
      <c r="K97" s="10">
        <f>'COM-MUN-RSD'!K63/1000</f>
        <v>0.06</v>
      </c>
      <c r="M97" s="7" t="s">
        <v>16</v>
      </c>
      <c r="N97" s="7"/>
    </row>
    <row r="98" spans="2:14" x14ac:dyDescent="0.3">
      <c r="B98" s="7"/>
      <c r="C98" s="7"/>
      <c r="D98" s="7" t="str">
        <f t="shared" si="16"/>
        <v>FLO_EMIS</v>
      </c>
      <c r="E98" s="8" t="s">
        <v>204</v>
      </c>
      <c r="F98" s="9" t="str">
        <f>VLOOKUP('COM-MUN-RSD'!E65,Fuels!$B$6:$F$20,$E$2)</f>
        <v>MUNLPG</v>
      </c>
      <c r="G98" s="9" t="str">
        <f t="shared" si="14"/>
        <v>MUNLPG</v>
      </c>
      <c r="H98" s="7" t="str">
        <f>$D$2&amp;'COM-MUN-RSD'!A65&amp;"*"</f>
        <v>MW*</v>
      </c>
      <c r="I98" s="7" t="str">
        <f>"*"&amp;'COM-MUN-RSD'!C65&amp;"*"</f>
        <v>*LPGFurnaceLPG*</v>
      </c>
      <c r="J98" s="7" t="str">
        <f t="shared" si="15"/>
        <v>MUNNOXN</v>
      </c>
      <c r="K98" s="10">
        <f>'COM-MUN-RSD'!K65/1000</f>
        <v>3.4000000000000002E-2</v>
      </c>
      <c r="M98" s="7" t="s">
        <v>16</v>
      </c>
      <c r="N98" s="7"/>
    </row>
    <row r="100" spans="2:14" x14ac:dyDescent="0.3">
      <c r="B100" s="1" t="str">
        <f>'COM-MUN-RSD'!L11</f>
        <v>N2O</v>
      </c>
      <c r="C100" s="1"/>
      <c r="D100" s="1"/>
      <c r="E100" s="1"/>
      <c r="F100" s="1"/>
      <c r="G100" s="1"/>
      <c r="H100" s="1"/>
      <c r="I100" s="1"/>
      <c r="M100" s="1"/>
      <c r="N100" s="1"/>
    </row>
    <row r="101" spans="2:14" x14ac:dyDescent="0.3">
      <c r="B101" s="1"/>
      <c r="C101" s="1"/>
      <c r="D101" s="1"/>
      <c r="E101" s="1"/>
      <c r="F101" s="1"/>
      <c r="G101" s="1"/>
      <c r="H101" s="1"/>
      <c r="I101" s="1"/>
      <c r="M101" s="1"/>
      <c r="N101" s="1"/>
    </row>
    <row r="102" spans="2:14" x14ac:dyDescent="0.3">
      <c r="B102" s="3" t="s">
        <v>1</v>
      </c>
      <c r="M102" s="1"/>
      <c r="N102" s="1"/>
    </row>
    <row r="103" spans="2:14" x14ac:dyDescent="0.3">
      <c r="B103" s="5" t="s">
        <v>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8</v>
      </c>
      <c r="I103" s="5" t="s">
        <v>9</v>
      </c>
      <c r="J103" s="5" t="s">
        <v>10</v>
      </c>
      <c r="K103" s="5" t="s">
        <v>11</v>
      </c>
      <c r="M103" s="5" t="s">
        <v>12</v>
      </c>
      <c r="N103" s="5" t="s">
        <v>13</v>
      </c>
    </row>
    <row r="104" spans="2:14" x14ac:dyDescent="0.3">
      <c r="B104" s="7"/>
      <c r="C104" s="7"/>
      <c r="D104" s="7" t="str">
        <f>IFERROR(IF(K104&gt;0,"FLO_EMIS","*"),"*")</f>
        <v>FLO_EMIS</v>
      </c>
      <c r="E104" s="8" t="s">
        <v>204</v>
      </c>
      <c r="F104" s="9" t="str">
        <f>VLOOKUP('COM-MUN-RSD'!E26,Fuels!$B$6:$F$20,$E$2)</f>
        <v>MUNBFW</v>
      </c>
      <c r="G104" s="9" t="str">
        <f t="shared" ref="G104:G122" si="17">F104</f>
        <v>MUNBFW</v>
      </c>
      <c r="H104" s="7" t="str">
        <f>$D$2&amp;'COM-MUN-RSD'!A26&amp;"*"</f>
        <v>MH*</v>
      </c>
      <c r="I104" s="7" t="str">
        <f>"*"&amp;'COM-MUN-RSD'!C26&amp;"*"</f>
        <v>*WoodStoveBFW*</v>
      </c>
      <c r="J104" s="7" t="str">
        <f t="shared" ref="J104:J122" si="18">$C$2&amp;B$100&amp;"N"</f>
        <v>MUNN2ON</v>
      </c>
      <c r="K104" s="72">
        <f>'COM-MUN-RSD'!L26/1000</f>
        <v>4.0000000000000001E-3</v>
      </c>
      <c r="M104" s="7" t="s">
        <v>16</v>
      </c>
      <c r="N104" s="7"/>
    </row>
    <row r="105" spans="2:14" x14ac:dyDescent="0.3">
      <c r="B105" s="7"/>
      <c r="C105" s="7"/>
      <c r="D105" s="7" t="str">
        <f t="shared" ref="D105:D122" si="19">IFERROR(IF(K105&gt;0,"FLO_EMIS","*"),"*")</f>
        <v>FLO_EMIS</v>
      </c>
      <c r="E105" s="8" t="s">
        <v>204</v>
      </c>
      <c r="F105" s="9" t="str">
        <f>VLOOKUP('COM-MUN-RSD'!E27,Fuels!$B$6:$F$20,$E$2)</f>
        <v>MUNBPL</v>
      </c>
      <c r="G105" s="9" t="str">
        <f t="shared" si="17"/>
        <v>MUNBPL</v>
      </c>
      <c r="H105" s="7" t="str">
        <f>$D$2&amp;'COM-MUN-RSD'!A27&amp;"*"</f>
        <v>MH*</v>
      </c>
      <c r="I105" s="7" t="str">
        <f>"*"&amp;'COM-MUN-RSD'!C27&amp;"*"</f>
        <v>*PelletBoilerBPL*</v>
      </c>
      <c r="J105" s="7" t="str">
        <f t="shared" si="18"/>
        <v>MUNN2ON</v>
      </c>
      <c r="K105" s="72">
        <f>'COM-MUN-RSD'!L27/1000</f>
        <v>4.0000000000000001E-3</v>
      </c>
      <c r="M105" s="7" t="s">
        <v>16</v>
      </c>
      <c r="N105" s="7"/>
    </row>
    <row r="106" spans="2:14" x14ac:dyDescent="0.3">
      <c r="B106" s="7"/>
      <c r="C106" s="7"/>
      <c r="D106" s="7" t="str">
        <f t="shared" si="19"/>
        <v>FLO_EMIS</v>
      </c>
      <c r="E106" s="8" t="s">
        <v>204</v>
      </c>
      <c r="F106" s="9" t="str">
        <f>VLOOKUP('COM-MUN-RSD'!E28,Fuels!$B$6:$F$20,$E$2)</f>
        <v>MUNCOA</v>
      </c>
      <c r="G106" s="9" t="str">
        <f t="shared" si="17"/>
        <v>MUNCOA</v>
      </c>
      <c r="H106" s="7" t="str">
        <f>$D$2&amp;'COM-MUN-RSD'!A28&amp;"*"</f>
        <v>MH*</v>
      </c>
      <c r="I106" s="7" t="str">
        <f>"*"&amp;'COM-MUN-RSD'!C28&amp;"*"</f>
        <v>*CoalBoilerCOA*</v>
      </c>
      <c r="J106" s="7" t="str">
        <f t="shared" si="18"/>
        <v>MUNN2ON</v>
      </c>
      <c r="K106" s="72">
        <f>'COM-MUN-RSD'!L28/1000</f>
        <v>1.5E-3</v>
      </c>
      <c r="M106" s="7" t="s">
        <v>16</v>
      </c>
      <c r="N106" s="7"/>
    </row>
    <row r="107" spans="2:14" x14ac:dyDescent="0.3">
      <c r="B107" s="7"/>
      <c r="C107" s="7"/>
      <c r="D107" s="7" t="str">
        <f t="shared" si="19"/>
        <v>FLO_EMIS</v>
      </c>
      <c r="E107" s="8" t="s">
        <v>204</v>
      </c>
      <c r="F107" s="9" t="str">
        <f>VLOOKUP('COM-MUN-RSD'!E29,Fuels!$B$6:$F$20,$E$2)</f>
        <v>MUNCOA</v>
      </c>
      <c r="G107" s="9" t="str">
        <f t="shared" si="17"/>
        <v>MUNCOA</v>
      </c>
      <c r="H107" s="7" t="str">
        <f>$D$2&amp;'COM-MUN-RSD'!A29&amp;"*"</f>
        <v>MH*</v>
      </c>
      <c r="I107" s="7" t="str">
        <f>"*"&amp;'COM-MUN-RSD'!C29&amp;"*"</f>
        <v>*DieselFurnaceDST*</v>
      </c>
      <c r="J107" s="7" t="str">
        <f t="shared" si="18"/>
        <v>MUNN2ON</v>
      </c>
      <c r="K107" s="72">
        <f>'COM-MUN-RSD'!L29/1000</f>
        <v>1.5E-3</v>
      </c>
      <c r="M107" s="7" t="s">
        <v>16</v>
      </c>
      <c r="N107" s="7"/>
    </row>
    <row r="108" spans="2:14" x14ac:dyDescent="0.3">
      <c r="B108" s="7"/>
      <c r="C108" s="7"/>
      <c r="D108" s="7" t="str">
        <f t="shared" si="19"/>
        <v>FLO_EMIS</v>
      </c>
      <c r="E108" s="8" t="s">
        <v>204</v>
      </c>
      <c r="F108" s="9" t="str">
        <f>VLOOKUP('COM-MUN-RSD'!E33,Fuels!$B$6:$F$20,$E$2)</f>
        <v>MUNGAS</v>
      </c>
      <c r="G108" s="9" t="str">
        <f t="shared" si="17"/>
        <v>MUNGAS</v>
      </c>
      <c r="H108" s="7" t="str">
        <f>$D$2&amp;'COM-MUN-RSD'!A33&amp;"*"</f>
        <v>MH*</v>
      </c>
      <c r="I108" s="7" t="str">
        <f>"*"&amp;'COM-MUN-RSD'!C33&amp;"*"</f>
        <v>*GasFurnaceGAS*</v>
      </c>
      <c r="J108" s="7" t="str">
        <f t="shared" si="18"/>
        <v>MUNN2ON</v>
      </c>
      <c r="K108" s="72">
        <f>'COM-MUN-RSD'!L33/1000</f>
        <v>1E-4</v>
      </c>
      <c r="M108" s="7" t="s">
        <v>16</v>
      </c>
      <c r="N108" s="7"/>
    </row>
    <row r="109" spans="2:14" x14ac:dyDescent="0.3">
      <c r="B109" s="7"/>
      <c r="C109" s="7"/>
      <c r="D109" s="7" t="str">
        <f t="shared" si="19"/>
        <v>FLO_EMIS</v>
      </c>
      <c r="E109" s="8" t="s">
        <v>204</v>
      </c>
      <c r="F109" s="9" t="str">
        <f>VLOOKUP('COM-MUN-RSD'!E34,Fuels!$B$6:$F$20,$E$2)</f>
        <v>MUNGAS</v>
      </c>
      <c r="G109" s="9" t="str">
        <f t="shared" si="17"/>
        <v>MUNGAS</v>
      </c>
      <c r="H109" s="7" t="str">
        <f>$D$2&amp;'COM-MUN-RSD'!A34&amp;"*"</f>
        <v>MH*</v>
      </c>
      <c r="I109" s="7" t="str">
        <f>"*"&amp;'COM-MUN-RSD'!C34&amp;"*"</f>
        <v>*GasBoilerGAS*</v>
      </c>
      <c r="J109" s="7" t="str">
        <f t="shared" si="18"/>
        <v>MUNN2ON</v>
      </c>
      <c r="K109" s="72">
        <f>'COM-MUN-RSD'!L34/1000</f>
        <v>1E-4</v>
      </c>
      <c r="M109" s="7" t="s">
        <v>16</v>
      </c>
      <c r="N109" s="7"/>
    </row>
    <row r="110" spans="2:14" x14ac:dyDescent="0.3">
      <c r="B110" s="7"/>
      <c r="C110" s="7"/>
      <c r="D110" s="7" t="str">
        <f t="shared" si="19"/>
        <v>FLO_EMIS</v>
      </c>
      <c r="E110" s="8" t="s">
        <v>204</v>
      </c>
      <c r="F110" s="9" t="str">
        <f>VLOOKUP('COM-MUN-RSD'!E36,Fuels!$B$6:$F$20,$E$2)</f>
        <v>MUNLPG</v>
      </c>
      <c r="G110" s="9" t="str">
        <f t="shared" si="17"/>
        <v>MUNLPG</v>
      </c>
      <c r="H110" s="7" t="str">
        <f>$D$2&amp;'COM-MUN-RSD'!A36&amp;"*"</f>
        <v>MH*</v>
      </c>
      <c r="I110" s="7" t="str">
        <f>"*"&amp;'COM-MUN-RSD'!C36&amp;"*"</f>
        <v>*LPGFurnaceLPG*</v>
      </c>
      <c r="J110" s="7" t="str">
        <f t="shared" si="18"/>
        <v>MUNN2ON</v>
      </c>
      <c r="K110" s="72">
        <f>'COM-MUN-RSD'!L36/1000</f>
        <v>2.9999999999999997E-4</v>
      </c>
      <c r="M110" s="7" t="s">
        <v>16</v>
      </c>
      <c r="N110" s="7"/>
    </row>
    <row r="111" spans="2:14" x14ac:dyDescent="0.3">
      <c r="B111" s="7"/>
      <c r="C111" s="7"/>
      <c r="D111" s="7" t="str">
        <f t="shared" si="19"/>
        <v>FLO_EMIS</v>
      </c>
      <c r="E111" s="8" t="s">
        <v>204</v>
      </c>
      <c r="F111" s="9" t="str">
        <f>VLOOKUP('COM-MUN-RSD'!E43,Fuels!$B$6:$F$20,$E$2)</f>
        <v>MUNGAS</v>
      </c>
      <c r="G111" s="9" t="str">
        <f t="shared" si="17"/>
        <v>MUNGAS</v>
      </c>
      <c r="H111" s="7" t="str">
        <f>$D$2&amp;'COM-MUN-RSD'!A43&amp;"*"</f>
        <v>MK*</v>
      </c>
      <c r="I111" s="7" t="str">
        <f>"*"&amp;'COM-MUN-RSD'!C43&amp;"*"</f>
        <v>*GasOvenHobsELC*</v>
      </c>
      <c r="J111" s="7" t="str">
        <f t="shared" si="18"/>
        <v>MUNN2ON</v>
      </c>
      <c r="K111" s="72">
        <f>'COM-MUN-RSD'!L43/1000</f>
        <v>1E-4</v>
      </c>
      <c r="M111" s="7" t="s">
        <v>16</v>
      </c>
      <c r="N111" s="7"/>
    </row>
    <row r="112" spans="2:14" x14ac:dyDescent="0.3">
      <c r="B112" s="7"/>
      <c r="C112" s="7"/>
      <c r="D112" s="7" t="str">
        <f t="shared" si="19"/>
        <v>FLO_EMIS</v>
      </c>
      <c r="E112" s="8" t="s">
        <v>204</v>
      </c>
      <c r="F112" s="9" t="str">
        <f>VLOOKUP('COM-MUN-RSD'!E44,Fuels!$B$6:$F$20,$E$2)</f>
        <v>MUNGAS</v>
      </c>
      <c r="G112" s="9" t="str">
        <f t="shared" si="17"/>
        <v>MUNGAS</v>
      </c>
      <c r="H112" s="7" t="str">
        <f>$D$2&amp;'COM-MUN-RSD'!A44&amp;"*"</f>
        <v>MK*</v>
      </c>
      <c r="I112" s="7" t="str">
        <f>"*"&amp;'COM-MUN-RSD'!C44&amp;"*"</f>
        <v>*GasRangeGAS*</v>
      </c>
      <c r="J112" s="7" t="str">
        <f t="shared" si="18"/>
        <v>MUNN2ON</v>
      </c>
      <c r="K112" s="72">
        <f>'COM-MUN-RSD'!L44/1000</f>
        <v>1E-4</v>
      </c>
      <c r="M112" s="7" t="s">
        <v>16</v>
      </c>
      <c r="N112" s="7"/>
    </row>
    <row r="113" spans="2:14" x14ac:dyDescent="0.3">
      <c r="B113" s="7"/>
      <c r="C113" s="7"/>
      <c r="D113" s="7" t="str">
        <f t="shared" si="19"/>
        <v>FLO_EMIS</v>
      </c>
      <c r="E113" s="8" t="s">
        <v>204</v>
      </c>
      <c r="F113" s="9" t="str">
        <f>VLOOKUP('COM-MUN-RSD'!E45,Fuels!$B$6:$F$20,$E$2)</f>
        <v>MUNGAS</v>
      </c>
      <c r="G113" s="9" t="str">
        <f t="shared" si="17"/>
        <v>MUNGAS</v>
      </c>
      <c r="H113" s="7" t="str">
        <f>$D$2&amp;'COM-MUN-RSD'!A45&amp;"*"</f>
        <v>MK*</v>
      </c>
      <c r="I113" s="7" t="str">
        <f>"*"&amp;'COM-MUN-RSD'!C45&amp;"*"</f>
        <v>*GasFryerGriddleGAS*</v>
      </c>
      <c r="J113" s="7" t="str">
        <f t="shared" si="18"/>
        <v>MUNN2ON</v>
      </c>
      <c r="K113" s="72">
        <f>'COM-MUN-RSD'!L45/1000</f>
        <v>1E-4</v>
      </c>
      <c r="M113" s="7" t="s">
        <v>16</v>
      </c>
      <c r="N113" s="7"/>
    </row>
    <row r="114" spans="2:14" x14ac:dyDescent="0.3">
      <c r="B114" s="7"/>
      <c r="C114" s="7"/>
      <c r="D114" s="7" t="str">
        <f t="shared" si="19"/>
        <v>FLO_EMIS</v>
      </c>
      <c r="E114" s="8" t="s">
        <v>204</v>
      </c>
      <c r="F114" s="9" t="str">
        <f>VLOOKUP('COM-MUN-RSD'!E46,Fuels!$B$6:$F$20,$E$2)</f>
        <v>MUNGAS</v>
      </c>
      <c r="G114" s="9" t="str">
        <f t="shared" si="17"/>
        <v>MUNGAS</v>
      </c>
      <c r="H114" s="7" t="str">
        <f>$D$2&amp;'COM-MUN-RSD'!A46&amp;"*"</f>
        <v>MK*</v>
      </c>
      <c r="I114" s="7" t="str">
        <f>"*"&amp;'COM-MUN-RSD'!C46&amp;"*"</f>
        <v>*GasSteamerGAS*</v>
      </c>
      <c r="J114" s="7" t="str">
        <f t="shared" si="18"/>
        <v>MUNN2ON</v>
      </c>
      <c r="K114" s="72">
        <f>'COM-MUN-RSD'!L46/1000</f>
        <v>1E-4</v>
      </c>
      <c r="M114" s="7" t="s">
        <v>16</v>
      </c>
      <c r="N114" s="7"/>
    </row>
    <row r="115" spans="2:14" x14ac:dyDescent="0.3">
      <c r="B115" s="7"/>
      <c r="C115" s="7"/>
      <c r="D115" s="7" t="str">
        <f t="shared" si="19"/>
        <v>FLO_EMIS</v>
      </c>
      <c r="E115" s="8" t="s">
        <v>204</v>
      </c>
      <c r="F115" s="9" t="str">
        <f>VLOOKUP('COM-MUN-RSD'!E47,Fuels!$B$6:$F$20,$E$2)</f>
        <v>MUNLPG</v>
      </c>
      <c r="G115" s="9" t="str">
        <f t="shared" si="17"/>
        <v>MUNLPG</v>
      </c>
      <c r="H115" s="7" t="str">
        <f>$D$2&amp;'COM-MUN-RSD'!A47&amp;"*"</f>
        <v>MK*</v>
      </c>
      <c r="I115" s="7" t="str">
        <f>"*"&amp;'COM-MUN-RSD'!C47&amp;"*"</f>
        <v>*LPGOvenHobsLPG*</v>
      </c>
      <c r="J115" s="7" t="str">
        <f t="shared" si="18"/>
        <v>MUNN2ON</v>
      </c>
      <c r="K115" s="72">
        <f>'COM-MUN-RSD'!L47/1000</f>
        <v>2.9999999999999997E-4</v>
      </c>
      <c r="M115" s="7" t="s">
        <v>16</v>
      </c>
      <c r="N115" s="7"/>
    </row>
    <row r="116" spans="2:14" x14ac:dyDescent="0.3">
      <c r="B116" s="7"/>
      <c r="C116" s="7"/>
      <c r="D116" s="7" t="str">
        <f t="shared" si="19"/>
        <v>FLO_EMIS</v>
      </c>
      <c r="E116" s="8" t="s">
        <v>204</v>
      </c>
      <c r="F116" s="9" t="str">
        <f>VLOOKUP('COM-MUN-RSD'!E48,Fuels!$B$6:$F$20,$E$2)</f>
        <v>MUNLPG</v>
      </c>
      <c r="G116" s="9" t="str">
        <f t="shared" si="17"/>
        <v>MUNLPG</v>
      </c>
      <c r="H116" s="7" t="str">
        <f>$D$2&amp;'COM-MUN-RSD'!A48&amp;"*"</f>
        <v>MK*</v>
      </c>
      <c r="I116" s="7" t="str">
        <f>"*"&amp;'COM-MUN-RSD'!C48&amp;"*"</f>
        <v>*LPGRangeLPG*</v>
      </c>
      <c r="J116" s="7" t="str">
        <f t="shared" si="18"/>
        <v>MUNN2ON</v>
      </c>
      <c r="K116" s="72">
        <f>'COM-MUN-RSD'!L48/1000</f>
        <v>2.9999999999999997E-4</v>
      </c>
      <c r="M116" s="7" t="s">
        <v>16</v>
      </c>
      <c r="N116" s="7"/>
    </row>
    <row r="117" spans="2:14" x14ac:dyDescent="0.3">
      <c r="B117" s="7"/>
      <c r="C117" s="7"/>
      <c r="D117" s="7" t="str">
        <f t="shared" si="19"/>
        <v>FLO_EMIS</v>
      </c>
      <c r="E117" s="8" t="s">
        <v>204</v>
      </c>
      <c r="F117" s="9" t="str">
        <f>VLOOKUP('COM-MUN-RSD'!E58,Fuels!$B$6:$F$20,$E$2)</f>
        <v>MUNBFW</v>
      </c>
      <c r="G117" s="9" t="str">
        <f t="shared" si="17"/>
        <v>MUNBFW</v>
      </c>
      <c r="H117" s="7" t="str">
        <f>$D$2&amp;'COM-MUN-RSD'!A58&amp;"*"</f>
        <v>MW*</v>
      </c>
      <c r="I117" s="7" t="str">
        <f>"*"&amp;'COM-MUN-RSD'!C58&amp;"*"</f>
        <v>*WoodStoveBFW*</v>
      </c>
      <c r="J117" s="7" t="str">
        <f t="shared" si="18"/>
        <v>MUNN2ON</v>
      </c>
      <c r="K117" s="72">
        <f>'COM-MUN-RSD'!L58/1000</f>
        <v>4.0000000000000001E-3</v>
      </c>
      <c r="M117" s="7" t="s">
        <v>16</v>
      </c>
      <c r="N117" s="7"/>
    </row>
    <row r="118" spans="2:14" x14ac:dyDescent="0.3">
      <c r="B118" s="7"/>
      <c r="C118" s="7"/>
      <c r="D118" s="7" t="str">
        <f t="shared" si="19"/>
        <v>FLO_EMIS</v>
      </c>
      <c r="E118" s="8" t="s">
        <v>204</v>
      </c>
      <c r="F118" s="9" t="str">
        <f>VLOOKUP('COM-MUN-RSD'!E59,Fuels!$B$6:$F$20,$E$2)</f>
        <v>MUNBPL</v>
      </c>
      <c r="G118" s="9" t="str">
        <f t="shared" si="17"/>
        <v>MUNBPL</v>
      </c>
      <c r="H118" s="7" t="str">
        <f>$D$2&amp;'COM-MUN-RSD'!A59&amp;"*"</f>
        <v>MW*</v>
      </c>
      <c r="I118" s="7" t="str">
        <f>"*"&amp;'COM-MUN-RSD'!C59&amp;"*"</f>
        <v>*PelletStoveBPL*</v>
      </c>
      <c r="J118" s="7" t="str">
        <f t="shared" si="18"/>
        <v>MUNN2ON</v>
      </c>
      <c r="K118" s="72">
        <f>'COM-MUN-RSD'!L59/1000</f>
        <v>4.0000000000000001E-3</v>
      </c>
      <c r="M118" s="7" t="s">
        <v>16</v>
      </c>
      <c r="N118" s="7"/>
    </row>
    <row r="119" spans="2:14" x14ac:dyDescent="0.3">
      <c r="B119" s="7"/>
      <c r="C119" s="7"/>
      <c r="D119" s="7" t="str">
        <f t="shared" si="19"/>
        <v>FLO_EMIS</v>
      </c>
      <c r="E119" s="8" t="s">
        <v>204</v>
      </c>
      <c r="F119" s="9" t="str">
        <f>VLOOKUP('COM-MUN-RSD'!E60,Fuels!$B$6:$F$20,$E$2)</f>
        <v>MUNCOA</v>
      </c>
      <c r="G119" s="9" t="str">
        <f t="shared" si="17"/>
        <v>MUNCOA</v>
      </c>
      <c r="H119" s="7" t="str">
        <f>$D$2&amp;'COM-MUN-RSD'!A60&amp;"*"</f>
        <v>MW*</v>
      </c>
      <c r="I119" s="7" t="str">
        <f>"*"&amp;'COM-MUN-RSD'!C60&amp;"*"</f>
        <v>*CoalFurnaceCOA*</v>
      </c>
      <c r="J119" s="7" t="str">
        <f t="shared" si="18"/>
        <v>MUNN2ON</v>
      </c>
      <c r="K119" s="72">
        <f>'COM-MUN-RSD'!L60/1000</f>
        <v>1.5E-3</v>
      </c>
      <c r="M119" s="7" t="s">
        <v>16</v>
      </c>
      <c r="N119" s="7"/>
    </row>
    <row r="120" spans="2:14" x14ac:dyDescent="0.3">
      <c r="B120" s="7"/>
      <c r="C120" s="7"/>
      <c r="D120" s="7" t="str">
        <f t="shared" si="19"/>
        <v>FLO_EMIS</v>
      </c>
      <c r="E120" s="8" t="s">
        <v>204</v>
      </c>
      <c r="F120" s="9" t="str">
        <f>VLOOKUP('COM-MUN-RSD'!E61,Fuels!$B$6:$F$20,$E$2)</f>
        <v>MUNDST</v>
      </c>
      <c r="G120" s="9" t="str">
        <f t="shared" si="17"/>
        <v>MUNDST</v>
      </c>
      <c r="H120" s="7" t="str">
        <f>$D$2&amp;'COM-MUN-RSD'!A61&amp;"*"</f>
        <v>MW*</v>
      </c>
      <c r="I120" s="7" t="str">
        <f>"*"&amp;'COM-MUN-RSD'!C61&amp;"*"</f>
        <v>*DieselFurnaceDST*</v>
      </c>
      <c r="J120" s="7" t="str">
        <f t="shared" si="18"/>
        <v>MUNN2ON</v>
      </c>
      <c r="K120" s="72">
        <f>'COM-MUN-RSD'!L61/1000</f>
        <v>5.9999999999999995E-4</v>
      </c>
      <c r="M120" s="7" t="s">
        <v>16</v>
      </c>
      <c r="N120" s="7"/>
    </row>
    <row r="121" spans="2:14" x14ac:dyDescent="0.3">
      <c r="B121" s="7"/>
      <c r="C121" s="7"/>
      <c r="D121" s="7" t="str">
        <f t="shared" si="19"/>
        <v>FLO_EMIS</v>
      </c>
      <c r="E121" s="8" t="s">
        <v>204</v>
      </c>
      <c r="F121" s="9" t="str">
        <f>VLOOKUP('COM-MUN-RSD'!E63,Fuels!$B$6:$F$20,$E$2)</f>
        <v>MUNGAS</v>
      </c>
      <c r="G121" s="9" t="str">
        <f t="shared" si="17"/>
        <v>MUNGAS</v>
      </c>
      <c r="H121" s="7" t="str">
        <f>$D$2&amp;'COM-MUN-RSD'!A63&amp;"*"</f>
        <v>MW*</v>
      </c>
      <c r="I121" s="7" t="str">
        <f>"*"&amp;'COM-MUN-RSD'!C63&amp;"*"</f>
        <v>*GasFurnaceGAS*</v>
      </c>
      <c r="J121" s="7" t="str">
        <f t="shared" si="18"/>
        <v>MUNN2ON</v>
      </c>
      <c r="K121" s="72">
        <f>'COM-MUN-RSD'!L63/1000</f>
        <v>1E-4</v>
      </c>
      <c r="M121" s="7" t="s">
        <v>16</v>
      </c>
      <c r="N121" s="7"/>
    </row>
    <row r="122" spans="2:14" x14ac:dyDescent="0.3">
      <c r="B122" s="7"/>
      <c r="C122" s="7"/>
      <c r="D122" s="7" t="str">
        <f t="shared" si="19"/>
        <v>FLO_EMIS</v>
      </c>
      <c r="E122" s="8" t="s">
        <v>204</v>
      </c>
      <c r="F122" s="9" t="str">
        <f>VLOOKUP('COM-MUN-RSD'!E65,Fuels!$B$6:$F$20,$E$2)</f>
        <v>MUNLPG</v>
      </c>
      <c r="G122" s="9" t="str">
        <f t="shared" si="17"/>
        <v>MUNLPG</v>
      </c>
      <c r="H122" s="7" t="str">
        <f>$D$2&amp;'COM-MUN-RSD'!A65&amp;"*"</f>
        <v>MW*</v>
      </c>
      <c r="I122" s="7" t="str">
        <f>"*"&amp;'COM-MUN-RSD'!C65&amp;"*"</f>
        <v>*LPGFurnaceLPG*</v>
      </c>
      <c r="J122" s="7" t="str">
        <f t="shared" si="18"/>
        <v>MUNN2ON</v>
      </c>
      <c r="K122" s="72">
        <f>'COM-MUN-RSD'!L65/1000</f>
        <v>2.9999999999999997E-4</v>
      </c>
      <c r="M122" s="7" t="s">
        <v>16</v>
      </c>
      <c r="N122" s="7"/>
    </row>
    <row r="124" spans="2:14" x14ac:dyDescent="0.3">
      <c r="B124" s="1" t="str">
        <f>'COM-MUN-RSD'!M11</f>
        <v>PMA</v>
      </c>
      <c r="C124" s="1"/>
      <c r="D124" s="1"/>
      <c r="E124" s="1"/>
      <c r="F124" s="1"/>
      <c r="G124" s="1"/>
      <c r="H124" s="1"/>
      <c r="I124" s="1"/>
      <c r="M124" s="1"/>
      <c r="N124" s="1"/>
    </row>
    <row r="125" spans="2:14" x14ac:dyDescent="0.3">
      <c r="B125" s="1"/>
      <c r="C125" s="1"/>
      <c r="D125" s="1"/>
      <c r="E125" s="1"/>
      <c r="F125" s="1"/>
      <c r="G125" s="1"/>
      <c r="H125" s="1"/>
      <c r="I125" s="1"/>
      <c r="M125" s="1"/>
      <c r="N125" s="1"/>
    </row>
    <row r="126" spans="2:14" x14ac:dyDescent="0.3">
      <c r="B126" s="3" t="s">
        <v>1</v>
      </c>
      <c r="M126" s="1"/>
      <c r="N126" s="1"/>
    </row>
    <row r="127" spans="2:14" x14ac:dyDescent="0.3">
      <c r="B127" s="5" t="s">
        <v>2</v>
      </c>
      <c r="C127" s="5" t="s">
        <v>3</v>
      </c>
      <c r="D127" s="5" t="s">
        <v>4</v>
      </c>
      <c r="E127" s="5" t="s">
        <v>5</v>
      </c>
      <c r="F127" s="5" t="s">
        <v>6</v>
      </c>
      <c r="G127" s="5" t="s">
        <v>7</v>
      </c>
      <c r="H127" s="5" t="s">
        <v>8</v>
      </c>
      <c r="I127" s="5" t="s">
        <v>9</v>
      </c>
      <c r="J127" s="5" t="s">
        <v>10</v>
      </c>
      <c r="K127" s="5" t="s">
        <v>11</v>
      </c>
      <c r="M127" s="5" t="s">
        <v>12</v>
      </c>
      <c r="N127" s="5" t="s">
        <v>13</v>
      </c>
    </row>
    <row r="128" spans="2:14" x14ac:dyDescent="0.3">
      <c r="B128" s="7"/>
      <c r="C128" s="7"/>
      <c r="D128" s="7" t="str">
        <f>IFERROR(IF(K128&gt;0,"FLO_EMIS","*"),"*")</f>
        <v>FLO_EMIS</v>
      </c>
      <c r="E128" s="8" t="s">
        <v>204</v>
      </c>
      <c r="F128" s="9" t="str">
        <f>VLOOKUP('COM-MUN-RSD'!E26,Fuels!$B$6:$F$20,$E$2)</f>
        <v>MUNBFW</v>
      </c>
      <c r="G128" s="9" t="str">
        <f t="shared" ref="G128:G146" si="20">F128</f>
        <v>MUNBFW</v>
      </c>
      <c r="H128" s="7" t="str">
        <f>$D$2&amp;'COM-MUN-RSD'!A26&amp;"*"</f>
        <v>MH*</v>
      </c>
      <c r="I128" s="7" t="str">
        <f>"*"&amp;'COM-MUN-RSD'!C26&amp;"*"</f>
        <v>*WoodStoveBFW*</v>
      </c>
      <c r="J128" s="7" t="str">
        <f t="shared" ref="J128:J146" si="21">$C$2&amp;B$124&amp;"N"</f>
        <v>MUNPMAN</v>
      </c>
      <c r="K128" s="72">
        <f>'COM-MUN-RSD'!M26/1000</f>
        <v>0.82</v>
      </c>
      <c r="M128" s="7" t="s">
        <v>16</v>
      </c>
      <c r="N128" s="7"/>
    </row>
    <row r="129" spans="2:14" x14ac:dyDescent="0.3">
      <c r="B129" s="7"/>
      <c r="C129" s="7"/>
      <c r="D129" s="7" t="str">
        <f t="shared" ref="D129:D146" si="22">IFERROR(IF(K129&gt;0,"FLO_EMIS","*"),"*")</f>
        <v>FLO_EMIS</v>
      </c>
      <c r="E129" s="8" t="s">
        <v>204</v>
      </c>
      <c r="F129" s="9" t="str">
        <f>VLOOKUP('COM-MUN-RSD'!E27,Fuels!$B$6:$F$20,$E$2)</f>
        <v>MUNBPL</v>
      </c>
      <c r="G129" s="9" t="str">
        <f t="shared" si="20"/>
        <v>MUNBPL</v>
      </c>
      <c r="H129" s="7" t="str">
        <f>$D$2&amp;'COM-MUN-RSD'!A27&amp;"*"</f>
        <v>MH*</v>
      </c>
      <c r="I129" s="7" t="str">
        <f>"*"&amp;'COM-MUN-RSD'!C27&amp;"*"</f>
        <v>*PelletBoilerBPL*</v>
      </c>
      <c r="J129" s="7" t="str">
        <f t="shared" si="21"/>
        <v>MUNPMAN</v>
      </c>
      <c r="K129" s="72">
        <f>'COM-MUN-RSD'!M27/1000</f>
        <v>0.47</v>
      </c>
      <c r="M129" s="7" t="s">
        <v>16</v>
      </c>
      <c r="N129" s="7"/>
    </row>
    <row r="130" spans="2:14" x14ac:dyDescent="0.3">
      <c r="B130" s="7"/>
      <c r="C130" s="7"/>
      <c r="D130" s="7" t="str">
        <f t="shared" si="22"/>
        <v>FLO_EMIS</v>
      </c>
      <c r="E130" s="8" t="s">
        <v>204</v>
      </c>
      <c r="F130" s="9" t="str">
        <f>VLOOKUP('COM-MUN-RSD'!E28,Fuels!$B$6:$F$20,$E$2)</f>
        <v>MUNCOA</v>
      </c>
      <c r="G130" s="9" t="str">
        <f t="shared" si="20"/>
        <v>MUNCOA</v>
      </c>
      <c r="H130" s="7" t="str">
        <f>$D$2&amp;'COM-MUN-RSD'!A28&amp;"*"</f>
        <v>MH*</v>
      </c>
      <c r="I130" s="7" t="str">
        <f>"*"&amp;'COM-MUN-RSD'!C28&amp;"*"</f>
        <v>*CoalBoilerCOA*</v>
      </c>
      <c r="J130" s="7" t="str">
        <f t="shared" si="21"/>
        <v>MUNPMAN</v>
      </c>
      <c r="K130" s="72">
        <f>'COM-MUN-RSD'!M28/1000</f>
        <v>0.20100000000000001</v>
      </c>
      <c r="M130" s="7" t="s">
        <v>16</v>
      </c>
      <c r="N130" s="7"/>
    </row>
    <row r="131" spans="2:14" x14ac:dyDescent="0.3">
      <c r="B131" s="7"/>
      <c r="C131" s="7"/>
      <c r="D131" s="7" t="str">
        <f t="shared" si="22"/>
        <v>FLO_EMIS</v>
      </c>
      <c r="E131" s="8" t="s">
        <v>204</v>
      </c>
      <c r="F131" s="9" t="str">
        <f>VLOOKUP('COM-MUN-RSD'!E29,Fuels!$B$6:$F$20,$E$2)</f>
        <v>MUNCOA</v>
      </c>
      <c r="G131" s="9" t="str">
        <f t="shared" si="20"/>
        <v>MUNCOA</v>
      </c>
      <c r="H131" s="7" t="str">
        <f>$D$2&amp;'COM-MUN-RSD'!A29&amp;"*"</f>
        <v>MH*</v>
      </c>
      <c r="I131" s="7" t="str">
        <f>"*"&amp;'COM-MUN-RSD'!C29&amp;"*"</f>
        <v>*DieselFurnaceDST*</v>
      </c>
      <c r="J131" s="7" t="str">
        <f t="shared" si="21"/>
        <v>MUNPMAN</v>
      </c>
      <c r="K131" s="72">
        <f>'COM-MUN-RSD'!M29/1000</f>
        <v>2.2000000000000001E-3</v>
      </c>
      <c r="M131" s="7" t="s">
        <v>16</v>
      </c>
      <c r="N131" s="7"/>
    </row>
    <row r="132" spans="2:14" x14ac:dyDescent="0.3">
      <c r="B132" s="7"/>
      <c r="C132" s="7"/>
      <c r="D132" s="7" t="str">
        <f t="shared" si="22"/>
        <v>FLO_EMIS</v>
      </c>
      <c r="E132" s="8" t="s">
        <v>204</v>
      </c>
      <c r="F132" s="9" t="str">
        <f>VLOOKUP('COM-MUN-RSD'!E33,Fuels!$B$6:$F$20,$E$2)</f>
        <v>MUNGAS</v>
      </c>
      <c r="G132" s="9" t="str">
        <f t="shared" si="20"/>
        <v>MUNGAS</v>
      </c>
      <c r="H132" s="7" t="str">
        <f>$D$2&amp;'COM-MUN-RSD'!A33&amp;"*"</f>
        <v>MH*</v>
      </c>
      <c r="I132" s="7" t="str">
        <f>"*"&amp;'COM-MUN-RSD'!C33&amp;"*"</f>
        <v>*GasFurnaceGAS*</v>
      </c>
      <c r="J132" s="7" t="str">
        <f t="shared" si="21"/>
        <v>MUNPMAN</v>
      </c>
      <c r="K132" s="72">
        <f>'COM-MUN-RSD'!M33/1000</f>
        <v>2.2000000000000001E-3</v>
      </c>
      <c r="M132" s="7" t="s">
        <v>16</v>
      </c>
      <c r="N132" s="7"/>
    </row>
    <row r="133" spans="2:14" x14ac:dyDescent="0.3">
      <c r="B133" s="7"/>
      <c r="C133" s="7"/>
      <c r="D133" s="7" t="str">
        <f t="shared" si="22"/>
        <v>FLO_EMIS</v>
      </c>
      <c r="E133" s="8" t="s">
        <v>204</v>
      </c>
      <c r="F133" s="9" t="str">
        <f>VLOOKUP('COM-MUN-RSD'!E34,Fuels!$B$6:$F$20,$E$2)</f>
        <v>MUNGAS</v>
      </c>
      <c r="G133" s="9" t="str">
        <f t="shared" si="20"/>
        <v>MUNGAS</v>
      </c>
      <c r="H133" s="7" t="str">
        <f>$D$2&amp;'COM-MUN-RSD'!A34&amp;"*"</f>
        <v>MH*</v>
      </c>
      <c r="I133" s="7" t="str">
        <f>"*"&amp;'COM-MUN-RSD'!C34&amp;"*"</f>
        <v>*GasBoilerGAS*</v>
      </c>
      <c r="J133" s="7" t="str">
        <f t="shared" si="21"/>
        <v>MUNPMAN</v>
      </c>
      <c r="K133" s="72">
        <f>'COM-MUN-RSD'!M34/1000</f>
        <v>2.0000000000000001E-4</v>
      </c>
      <c r="M133" s="7" t="s">
        <v>16</v>
      </c>
      <c r="N133" s="7"/>
    </row>
    <row r="134" spans="2:14" x14ac:dyDescent="0.3">
      <c r="B134" s="7"/>
      <c r="C134" s="7"/>
      <c r="D134" s="7" t="str">
        <f t="shared" si="22"/>
        <v>FLO_EMIS</v>
      </c>
      <c r="E134" s="8" t="s">
        <v>204</v>
      </c>
      <c r="F134" s="9" t="str">
        <f>VLOOKUP('COM-MUN-RSD'!E36,Fuels!$B$6:$F$20,$E$2)</f>
        <v>MUNLPG</v>
      </c>
      <c r="G134" s="9" t="str">
        <f t="shared" si="20"/>
        <v>MUNLPG</v>
      </c>
      <c r="H134" s="7" t="str">
        <f>$D$2&amp;'COM-MUN-RSD'!A36&amp;"*"</f>
        <v>MH*</v>
      </c>
      <c r="I134" s="7" t="str">
        <f>"*"&amp;'COM-MUN-RSD'!C36&amp;"*"</f>
        <v>*LPGFurnaceLPG*</v>
      </c>
      <c r="J134" s="7" t="str">
        <f t="shared" si="21"/>
        <v>MUNPMAN</v>
      </c>
      <c r="K134" s="72">
        <f>'COM-MUN-RSD'!M36/1000</f>
        <v>2.0000000000000001E-4</v>
      </c>
      <c r="M134" s="7" t="s">
        <v>16</v>
      </c>
      <c r="N134" s="7"/>
    </row>
    <row r="135" spans="2:14" x14ac:dyDescent="0.3">
      <c r="B135" s="7"/>
      <c r="C135" s="7"/>
      <c r="D135" s="7" t="str">
        <f t="shared" si="22"/>
        <v>FLO_EMIS</v>
      </c>
      <c r="E135" s="8" t="s">
        <v>204</v>
      </c>
      <c r="F135" s="9" t="str">
        <f>VLOOKUP('COM-MUN-RSD'!E43,Fuels!$B$6:$F$20,$E$2)</f>
        <v>MUNGAS</v>
      </c>
      <c r="G135" s="9" t="str">
        <f t="shared" si="20"/>
        <v>MUNGAS</v>
      </c>
      <c r="H135" s="7" t="str">
        <f>$D$2&amp;'COM-MUN-RSD'!A43&amp;"*"</f>
        <v>MK*</v>
      </c>
      <c r="I135" s="7" t="str">
        <f>"*"&amp;'COM-MUN-RSD'!C43&amp;"*"</f>
        <v>*GasOvenHobsELC*</v>
      </c>
      <c r="J135" s="7" t="str">
        <f t="shared" si="21"/>
        <v>MUNPMAN</v>
      </c>
      <c r="K135" s="72">
        <f>'COM-MUN-RSD'!M43/1000</f>
        <v>2.2000000000000001E-3</v>
      </c>
      <c r="M135" s="7" t="s">
        <v>16</v>
      </c>
      <c r="N135" s="7"/>
    </row>
    <row r="136" spans="2:14" x14ac:dyDescent="0.3">
      <c r="B136" s="7"/>
      <c r="C136" s="7"/>
      <c r="D136" s="7" t="str">
        <f t="shared" si="22"/>
        <v>FLO_EMIS</v>
      </c>
      <c r="E136" s="8" t="s">
        <v>204</v>
      </c>
      <c r="F136" s="9" t="str">
        <f>VLOOKUP('COM-MUN-RSD'!E44,Fuels!$B$6:$F$20,$E$2)</f>
        <v>MUNGAS</v>
      </c>
      <c r="G136" s="9" t="str">
        <f t="shared" si="20"/>
        <v>MUNGAS</v>
      </c>
      <c r="H136" s="7" t="str">
        <f>$D$2&amp;'COM-MUN-RSD'!A44&amp;"*"</f>
        <v>MK*</v>
      </c>
      <c r="I136" s="7" t="str">
        <f>"*"&amp;'COM-MUN-RSD'!C44&amp;"*"</f>
        <v>*GasRangeGAS*</v>
      </c>
      <c r="J136" s="7" t="str">
        <f t="shared" si="21"/>
        <v>MUNPMAN</v>
      </c>
      <c r="K136" s="72">
        <f>'COM-MUN-RSD'!M44/1000</f>
        <v>2.2000000000000001E-3</v>
      </c>
      <c r="M136" s="7" t="s">
        <v>16</v>
      </c>
      <c r="N136" s="7"/>
    </row>
    <row r="137" spans="2:14" x14ac:dyDescent="0.3">
      <c r="B137" s="7"/>
      <c r="C137" s="7"/>
      <c r="D137" s="7" t="str">
        <f t="shared" si="22"/>
        <v>FLO_EMIS</v>
      </c>
      <c r="E137" s="8" t="s">
        <v>204</v>
      </c>
      <c r="F137" s="9" t="str">
        <f>VLOOKUP('COM-MUN-RSD'!E45,Fuels!$B$6:$F$20,$E$2)</f>
        <v>MUNGAS</v>
      </c>
      <c r="G137" s="9" t="str">
        <f t="shared" si="20"/>
        <v>MUNGAS</v>
      </c>
      <c r="H137" s="7" t="str">
        <f>$D$2&amp;'COM-MUN-RSD'!A45&amp;"*"</f>
        <v>MK*</v>
      </c>
      <c r="I137" s="7" t="str">
        <f>"*"&amp;'COM-MUN-RSD'!C45&amp;"*"</f>
        <v>*GasFryerGriddleGAS*</v>
      </c>
      <c r="J137" s="7" t="str">
        <f t="shared" si="21"/>
        <v>MUNPMAN</v>
      </c>
      <c r="K137" s="72">
        <f>'COM-MUN-RSD'!M45/1000</f>
        <v>2.2000000000000001E-3</v>
      </c>
      <c r="M137" s="7" t="s">
        <v>16</v>
      </c>
      <c r="N137" s="7"/>
    </row>
    <row r="138" spans="2:14" x14ac:dyDescent="0.3">
      <c r="B138" s="7"/>
      <c r="C138" s="7"/>
      <c r="D138" s="7" t="str">
        <f t="shared" si="22"/>
        <v>FLO_EMIS</v>
      </c>
      <c r="E138" s="8" t="s">
        <v>204</v>
      </c>
      <c r="F138" s="9" t="str">
        <f>VLOOKUP('COM-MUN-RSD'!E46,Fuels!$B$6:$F$20,$E$2)</f>
        <v>MUNGAS</v>
      </c>
      <c r="G138" s="9" t="str">
        <f t="shared" si="20"/>
        <v>MUNGAS</v>
      </c>
      <c r="H138" s="7" t="str">
        <f>$D$2&amp;'COM-MUN-RSD'!A46&amp;"*"</f>
        <v>MK*</v>
      </c>
      <c r="I138" s="7" t="str">
        <f>"*"&amp;'COM-MUN-RSD'!C46&amp;"*"</f>
        <v>*GasSteamerGAS*</v>
      </c>
      <c r="J138" s="7" t="str">
        <f t="shared" si="21"/>
        <v>MUNPMAN</v>
      </c>
      <c r="K138" s="72">
        <f>'COM-MUN-RSD'!M46/1000</f>
        <v>2.2000000000000001E-3</v>
      </c>
      <c r="M138" s="7" t="s">
        <v>16</v>
      </c>
      <c r="N138" s="7"/>
    </row>
    <row r="139" spans="2:14" x14ac:dyDescent="0.3">
      <c r="B139" s="7"/>
      <c r="C139" s="7"/>
      <c r="D139" s="7" t="str">
        <f t="shared" si="22"/>
        <v>FLO_EMIS</v>
      </c>
      <c r="E139" s="8" t="s">
        <v>204</v>
      </c>
      <c r="F139" s="9" t="str">
        <f>VLOOKUP('COM-MUN-RSD'!E47,Fuels!$B$6:$F$20,$E$2)</f>
        <v>MUNLPG</v>
      </c>
      <c r="G139" s="9" t="str">
        <f t="shared" si="20"/>
        <v>MUNLPG</v>
      </c>
      <c r="H139" s="7" t="str">
        <f>$D$2&amp;'COM-MUN-RSD'!A47&amp;"*"</f>
        <v>MK*</v>
      </c>
      <c r="I139" s="7" t="str">
        <f>"*"&amp;'COM-MUN-RSD'!C47&amp;"*"</f>
        <v>*LPGOvenHobsLPG*</v>
      </c>
      <c r="J139" s="7" t="str">
        <f t="shared" si="21"/>
        <v>MUNPMAN</v>
      </c>
      <c r="K139" s="72">
        <f>'COM-MUN-RSD'!M47/1000</f>
        <v>2.2000000000000001E-3</v>
      </c>
      <c r="M139" s="7" t="s">
        <v>16</v>
      </c>
      <c r="N139" s="7"/>
    </row>
    <row r="140" spans="2:14" x14ac:dyDescent="0.3">
      <c r="B140" s="7"/>
      <c r="C140" s="7"/>
      <c r="D140" s="7" t="str">
        <f t="shared" si="22"/>
        <v>FLO_EMIS</v>
      </c>
      <c r="E140" s="8" t="s">
        <v>204</v>
      </c>
      <c r="F140" s="9" t="str">
        <f>VLOOKUP('COM-MUN-RSD'!E48,Fuels!$B$6:$F$20,$E$2)</f>
        <v>MUNLPG</v>
      </c>
      <c r="G140" s="9" t="str">
        <f t="shared" si="20"/>
        <v>MUNLPG</v>
      </c>
      <c r="H140" s="7" t="str">
        <f>$D$2&amp;'COM-MUN-RSD'!A48&amp;"*"</f>
        <v>MK*</v>
      </c>
      <c r="I140" s="7" t="str">
        <f>"*"&amp;'COM-MUN-RSD'!C48&amp;"*"</f>
        <v>*LPGRangeLPG*</v>
      </c>
      <c r="J140" s="7" t="str">
        <f t="shared" si="21"/>
        <v>MUNPMAN</v>
      </c>
      <c r="K140" s="72">
        <f>'COM-MUN-RSD'!M48/1000</f>
        <v>2.2000000000000001E-3</v>
      </c>
      <c r="M140" s="7" t="s">
        <v>16</v>
      </c>
      <c r="N140" s="7"/>
    </row>
    <row r="141" spans="2:14" x14ac:dyDescent="0.3">
      <c r="B141" s="7"/>
      <c r="C141" s="7"/>
      <c r="D141" s="7" t="str">
        <f t="shared" si="22"/>
        <v>FLO_EMIS</v>
      </c>
      <c r="E141" s="8" t="s">
        <v>204</v>
      </c>
      <c r="F141" s="9" t="str">
        <f>VLOOKUP('COM-MUN-RSD'!E58,Fuels!$B$6:$F$20,$E$2)</f>
        <v>MUNBFW</v>
      </c>
      <c r="G141" s="9" t="str">
        <f t="shared" si="20"/>
        <v>MUNBFW</v>
      </c>
      <c r="H141" s="7" t="str">
        <f>$D$2&amp;'COM-MUN-RSD'!A58&amp;"*"</f>
        <v>MW*</v>
      </c>
      <c r="I141" s="7" t="str">
        <f>"*"&amp;'COM-MUN-RSD'!C58&amp;"*"</f>
        <v>*WoodStoveBFW*</v>
      </c>
      <c r="J141" s="7" t="str">
        <f t="shared" si="21"/>
        <v>MUNPMAN</v>
      </c>
      <c r="K141" s="72">
        <f>'COM-MUN-RSD'!M58/1000</f>
        <v>0.82</v>
      </c>
      <c r="M141" s="7" t="s">
        <v>16</v>
      </c>
      <c r="N141" s="7"/>
    </row>
    <row r="142" spans="2:14" x14ac:dyDescent="0.3">
      <c r="B142" s="7"/>
      <c r="C142" s="7"/>
      <c r="D142" s="7" t="str">
        <f t="shared" si="22"/>
        <v>FLO_EMIS</v>
      </c>
      <c r="E142" s="8" t="s">
        <v>204</v>
      </c>
      <c r="F142" s="9" t="str">
        <f>VLOOKUP('COM-MUN-RSD'!E59,Fuels!$B$6:$F$20,$E$2)</f>
        <v>MUNBPL</v>
      </c>
      <c r="G142" s="9" t="str">
        <f t="shared" si="20"/>
        <v>MUNBPL</v>
      </c>
      <c r="H142" s="7" t="str">
        <f>$D$2&amp;'COM-MUN-RSD'!A59&amp;"*"</f>
        <v>MW*</v>
      </c>
      <c r="I142" s="7" t="str">
        <f>"*"&amp;'COM-MUN-RSD'!C59&amp;"*"</f>
        <v>*PelletStoveBPL*</v>
      </c>
      <c r="J142" s="7" t="str">
        <f t="shared" si="21"/>
        <v>MUNPMAN</v>
      </c>
      <c r="K142" s="72">
        <f>'COM-MUN-RSD'!M59/1000</f>
        <v>9.2999999999999999E-2</v>
      </c>
      <c r="M142" s="7" t="s">
        <v>16</v>
      </c>
      <c r="N142" s="7"/>
    </row>
    <row r="143" spans="2:14" x14ac:dyDescent="0.3">
      <c r="B143" s="7"/>
      <c r="C143" s="7"/>
      <c r="D143" s="7" t="str">
        <f t="shared" si="22"/>
        <v>FLO_EMIS</v>
      </c>
      <c r="E143" s="8" t="s">
        <v>204</v>
      </c>
      <c r="F143" s="9" t="str">
        <f>VLOOKUP('COM-MUN-RSD'!E60,Fuels!$B$6:$F$20,$E$2)</f>
        <v>MUNCOA</v>
      </c>
      <c r="G143" s="9" t="str">
        <f t="shared" si="20"/>
        <v>MUNCOA</v>
      </c>
      <c r="H143" s="7" t="str">
        <f>$D$2&amp;'COM-MUN-RSD'!A60&amp;"*"</f>
        <v>MW*</v>
      </c>
      <c r="I143" s="7" t="str">
        <f>"*"&amp;'COM-MUN-RSD'!C60&amp;"*"</f>
        <v>*CoalFurnaceCOA*</v>
      </c>
      <c r="J143" s="7" t="str">
        <f t="shared" si="21"/>
        <v>MUNPMAN</v>
      </c>
      <c r="K143" s="72">
        <f>'COM-MUN-RSD'!M60/1000</f>
        <v>0.45</v>
      </c>
      <c r="M143" s="7" t="s">
        <v>16</v>
      </c>
      <c r="N143" s="7"/>
    </row>
    <row r="144" spans="2:14" x14ac:dyDescent="0.3">
      <c r="B144" s="7"/>
      <c r="C144" s="7"/>
      <c r="D144" s="7" t="str">
        <f t="shared" si="22"/>
        <v>FLO_EMIS</v>
      </c>
      <c r="E144" s="8" t="s">
        <v>204</v>
      </c>
      <c r="F144" s="9" t="str">
        <f>VLOOKUP('COM-MUN-RSD'!E61,Fuels!$B$6:$F$20,$E$2)</f>
        <v>MUNDST</v>
      </c>
      <c r="G144" s="9" t="str">
        <f t="shared" si="20"/>
        <v>MUNDST</v>
      </c>
      <c r="H144" s="7" t="str">
        <f>$D$2&amp;'COM-MUN-RSD'!A61&amp;"*"</f>
        <v>MW*</v>
      </c>
      <c r="I144" s="7" t="str">
        <f>"*"&amp;'COM-MUN-RSD'!C61&amp;"*"</f>
        <v>*DieselFurnaceDST*</v>
      </c>
      <c r="J144" s="7" t="str">
        <f t="shared" si="21"/>
        <v>MUNPMAN</v>
      </c>
      <c r="K144" s="72">
        <f>'COM-MUN-RSD'!M61/1000</f>
        <v>2.2000000000000001E-3</v>
      </c>
      <c r="M144" s="7" t="s">
        <v>16</v>
      </c>
      <c r="N144" s="7"/>
    </row>
    <row r="145" spans="2:14" x14ac:dyDescent="0.3">
      <c r="B145" s="7"/>
      <c r="C145" s="7"/>
      <c r="D145" s="7" t="str">
        <f t="shared" si="22"/>
        <v>FLO_EMIS</v>
      </c>
      <c r="E145" s="8" t="s">
        <v>204</v>
      </c>
      <c r="F145" s="9" t="str">
        <f>VLOOKUP('COM-MUN-RSD'!E63,Fuels!$B$6:$F$20,$E$2)</f>
        <v>MUNGAS</v>
      </c>
      <c r="G145" s="9" t="str">
        <f t="shared" si="20"/>
        <v>MUNGAS</v>
      </c>
      <c r="H145" s="7" t="str">
        <f>$D$2&amp;'COM-MUN-RSD'!A63&amp;"*"</f>
        <v>MW*</v>
      </c>
      <c r="I145" s="7" t="str">
        <f>"*"&amp;'COM-MUN-RSD'!C63&amp;"*"</f>
        <v>*GasFurnaceGAS*</v>
      </c>
      <c r="J145" s="7" t="str">
        <f t="shared" si="21"/>
        <v>MUNPMAN</v>
      </c>
      <c r="K145" s="72">
        <f>'COM-MUN-RSD'!M63/1000</f>
        <v>2.2000000000000001E-3</v>
      </c>
      <c r="M145" s="7" t="s">
        <v>16</v>
      </c>
      <c r="N145" s="7"/>
    </row>
    <row r="146" spans="2:14" x14ac:dyDescent="0.3">
      <c r="B146" s="7"/>
      <c r="C146" s="7"/>
      <c r="D146" s="7" t="str">
        <f t="shared" si="22"/>
        <v>FLO_EMIS</v>
      </c>
      <c r="E146" s="8" t="s">
        <v>204</v>
      </c>
      <c r="F146" s="9" t="str">
        <f>VLOOKUP('COM-MUN-RSD'!E65,Fuels!$B$6:$F$20,$E$2)</f>
        <v>MUNLPG</v>
      </c>
      <c r="G146" s="9" t="str">
        <f t="shared" si="20"/>
        <v>MUNLPG</v>
      </c>
      <c r="H146" s="7" t="str">
        <f>$D$2&amp;'COM-MUN-RSD'!A65&amp;"*"</f>
        <v>MW*</v>
      </c>
      <c r="I146" s="7" t="str">
        <f>"*"&amp;'COM-MUN-RSD'!C65&amp;"*"</f>
        <v>*LPGFurnaceLPG*</v>
      </c>
      <c r="J146" s="7" t="str">
        <f t="shared" si="21"/>
        <v>MUNPMAN</v>
      </c>
      <c r="K146" s="72">
        <f>'COM-MUN-RSD'!M65/1000</f>
        <v>2.0000000000000001E-4</v>
      </c>
      <c r="M146" s="7" t="s">
        <v>16</v>
      </c>
      <c r="N146" s="7"/>
    </row>
    <row r="148" spans="2:14" x14ac:dyDescent="0.3">
      <c r="B148" s="1" t="str">
        <f>'COM-MUN-RSD'!N11</f>
        <v>PMB</v>
      </c>
      <c r="C148" s="1"/>
      <c r="D148" s="1"/>
      <c r="E148" s="1"/>
      <c r="F148" s="1"/>
      <c r="G148" s="1"/>
      <c r="H148" s="1"/>
      <c r="I148" s="1"/>
      <c r="M148" s="1"/>
      <c r="N148" s="1"/>
    </row>
    <row r="149" spans="2:14" x14ac:dyDescent="0.3">
      <c r="B149" s="1"/>
      <c r="C149" s="1"/>
      <c r="D149" s="1"/>
      <c r="E149" s="1"/>
      <c r="F149" s="1"/>
      <c r="G149" s="1"/>
      <c r="H149" s="1"/>
      <c r="I149" s="1"/>
      <c r="M149" s="1"/>
      <c r="N149" s="1"/>
    </row>
    <row r="150" spans="2:14" x14ac:dyDescent="0.3">
      <c r="B150" s="3" t="s">
        <v>1</v>
      </c>
      <c r="M150" s="1"/>
      <c r="N150" s="1"/>
    </row>
    <row r="151" spans="2:14" x14ac:dyDescent="0.3">
      <c r="B151" s="5" t="s">
        <v>2</v>
      </c>
      <c r="C151" s="5" t="s">
        <v>3</v>
      </c>
      <c r="D151" s="5" t="s">
        <v>4</v>
      </c>
      <c r="E151" s="5" t="s">
        <v>5</v>
      </c>
      <c r="F151" s="5" t="s">
        <v>6</v>
      </c>
      <c r="G151" s="5" t="s">
        <v>7</v>
      </c>
      <c r="H151" s="5" t="s">
        <v>8</v>
      </c>
      <c r="I151" s="5" t="s">
        <v>9</v>
      </c>
      <c r="J151" s="5" t="s">
        <v>10</v>
      </c>
      <c r="K151" s="5" t="s">
        <v>11</v>
      </c>
      <c r="M151" s="5" t="s">
        <v>12</v>
      </c>
      <c r="N151" s="5" t="s">
        <v>13</v>
      </c>
    </row>
    <row r="152" spans="2:14" x14ac:dyDescent="0.3">
      <c r="B152" s="7"/>
      <c r="C152" s="7"/>
      <c r="D152" s="7" t="str">
        <f>IFERROR(IF(K152&gt;0,"FLO_EMIS","*"),"*")</f>
        <v>FLO_EMIS</v>
      </c>
      <c r="E152" s="8" t="s">
        <v>204</v>
      </c>
      <c r="F152" s="9" t="str">
        <f>VLOOKUP('COM-MUN-RSD'!E26,Fuels!$B$6:$F$20,$E$2)</f>
        <v>MUNBFW</v>
      </c>
      <c r="G152" s="9" t="str">
        <f t="shared" ref="G152:G170" si="23">F152</f>
        <v>MUNBFW</v>
      </c>
      <c r="H152" s="7" t="str">
        <f>$D$2&amp;'COM-MUN-RSD'!A26&amp;"*"</f>
        <v>MH*</v>
      </c>
      <c r="I152" s="7" t="str">
        <f>"*"&amp;'COM-MUN-RSD'!C26&amp;"*"</f>
        <v>*WoodStoveBFW*</v>
      </c>
      <c r="J152" s="7" t="str">
        <f t="shared" ref="J152:J170" si="24">$C$2&amp;B$148&amp;"N"</f>
        <v>MUNPMBN</v>
      </c>
      <c r="K152" s="72">
        <f>'COM-MUN-RSD'!N26/1000</f>
        <v>0.84</v>
      </c>
      <c r="M152" s="7" t="s">
        <v>16</v>
      </c>
      <c r="N152" s="7"/>
    </row>
    <row r="153" spans="2:14" x14ac:dyDescent="0.3">
      <c r="B153" s="7"/>
      <c r="C153" s="7"/>
      <c r="D153" s="7" t="str">
        <f t="shared" ref="D153:D170" si="25">IFERROR(IF(K153&gt;0,"FLO_EMIS","*"),"*")</f>
        <v>FLO_EMIS</v>
      </c>
      <c r="E153" s="8" t="s">
        <v>204</v>
      </c>
      <c r="F153" s="9" t="str">
        <f>VLOOKUP('COM-MUN-RSD'!E27,Fuels!$B$6:$F$20,$E$2)</f>
        <v>MUNBPL</v>
      </c>
      <c r="G153" s="9" t="str">
        <f t="shared" si="23"/>
        <v>MUNBPL</v>
      </c>
      <c r="H153" s="7" t="str">
        <f>$D$2&amp;'COM-MUN-RSD'!A27&amp;"*"</f>
        <v>MH*</v>
      </c>
      <c r="I153" s="7" t="str">
        <f>"*"&amp;'COM-MUN-RSD'!C27&amp;"*"</f>
        <v>*PelletBoilerBPL*</v>
      </c>
      <c r="J153" s="7" t="str">
        <f t="shared" si="24"/>
        <v>MUNPMBN</v>
      </c>
      <c r="K153" s="72">
        <f>'COM-MUN-RSD'!N27/1000</f>
        <v>0.48</v>
      </c>
      <c r="M153" s="7" t="s">
        <v>16</v>
      </c>
      <c r="N153" s="7"/>
    </row>
    <row r="154" spans="2:14" x14ac:dyDescent="0.3">
      <c r="B154" s="7"/>
      <c r="C154" s="7"/>
      <c r="D154" s="7" t="str">
        <f t="shared" si="25"/>
        <v>FLO_EMIS</v>
      </c>
      <c r="E154" s="8" t="s">
        <v>204</v>
      </c>
      <c r="F154" s="9" t="str">
        <f>VLOOKUP('COM-MUN-RSD'!E28,Fuels!$B$6:$F$20,$E$2)</f>
        <v>MUNCOA</v>
      </c>
      <c r="G154" s="9" t="str">
        <f t="shared" si="23"/>
        <v>MUNCOA</v>
      </c>
      <c r="H154" s="7" t="str">
        <f>$D$2&amp;'COM-MUN-RSD'!A28&amp;"*"</f>
        <v>MH*</v>
      </c>
      <c r="I154" s="7" t="str">
        <f>"*"&amp;'COM-MUN-RSD'!C28&amp;"*"</f>
        <v>*CoalBoilerCOA*</v>
      </c>
      <c r="J154" s="7" t="str">
        <f t="shared" si="24"/>
        <v>MUNPMBN</v>
      </c>
      <c r="K154" s="72">
        <f>'COM-MUN-RSD'!N28/1000</f>
        <v>0.22500000000000001</v>
      </c>
      <c r="M154" s="7" t="s">
        <v>16</v>
      </c>
      <c r="N154" s="7"/>
    </row>
    <row r="155" spans="2:14" x14ac:dyDescent="0.3">
      <c r="B155" s="7"/>
      <c r="C155" s="7"/>
      <c r="D155" s="7" t="str">
        <f t="shared" si="25"/>
        <v>FLO_EMIS</v>
      </c>
      <c r="E155" s="8" t="s">
        <v>204</v>
      </c>
      <c r="F155" s="9" t="str">
        <f>VLOOKUP('COM-MUN-RSD'!E29,Fuels!$B$6:$F$20,$E$2)</f>
        <v>MUNCOA</v>
      </c>
      <c r="G155" s="9" t="str">
        <f t="shared" si="23"/>
        <v>MUNCOA</v>
      </c>
      <c r="H155" s="7" t="str">
        <f>$D$2&amp;'COM-MUN-RSD'!A29&amp;"*"</f>
        <v>MH*</v>
      </c>
      <c r="I155" s="7" t="str">
        <f>"*"&amp;'COM-MUN-RSD'!C29&amp;"*"</f>
        <v>*DieselFurnaceDST*</v>
      </c>
      <c r="J155" s="7" t="str">
        <f t="shared" si="24"/>
        <v>MUNPMBN</v>
      </c>
      <c r="K155" s="72">
        <f>'COM-MUN-RSD'!N29/1000</f>
        <v>2.2000000000000001E-3</v>
      </c>
      <c r="M155" s="7" t="s">
        <v>16</v>
      </c>
      <c r="N155" s="7"/>
    </row>
    <row r="156" spans="2:14" x14ac:dyDescent="0.3">
      <c r="B156" s="7"/>
      <c r="C156" s="7"/>
      <c r="D156" s="7" t="str">
        <f t="shared" si="25"/>
        <v>FLO_EMIS</v>
      </c>
      <c r="E156" s="8" t="s">
        <v>204</v>
      </c>
      <c r="F156" s="9" t="str">
        <f>VLOOKUP('COM-MUN-RSD'!E33,Fuels!$B$6:$F$20,$E$2)</f>
        <v>MUNGAS</v>
      </c>
      <c r="G156" s="9" t="str">
        <f t="shared" si="23"/>
        <v>MUNGAS</v>
      </c>
      <c r="H156" s="7" t="str">
        <f>$D$2&amp;'COM-MUN-RSD'!A33&amp;"*"</f>
        <v>MH*</v>
      </c>
      <c r="I156" s="7" t="str">
        <f>"*"&amp;'COM-MUN-RSD'!C33&amp;"*"</f>
        <v>*GasFurnaceGAS*</v>
      </c>
      <c r="J156" s="7" t="str">
        <f t="shared" si="24"/>
        <v>MUNPMBN</v>
      </c>
      <c r="K156" s="72">
        <f>'COM-MUN-RSD'!N33/1000</f>
        <v>2.2000000000000001E-3</v>
      </c>
      <c r="M156" s="7" t="s">
        <v>16</v>
      </c>
      <c r="N156" s="7"/>
    </row>
    <row r="157" spans="2:14" x14ac:dyDescent="0.3">
      <c r="B157" s="7"/>
      <c r="C157" s="7"/>
      <c r="D157" s="7" t="str">
        <f t="shared" si="25"/>
        <v>FLO_EMIS</v>
      </c>
      <c r="E157" s="8" t="s">
        <v>204</v>
      </c>
      <c r="F157" s="9" t="str">
        <f>VLOOKUP('COM-MUN-RSD'!E34,Fuels!$B$6:$F$20,$E$2)</f>
        <v>MUNGAS</v>
      </c>
      <c r="G157" s="9" t="str">
        <f t="shared" si="23"/>
        <v>MUNGAS</v>
      </c>
      <c r="H157" s="7" t="str">
        <f>$D$2&amp;'COM-MUN-RSD'!A34&amp;"*"</f>
        <v>MH*</v>
      </c>
      <c r="I157" s="7" t="str">
        <f>"*"&amp;'COM-MUN-RSD'!C34&amp;"*"</f>
        <v>*GasBoilerGAS*</v>
      </c>
      <c r="J157" s="7" t="str">
        <f t="shared" si="24"/>
        <v>MUNPMBN</v>
      </c>
      <c r="K157" s="72">
        <f>'COM-MUN-RSD'!N34/1000</f>
        <v>2.0000000000000001E-4</v>
      </c>
      <c r="M157" s="7" t="s">
        <v>16</v>
      </c>
      <c r="N157" s="7"/>
    </row>
    <row r="158" spans="2:14" x14ac:dyDescent="0.3">
      <c r="B158" s="7"/>
      <c r="C158" s="7"/>
      <c r="D158" s="7" t="str">
        <f t="shared" si="25"/>
        <v>FLO_EMIS</v>
      </c>
      <c r="E158" s="8" t="s">
        <v>204</v>
      </c>
      <c r="F158" s="9" t="str">
        <f>VLOOKUP('COM-MUN-RSD'!E36,Fuels!$B$6:$F$20,$E$2)</f>
        <v>MUNLPG</v>
      </c>
      <c r="G158" s="9" t="str">
        <f t="shared" si="23"/>
        <v>MUNLPG</v>
      </c>
      <c r="H158" s="7" t="str">
        <f>$D$2&amp;'COM-MUN-RSD'!A36&amp;"*"</f>
        <v>MH*</v>
      </c>
      <c r="I158" s="7" t="str">
        <f>"*"&amp;'COM-MUN-RSD'!C36&amp;"*"</f>
        <v>*LPGFurnaceLPG*</v>
      </c>
      <c r="J158" s="7" t="str">
        <f t="shared" si="24"/>
        <v>MUNPMBN</v>
      </c>
      <c r="K158" s="72">
        <f>'COM-MUN-RSD'!N36/1000</f>
        <v>2.0000000000000001E-4</v>
      </c>
      <c r="M158" s="7" t="s">
        <v>16</v>
      </c>
      <c r="N158" s="7"/>
    </row>
    <row r="159" spans="2:14" x14ac:dyDescent="0.3">
      <c r="B159" s="7"/>
      <c r="C159" s="7"/>
      <c r="D159" s="7" t="str">
        <f t="shared" si="25"/>
        <v>FLO_EMIS</v>
      </c>
      <c r="E159" s="8" t="s">
        <v>204</v>
      </c>
      <c r="F159" s="9" t="str">
        <f>VLOOKUP('COM-MUN-RSD'!E43,Fuels!$B$6:$F$20,$E$2)</f>
        <v>MUNGAS</v>
      </c>
      <c r="G159" s="9" t="str">
        <f t="shared" si="23"/>
        <v>MUNGAS</v>
      </c>
      <c r="H159" s="7" t="str">
        <f>$D$2&amp;'COM-MUN-RSD'!A43&amp;"*"</f>
        <v>MK*</v>
      </c>
      <c r="I159" s="7" t="str">
        <f>"*"&amp;'COM-MUN-RSD'!C43&amp;"*"</f>
        <v>*GasOvenHobsELC*</v>
      </c>
      <c r="J159" s="7" t="str">
        <f t="shared" si="24"/>
        <v>MUNPMBN</v>
      </c>
      <c r="K159" s="72">
        <f>'COM-MUN-RSD'!N43/1000</f>
        <v>2.2000000000000001E-3</v>
      </c>
      <c r="M159" s="7" t="s">
        <v>16</v>
      </c>
      <c r="N159" s="7"/>
    </row>
    <row r="160" spans="2:14" x14ac:dyDescent="0.3">
      <c r="B160" s="7"/>
      <c r="C160" s="7"/>
      <c r="D160" s="7" t="str">
        <f t="shared" si="25"/>
        <v>FLO_EMIS</v>
      </c>
      <c r="E160" s="8" t="s">
        <v>204</v>
      </c>
      <c r="F160" s="9" t="str">
        <f>VLOOKUP('COM-MUN-RSD'!E44,Fuels!$B$6:$F$20,$E$2)</f>
        <v>MUNGAS</v>
      </c>
      <c r="G160" s="9" t="str">
        <f t="shared" si="23"/>
        <v>MUNGAS</v>
      </c>
      <c r="H160" s="7" t="str">
        <f>$D$2&amp;'COM-MUN-RSD'!A44&amp;"*"</f>
        <v>MK*</v>
      </c>
      <c r="I160" s="7" t="str">
        <f>"*"&amp;'COM-MUN-RSD'!C44&amp;"*"</f>
        <v>*GasRangeGAS*</v>
      </c>
      <c r="J160" s="7" t="str">
        <f t="shared" si="24"/>
        <v>MUNPMBN</v>
      </c>
      <c r="K160" s="72">
        <f>'COM-MUN-RSD'!N44/1000</f>
        <v>2.2000000000000001E-3</v>
      </c>
      <c r="M160" s="7" t="s">
        <v>16</v>
      </c>
      <c r="N160" s="7"/>
    </row>
    <row r="161" spans="2:14" x14ac:dyDescent="0.3">
      <c r="B161" s="7"/>
      <c r="C161" s="7"/>
      <c r="D161" s="7" t="str">
        <f t="shared" si="25"/>
        <v>FLO_EMIS</v>
      </c>
      <c r="E161" s="8" t="s">
        <v>204</v>
      </c>
      <c r="F161" s="9" t="str">
        <f>VLOOKUP('COM-MUN-RSD'!E45,Fuels!$B$6:$F$20,$E$2)</f>
        <v>MUNGAS</v>
      </c>
      <c r="G161" s="9" t="str">
        <f t="shared" si="23"/>
        <v>MUNGAS</v>
      </c>
      <c r="H161" s="7" t="str">
        <f>$D$2&amp;'COM-MUN-RSD'!A45&amp;"*"</f>
        <v>MK*</v>
      </c>
      <c r="I161" s="7" t="str">
        <f>"*"&amp;'COM-MUN-RSD'!C45&amp;"*"</f>
        <v>*GasFryerGriddleGAS*</v>
      </c>
      <c r="J161" s="7" t="str">
        <f t="shared" si="24"/>
        <v>MUNPMBN</v>
      </c>
      <c r="K161" s="72">
        <f>'COM-MUN-RSD'!N45/1000</f>
        <v>2.2000000000000001E-3</v>
      </c>
      <c r="M161" s="7" t="s">
        <v>16</v>
      </c>
      <c r="N161" s="7"/>
    </row>
    <row r="162" spans="2:14" x14ac:dyDescent="0.3">
      <c r="B162" s="7"/>
      <c r="C162" s="7"/>
      <c r="D162" s="7" t="str">
        <f t="shared" si="25"/>
        <v>FLO_EMIS</v>
      </c>
      <c r="E162" s="8" t="s">
        <v>204</v>
      </c>
      <c r="F162" s="9" t="str">
        <f>VLOOKUP('COM-MUN-RSD'!E46,Fuels!$B$6:$F$20,$E$2)</f>
        <v>MUNGAS</v>
      </c>
      <c r="G162" s="9" t="str">
        <f t="shared" si="23"/>
        <v>MUNGAS</v>
      </c>
      <c r="H162" s="7" t="str">
        <f>$D$2&amp;'COM-MUN-RSD'!A46&amp;"*"</f>
        <v>MK*</v>
      </c>
      <c r="I162" s="7" t="str">
        <f>"*"&amp;'COM-MUN-RSD'!C46&amp;"*"</f>
        <v>*GasSteamerGAS*</v>
      </c>
      <c r="J162" s="7" t="str">
        <f t="shared" si="24"/>
        <v>MUNPMBN</v>
      </c>
      <c r="K162" s="72">
        <f>'COM-MUN-RSD'!N46/1000</f>
        <v>2.2000000000000001E-3</v>
      </c>
      <c r="M162" s="7" t="s">
        <v>16</v>
      </c>
      <c r="N162" s="7"/>
    </row>
    <row r="163" spans="2:14" x14ac:dyDescent="0.3">
      <c r="B163" s="7"/>
      <c r="C163" s="7"/>
      <c r="D163" s="7" t="str">
        <f t="shared" si="25"/>
        <v>FLO_EMIS</v>
      </c>
      <c r="E163" s="8" t="s">
        <v>204</v>
      </c>
      <c r="F163" s="9" t="str">
        <f>VLOOKUP('COM-MUN-RSD'!E47,Fuels!$B$6:$F$20,$E$2)</f>
        <v>MUNLPG</v>
      </c>
      <c r="G163" s="9" t="str">
        <f t="shared" si="23"/>
        <v>MUNLPG</v>
      </c>
      <c r="H163" s="7" t="str">
        <f>$D$2&amp;'COM-MUN-RSD'!A47&amp;"*"</f>
        <v>MK*</v>
      </c>
      <c r="I163" s="7" t="str">
        <f>"*"&amp;'COM-MUN-RSD'!C47&amp;"*"</f>
        <v>*LPGOvenHobsLPG*</v>
      </c>
      <c r="J163" s="7" t="str">
        <f t="shared" si="24"/>
        <v>MUNPMBN</v>
      </c>
      <c r="K163" s="72">
        <f>'COM-MUN-RSD'!N47/1000</f>
        <v>2.2000000000000001E-3</v>
      </c>
      <c r="M163" s="7" t="s">
        <v>16</v>
      </c>
      <c r="N163" s="7"/>
    </row>
    <row r="164" spans="2:14" x14ac:dyDescent="0.3">
      <c r="B164" s="7"/>
      <c r="C164" s="7"/>
      <c r="D164" s="7" t="str">
        <f t="shared" si="25"/>
        <v>FLO_EMIS</v>
      </c>
      <c r="E164" s="8" t="s">
        <v>204</v>
      </c>
      <c r="F164" s="9" t="str">
        <f>VLOOKUP('COM-MUN-RSD'!E48,Fuels!$B$6:$F$20,$E$2)</f>
        <v>MUNLPG</v>
      </c>
      <c r="G164" s="9" t="str">
        <f t="shared" si="23"/>
        <v>MUNLPG</v>
      </c>
      <c r="H164" s="7" t="str">
        <f>$D$2&amp;'COM-MUN-RSD'!A48&amp;"*"</f>
        <v>MK*</v>
      </c>
      <c r="I164" s="7" t="str">
        <f>"*"&amp;'COM-MUN-RSD'!C48&amp;"*"</f>
        <v>*LPGRangeLPG*</v>
      </c>
      <c r="J164" s="7" t="str">
        <f t="shared" si="24"/>
        <v>MUNPMBN</v>
      </c>
      <c r="K164" s="72">
        <f>'COM-MUN-RSD'!N48/1000</f>
        <v>2.2000000000000001E-3</v>
      </c>
      <c r="M164" s="7" t="s">
        <v>16</v>
      </c>
      <c r="N164" s="7"/>
    </row>
    <row r="165" spans="2:14" x14ac:dyDescent="0.3">
      <c r="B165" s="7"/>
      <c r="C165" s="7"/>
      <c r="D165" s="7" t="str">
        <f t="shared" si="25"/>
        <v>FLO_EMIS</v>
      </c>
      <c r="E165" s="8" t="s">
        <v>204</v>
      </c>
      <c r="F165" s="9" t="str">
        <f>VLOOKUP('COM-MUN-RSD'!E58,Fuels!$B$6:$F$20,$E$2)</f>
        <v>MUNBFW</v>
      </c>
      <c r="G165" s="9" t="str">
        <f t="shared" si="23"/>
        <v>MUNBFW</v>
      </c>
      <c r="H165" s="7" t="str">
        <f>$D$2&amp;'COM-MUN-RSD'!A58&amp;"*"</f>
        <v>MW*</v>
      </c>
      <c r="I165" s="7" t="str">
        <f>"*"&amp;'COM-MUN-RSD'!C58&amp;"*"</f>
        <v>*WoodStoveBFW*</v>
      </c>
      <c r="J165" s="7" t="str">
        <f t="shared" si="24"/>
        <v>MUNPMBN</v>
      </c>
      <c r="K165" s="72">
        <f>'COM-MUN-RSD'!N58/1000</f>
        <v>0.84</v>
      </c>
      <c r="M165" s="7" t="s">
        <v>16</v>
      </c>
      <c r="N165" s="7"/>
    </row>
    <row r="166" spans="2:14" x14ac:dyDescent="0.3">
      <c r="B166" s="7"/>
      <c r="C166" s="7"/>
      <c r="D166" s="7" t="str">
        <f t="shared" si="25"/>
        <v>FLO_EMIS</v>
      </c>
      <c r="E166" s="8" t="s">
        <v>204</v>
      </c>
      <c r="F166" s="9" t="str">
        <f>VLOOKUP('COM-MUN-RSD'!E59,Fuels!$B$6:$F$20,$E$2)</f>
        <v>MUNBPL</v>
      </c>
      <c r="G166" s="9" t="str">
        <f t="shared" si="23"/>
        <v>MUNBPL</v>
      </c>
      <c r="H166" s="7" t="str">
        <f>$D$2&amp;'COM-MUN-RSD'!A59&amp;"*"</f>
        <v>MW*</v>
      </c>
      <c r="I166" s="7" t="str">
        <f>"*"&amp;'COM-MUN-RSD'!C59&amp;"*"</f>
        <v>*PelletStoveBPL*</v>
      </c>
      <c r="J166" s="7" t="str">
        <f t="shared" si="24"/>
        <v>MUNPMBN</v>
      </c>
      <c r="K166" s="72">
        <f>'COM-MUN-RSD'!N59/1000</f>
        <v>9.2999999999999999E-2</v>
      </c>
      <c r="M166" s="7" t="s">
        <v>16</v>
      </c>
      <c r="N166" s="7"/>
    </row>
    <row r="167" spans="2:14" x14ac:dyDescent="0.3">
      <c r="B167" s="7"/>
      <c r="C167" s="7"/>
      <c r="D167" s="7" t="str">
        <f t="shared" si="25"/>
        <v>FLO_EMIS</v>
      </c>
      <c r="E167" s="8" t="s">
        <v>204</v>
      </c>
      <c r="F167" s="9" t="str">
        <f>VLOOKUP('COM-MUN-RSD'!E60,Fuels!$B$6:$F$20,$E$2)</f>
        <v>MUNCOA</v>
      </c>
      <c r="G167" s="9" t="str">
        <f t="shared" si="23"/>
        <v>MUNCOA</v>
      </c>
      <c r="H167" s="7" t="str">
        <f>$D$2&amp;'COM-MUN-RSD'!A60&amp;"*"</f>
        <v>MW*</v>
      </c>
      <c r="I167" s="7" t="str">
        <f>"*"&amp;'COM-MUN-RSD'!C60&amp;"*"</f>
        <v>*CoalFurnaceCOA*</v>
      </c>
      <c r="J167" s="7" t="str">
        <f t="shared" si="24"/>
        <v>MUNPMBN</v>
      </c>
      <c r="K167" s="72">
        <f>'COM-MUN-RSD'!N60/1000</f>
        <v>0.45</v>
      </c>
      <c r="M167" s="7" t="s">
        <v>16</v>
      </c>
      <c r="N167" s="7"/>
    </row>
    <row r="168" spans="2:14" x14ac:dyDescent="0.3">
      <c r="B168" s="7"/>
      <c r="C168" s="7"/>
      <c r="D168" s="7" t="str">
        <f t="shared" si="25"/>
        <v>FLO_EMIS</v>
      </c>
      <c r="E168" s="8" t="s">
        <v>204</v>
      </c>
      <c r="F168" s="9" t="str">
        <f>VLOOKUP('COM-MUN-RSD'!E61,Fuels!$B$6:$F$20,$E$2)</f>
        <v>MUNDST</v>
      </c>
      <c r="G168" s="9" t="str">
        <f t="shared" si="23"/>
        <v>MUNDST</v>
      </c>
      <c r="H168" s="7" t="str">
        <f>$D$2&amp;'COM-MUN-RSD'!A61&amp;"*"</f>
        <v>MW*</v>
      </c>
      <c r="I168" s="7" t="str">
        <f>"*"&amp;'COM-MUN-RSD'!C61&amp;"*"</f>
        <v>*DieselFurnaceDST*</v>
      </c>
      <c r="J168" s="7" t="str">
        <f t="shared" si="24"/>
        <v>MUNPMBN</v>
      </c>
      <c r="K168" s="72">
        <f>'COM-MUN-RSD'!N61/1000</f>
        <v>2.2000000000000001E-3</v>
      </c>
      <c r="M168" s="7" t="s">
        <v>16</v>
      </c>
      <c r="N168" s="7"/>
    </row>
    <row r="169" spans="2:14" x14ac:dyDescent="0.3">
      <c r="B169" s="7"/>
      <c r="C169" s="7"/>
      <c r="D169" s="7" t="str">
        <f t="shared" si="25"/>
        <v>FLO_EMIS</v>
      </c>
      <c r="E169" s="8" t="s">
        <v>204</v>
      </c>
      <c r="F169" s="9" t="str">
        <f>VLOOKUP('COM-MUN-RSD'!E63,Fuels!$B$6:$F$20,$E$2)</f>
        <v>MUNGAS</v>
      </c>
      <c r="G169" s="9" t="str">
        <f t="shared" si="23"/>
        <v>MUNGAS</v>
      </c>
      <c r="H169" s="7" t="str">
        <f>$D$2&amp;'COM-MUN-RSD'!A63&amp;"*"</f>
        <v>MW*</v>
      </c>
      <c r="I169" s="7" t="str">
        <f>"*"&amp;'COM-MUN-RSD'!C63&amp;"*"</f>
        <v>*GasFurnaceGAS*</v>
      </c>
      <c r="J169" s="7" t="str">
        <f t="shared" si="24"/>
        <v>MUNPMBN</v>
      </c>
      <c r="K169" s="72">
        <f>'COM-MUN-RSD'!N63/1000</f>
        <v>2.2000000000000001E-3</v>
      </c>
      <c r="M169" s="7" t="s">
        <v>16</v>
      </c>
      <c r="N169" s="7"/>
    </row>
    <row r="170" spans="2:14" x14ac:dyDescent="0.3">
      <c r="B170" s="7"/>
      <c r="C170" s="7"/>
      <c r="D170" s="7" t="str">
        <f t="shared" si="25"/>
        <v>FLO_EMIS</v>
      </c>
      <c r="E170" s="8" t="s">
        <v>204</v>
      </c>
      <c r="F170" s="9" t="str">
        <f>VLOOKUP('COM-MUN-RSD'!E65,Fuels!$B$6:$F$20,$E$2)</f>
        <v>MUNLPG</v>
      </c>
      <c r="G170" s="9" t="str">
        <f t="shared" si="23"/>
        <v>MUNLPG</v>
      </c>
      <c r="H170" s="7" t="str">
        <f>$D$2&amp;'COM-MUN-RSD'!A65&amp;"*"</f>
        <v>MW*</v>
      </c>
      <c r="I170" s="7" t="str">
        <f>"*"&amp;'COM-MUN-RSD'!C65&amp;"*"</f>
        <v>*LPGFurnaceLPG*</v>
      </c>
      <c r="J170" s="7" t="str">
        <f t="shared" si="24"/>
        <v>MUNPMBN</v>
      </c>
      <c r="K170" s="72">
        <f>'COM-MUN-RSD'!N65/1000</f>
        <v>2.0000000000000001E-4</v>
      </c>
      <c r="M170" s="7" t="s">
        <v>16</v>
      </c>
      <c r="N170" s="7"/>
    </row>
    <row r="172" spans="2:14" x14ac:dyDescent="0.3">
      <c r="B172" s="1" t="str">
        <f>'COM-MUN-RSD'!O11</f>
        <v>VOC</v>
      </c>
      <c r="C172" s="1"/>
      <c r="D172" s="1"/>
      <c r="E172" s="1"/>
      <c r="F172" s="1"/>
      <c r="G172" s="1"/>
      <c r="I172" s="1"/>
      <c r="M172" s="1"/>
      <c r="N172" s="1"/>
    </row>
    <row r="173" spans="2:14" x14ac:dyDescent="0.3">
      <c r="B173" s="1"/>
      <c r="C173" s="1"/>
      <c r="D173" s="1"/>
      <c r="E173" s="1"/>
      <c r="F173" s="1"/>
      <c r="G173" s="1"/>
      <c r="I173" s="1"/>
      <c r="M173" s="1"/>
      <c r="N173" s="1"/>
    </row>
    <row r="174" spans="2:14" x14ac:dyDescent="0.3">
      <c r="B174" s="3" t="s">
        <v>1</v>
      </c>
      <c r="M174" s="1"/>
      <c r="N174" s="1"/>
    </row>
    <row r="175" spans="2:14" x14ac:dyDescent="0.3">
      <c r="B175" s="5" t="s">
        <v>2</v>
      </c>
      <c r="C175" s="5" t="s">
        <v>3</v>
      </c>
      <c r="D175" s="5" t="s">
        <v>4</v>
      </c>
      <c r="E175" s="5" t="s">
        <v>5</v>
      </c>
      <c r="F175" s="5" t="s">
        <v>6</v>
      </c>
      <c r="G175" s="5" t="s">
        <v>7</v>
      </c>
      <c r="H175" s="5" t="s">
        <v>8</v>
      </c>
      <c r="I175" s="5" t="s">
        <v>9</v>
      </c>
      <c r="J175" s="5" t="s">
        <v>10</v>
      </c>
      <c r="K175" s="5" t="s">
        <v>11</v>
      </c>
      <c r="M175" s="5" t="s">
        <v>12</v>
      </c>
      <c r="N175" s="5" t="s">
        <v>13</v>
      </c>
    </row>
    <row r="176" spans="2:14" x14ac:dyDescent="0.3">
      <c r="B176" s="7"/>
      <c r="C176" s="7"/>
      <c r="D176" s="7" t="str">
        <f>IFERROR(IF(K176&gt;0,"FLO_EMIS","*"),"*")</f>
        <v>FLO_EMIS</v>
      </c>
      <c r="E176" s="8" t="s">
        <v>204</v>
      </c>
      <c r="F176" s="9" t="str">
        <f>VLOOKUP('COM-MUN-RSD'!E26,Fuels!$B$6:$F$20,$E$2)</f>
        <v>MUNBFW</v>
      </c>
      <c r="G176" s="9" t="str">
        <f t="shared" ref="G176:G194" si="26">F176</f>
        <v>MUNBFW</v>
      </c>
      <c r="H176" s="7" t="str">
        <f>$D$2&amp;'COM-MUN-RSD'!A26&amp;"*"</f>
        <v>MH*</v>
      </c>
      <c r="I176" s="7" t="str">
        <f>"*"&amp;'COM-MUN-RSD'!C26&amp;"*"</f>
        <v>*WoodStoveBFW*</v>
      </c>
      <c r="J176" s="7" t="str">
        <f t="shared" ref="J176:J194" si="27">$C$2&amp;B$172&amp;"N"</f>
        <v>MUNVOCN</v>
      </c>
      <c r="K176" s="72">
        <f>'COM-MUN-RSD'!O26/1000</f>
        <v>0.6</v>
      </c>
      <c r="M176" s="7" t="s">
        <v>16</v>
      </c>
      <c r="N176" s="7"/>
    </row>
    <row r="177" spans="2:14" x14ac:dyDescent="0.3">
      <c r="B177" s="7"/>
      <c r="C177" s="7"/>
      <c r="D177" s="7" t="str">
        <f t="shared" ref="D177:D194" si="28">IFERROR(IF(K177&gt;0,"FLO_EMIS","*"),"*")</f>
        <v>FLO_EMIS</v>
      </c>
      <c r="E177" s="8" t="s">
        <v>204</v>
      </c>
      <c r="F177" s="9" t="str">
        <f>VLOOKUP('COM-MUN-RSD'!E27,Fuels!$B$6:$F$20,$E$2)</f>
        <v>MUNBPL</v>
      </c>
      <c r="G177" s="9" t="str">
        <f t="shared" si="26"/>
        <v>MUNBPL</v>
      </c>
      <c r="H177" s="7" t="str">
        <f>$D$2&amp;'COM-MUN-RSD'!A27&amp;"*"</f>
        <v>MH*</v>
      </c>
      <c r="I177" s="7" t="str">
        <f>"*"&amp;'COM-MUN-RSD'!C27&amp;"*"</f>
        <v>*PelletBoilerBPL*</v>
      </c>
      <c r="J177" s="7" t="str">
        <f t="shared" si="27"/>
        <v>MUNVOCN</v>
      </c>
      <c r="K177" s="72">
        <f>'COM-MUN-RSD'!O27/1000</f>
        <v>0.35</v>
      </c>
      <c r="M177" s="7" t="s">
        <v>16</v>
      </c>
      <c r="N177" s="7"/>
    </row>
    <row r="178" spans="2:14" x14ac:dyDescent="0.3">
      <c r="B178" s="7"/>
      <c r="C178" s="7"/>
      <c r="D178" s="7" t="str">
        <f t="shared" si="28"/>
        <v>FLO_EMIS</v>
      </c>
      <c r="E178" s="8" t="s">
        <v>204</v>
      </c>
      <c r="F178" s="9" t="str">
        <f>VLOOKUP('COM-MUN-RSD'!E28,Fuels!$B$6:$F$20,$E$2)</f>
        <v>MUNCOA</v>
      </c>
      <c r="G178" s="9" t="str">
        <f t="shared" si="26"/>
        <v>MUNCOA</v>
      </c>
      <c r="H178" s="7" t="str">
        <f>$D$2&amp;'COM-MUN-RSD'!A28&amp;"*"</f>
        <v>MH*</v>
      </c>
      <c r="I178" s="7" t="str">
        <f>"*"&amp;'COM-MUN-RSD'!C28&amp;"*"</f>
        <v>*CoalBoilerCOA*</v>
      </c>
      <c r="J178" s="7" t="str">
        <f t="shared" si="27"/>
        <v>MUNVOCN</v>
      </c>
      <c r="K178" s="72">
        <f>'COM-MUN-RSD'!O28/1000</f>
        <v>0.17399999999999999</v>
      </c>
      <c r="M178" s="7" t="s">
        <v>16</v>
      </c>
      <c r="N178" s="7"/>
    </row>
    <row r="179" spans="2:14" x14ac:dyDescent="0.3">
      <c r="B179" s="7"/>
      <c r="C179" s="7"/>
      <c r="D179" s="7" t="str">
        <f t="shared" si="28"/>
        <v>FLO_EMIS</v>
      </c>
      <c r="E179" s="8" t="s">
        <v>204</v>
      </c>
      <c r="F179" s="9" t="str">
        <f>VLOOKUP('COM-MUN-RSD'!E29,Fuels!$B$6:$F$20,$E$2)</f>
        <v>MUNCOA</v>
      </c>
      <c r="G179" s="9" t="str">
        <f t="shared" si="26"/>
        <v>MUNCOA</v>
      </c>
      <c r="H179" s="7" t="str">
        <f>$D$2&amp;'COM-MUN-RSD'!A29&amp;"*"</f>
        <v>MH*</v>
      </c>
      <c r="I179" s="7" t="str">
        <f>"*"&amp;'COM-MUN-RSD'!C29&amp;"*"</f>
        <v>*DieselFurnaceDST*</v>
      </c>
      <c r="J179" s="7" t="str">
        <f t="shared" si="27"/>
        <v>MUNVOCN</v>
      </c>
      <c r="K179" s="72">
        <f>'COM-MUN-RSD'!O29/1000</f>
        <v>1.1999999999999999E-3</v>
      </c>
      <c r="M179" s="7" t="s">
        <v>16</v>
      </c>
      <c r="N179" s="7"/>
    </row>
    <row r="180" spans="2:14" x14ac:dyDescent="0.3">
      <c r="B180" s="7"/>
      <c r="C180" s="7"/>
      <c r="D180" s="7" t="str">
        <f t="shared" si="28"/>
        <v>FLO_EMIS</v>
      </c>
      <c r="E180" s="8" t="s">
        <v>204</v>
      </c>
      <c r="F180" s="9" t="str">
        <f>VLOOKUP('COM-MUN-RSD'!E33,Fuels!$B$6:$F$20,$E$2)</f>
        <v>MUNGAS</v>
      </c>
      <c r="G180" s="9" t="str">
        <f t="shared" si="26"/>
        <v>MUNGAS</v>
      </c>
      <c r="H180" s="7" t="str">
        <f>$D$2&amp;'COM-MUN-RSD'!A33&amp;"*"</f>
        <v>MH*</v>
      </c>
      <c r="I180" s="7" t="str">
        <f>"*"&amp;'COM-MUN-RSD'!C33&amp;"*"</f>
        <v>*GasFurnaceGAS*</v>
      </c>
      <c r="J180" s="7" t="str">
        <f t="shared" si="27"/>
        <v>MUNVOCN</v>
      </c>
      <c r="K180" s="72">
        <f>'COM-MUN-RSD'!O33/1000</f>
        <v>2E-3</v>
      </c>
      <c r="M180" s="7" t="s">
        <v>16</v>
      </c>
      <c r="N180" s="7"/>
    </row>
    <row r="181" spans="2:14" x14ac:dyDescent="0.3">
      <c r="B181" s="7"/>
      <c r="C181" s="7"/>
      <c r="D181" s="7" t="str">
        <f t="shared" si="28"/>
        <v>FLO_EMIS</v>
      </c>
      <c r="E181" s="8" t="s">
        <v>204</v>
      </c>
      <c r="F181" s="9" t="str">
        <f>VLOOKUP('COM-MUN-RSD'!E34,Fuels!$B$6:$F$20,$E$2)</f>
        <v>MUNGAS</v>
      </c>
      <c r="G181" s="9" t="str">
        <f t="shared" si="26"/>
        <v>MUNGAS</v>
      </c>
      <c r="H181" s="7" t="str">
        <f>$D$2&amp;'COM-MUN-RSD'!A34&amp;"*"</f>
        <v>MH*</v>
      </c>
      <c r="I181" s="7" t="str">
        <f>"*"&amp;'COM-MUN-RSD'!C34&amp;"*"</f>
        <v>*GasBoilerGAS*</v>
      </c>
      <c r="J181" s="7" t="str">
        <f t="shared" si="27"/>
        <v>MUNVOCN</v>
      </c>
      <c r="K181" s="72">
        <f>'COM-MUN-RSD'!O34/1000</f>
        <v>1.8E-3</v>
      </c>
      <c r="M181" s="7" t="s">
        <v>16</v>
      </c>
      <c r="N181" s="7"/>
    </row>
    <row r="182" spans="2:14" x14ac:dyDescent="0.3">
      <c r="B182" s="7"/>
      <c r="C182" s="7"/>
      <c r="D182" s="7" t="str">
        <f t="shared" si="28"/>
        <v>FLO_EMIS</v>
      </c>
      <c r="E182" s="8" t="s">
        <v>204</v>
      </c>
      <c r="F182" s="9" t="str">
        <f>VLOOKUP('COM-MUN-RSD'!E36,Fuels!$B$6:$F$20,$E$2)</f>
        <v>MUNLPG</v>
      </c>
      <c r="G182" s="9" t="str">
        <f t="shared" si="26"/>
        <v>MUNLPG</v>
      </c>
      <c r="H182" s="7" t="str">
        <f>$D$2&amp;'COM-MUN-RSD'!A36&amp;"*"</f>
        <v>MH*</v>
      </c>
      <c r="I182" s="7" t="str">
        <f>"*"&amp;'COM-MUN-RSD'!C36&amp;"*"</f>
        <v>*LPGFurnaceLPG*</v>
      </c>
      <c r="J182" s="7" t="str">
        <f t="shared" si="27"/>
        <v>MUNVOCN</v>
      </c>
      <c r="K182" s="72">
        <f>'COM-MUN-RSD'!O36/1000</f>
        <v>1.8E-3</v>
      </c>
      <c r="M182" s="7" t="s">
        <v>16</v>
      </c>
      <c r="N182" s="7"/>
    </row>
    <row r="183" spans="2:14" x14ac:dyDescent="0.3">
      <c r="B183" s="7"/>
      <c r="C183" s="7"/>
      <c r="D183" s="7" t="str">
        <f t="shared" si="28"/>
        <v>FLO_EMIS</v>
      </c>
      <c r="E183" s="8" t="s">
        <v>204</v>
      </c>
      <c r="F183" s="9" t="str">
        <f>VLOOKUP('COM-MUN-RSD'!E43,Fuels!$B$6:$F$20,$E$2)</f>
        <v>MUNGAS</v>
      </c>
      <c r="G183" s="9" t="str">
        <f t="shared" si="26"/>
        <v>MUNGAS</v>
      </c>
      <c r="H183" s="7" t="str">
        <f>$D$2&amp;'COM-MUN-RSD'!A43&amp;"*"</f>
        <v>MK*</v>
      </c>
      <c r="I183" s="7" t="str">
        <f>"*"&amp;'COM-MUN-RSD'!C43&amp;"*"</f>
        <v>*GasOvenHobsELC*</v>
      </c>
      <c r="J183" s="7" t="str">
        <f t="shared" si="27"/>
        <v>MUNVOCN</v>
      </c>
      <c r="K183" s="72">
        <f>'COM-MUN-RSD'!O43/1000</f>
        <v>2E-3</v>
      </c>
      <c r="M183" s="7" t="s">
        <v>16</v>
      </c>
      <c r="N183" s="7"/>
    </row>
    <row r="184" spans="2:14" x14ac:dyDescent="0.3">
      <c r="B184" s="7"/>
      <c r="C184" s="7"/>
      <c r="D184" s="7" t="str">
        <f t="shared" si="28"/>
        <v>FLO_EMIS</v>
      </c>
      <c r="E184" s="8" t="s">
        <v>204</v>
      </c>
      <c r="F184" s="9" t="str">
        <f>VLOOKUP('COM-MUN-RSD'!E44,Fuels!$B$6:$F$20,$E$2)</f>
        <v>MUNGAS</v>
      </c>
      <c r="G184" s="9" t="str">
        <f t="shared" si="26"/>
        <v>MUNGAS</v>
      </c>
      <c r="H184" s="7" t="str">
        <f>$D$2&amp;'COM-MUN-RSD'!A44&amp;"*"</f>
        <v>MK*</v>
      </c>
      <c r="I184" s="7" t="str">
        <f>"*"&amp;'COM-MUN-RSD'!C44&amp;"*"</f>
        <v>*GasRangeGAS*</v>
      </c>
      <c r="J184" s="7" t="str">
        <f t="shared" si="27"/>
        <v>MUNVOCN</v>
      </c>
      <c r="K184" s="72">
        <f>'COM-MUN-RSD'!O44/1000</f>
        <v>2E-3</v>
      </c>
      <c r="M184" s="7" t="s">
        <v>16</v>
      </c>
      <c r="N184" s="7"/>
    </row>
    <row r="185" spans="2:14" x14ac:dyDescent="0.3">
      <c r="B185" s="7"/>
      <c r="C185" s="7"/>
      <c r="D185" s="7" t="str">
        <f t="shared" si="28"/>
        <v>FLO_EMIS</v>
      </c>
      <c r="E185" s="8" t="s">
        <v>204</v>
      </c>
      <c r="F185" s="9" t="str">
        <f>VLOOKUP('COM-MUN-RSD'!E45,Fuels!$B$6:$F$20,$E$2)</f>
        <v>MUNGAS</v>
      </c>
      <c r="G185" s="9" t="str">
        <f t="shared" si="26"/>
        <v>MUNGAS</v>
      </c>
      <c r="H185" s="7" t="str">
        <f>$D$2&amp;'COM-MUN-RSD'!A45&amp;"*"</f>
        <v>MK*</v>
      </c>
      <c r="I185" s="7" t="str">
        <f>"*"&amp;'COM-MUN-RSD'!C45&amp;"*"</f>
        <v>*GasFryerGriddleGAS*</v>
      </c>
      <c r="J185" s="7" t="str">
        <f t="shared" si="27"/>
        <v>MUNVOCN</v>
      </c>
      <c r="K185" s="72">
        <f>'COM-MUN-RSD'!O45/1000</f>
        <v>2E-3</v>
      </c>
      <c r="M185" s="7" t="s">
        <v>16</v>
      </c>
      <c r="N185" s="7"/>
    </row>
    <row r="186" spans="2:14" x14ac:dyDescent="0.3">
      <c r="B186" s="7"/>
      <c r="C186" s="7"/>
      <c r="D186" s="7" t="str">
        <f t="shared" si="28"/>
        <v>FLO_EMIS</v>
      </c>
      <c r="E186" s="8" t="s">
        <v>204</v>
      </c>
      <c r="F186" s="9" t="str">
        <f>VLOOKUP('COM-MUN-RSD'!E46,Fuels!$B$6:$F$20,$E$2)</f>
        <v>MUNGAS</v>
      </c>
      <c r="G186" s="9" t="str">
        <f t="shared" si="26"/>
        <v>MUNGAS</v>
      </c>
      <c r="H186" s="7" t="str">
        <f>$D$2&amp;'COM-MUN-RSD'!A46&amp;"*"</f>
        <v>MK*</v>
      </c>
      <c r="I186" s="7" t="str">
        <f>"*"&amp;'COM-MUN-RSD'!C46&amp;"*"</f>
        <v>*GasSteamerGAS*</v>
      </c>
      <c r="J186" s="7" t="str">
        <f t="shared" si="27"/>
        <v>MUNVOCN</v>
      </c>
      <c r="K186" s="72">
        <f>'COM-MUN-RSD'!O46/1000</f>
        <v>2E-3</v>
      </c>
      <c r="M186" s="7" t="s">
        <v>16</v>
      </c>
      <c r="N186" s="7"/>
    </row>
    <row r="187" spans="2:14" x14ac:dyDescent="0.3">
      <c r="B187" s="7"/>
      <c r="C187" s="7"/>
      <c r="D187" s="7" t="str">
        <f t="shared" si="28"/>
        <v>FLO_EMIS</v>
      </c>
      <c r="E187" s="8" t="s">
        <v>204</v>
      </c>
      <c r="F187" s="9" t="str">
        <f>VLOOKUP('COM-MUN-RSD'!E47,Fuels!$B$6:$F$20,$E$2)</f>
        <v>MUNLPG</v>
      </c>
      <c r="G187" s="9" t="str">
        <f t="shared" si="26"/>
        <v>MUNLPG</v>
      </c>
      <c r="H187" s="7" t="str">
        <f>$D$2&amp;'COM-MUN-RSD'!A47&amp;"*"</f>
        <v>MK*</v>
      </c>
      <c r="I187" s="7" t="str">
        <f>"*"&amp;'COM-MUN-RSD'!C47&amp;"*"</f>
        <v>*LPGOvenHobsLPG*</v>
      </c>
      <c r="J187" s="7" t="str">
        <f t="shared" si="27"/>
        <v>MUNVOCN</v>
      </c>
      <c r="K187" s="72">
        <f>'COM-MUN-RSD'!O47/1000</f>
        <v>1.1999999999999999E-3</v>
      </c>
      <c r="M187" s="7" t="s">
        <v>16</v>
      </c>
      <c r="N187" s="7"/>
    </row>
    <row r="188" spans="2:14" x14ac:dyDescent="0.3">
      <c r="B188" s="7"/>
      <c r="C188" s="7"/>
      <c r="D188" s="7" t="str">
        <f t="shared" si="28"/>
        <v>FLO_EMIS</v>
      </c>
      <c r="E188" s="8" t="s">
        <v>204</v>
      </c>
      <c r="F188" s="9" t="str">
        <f>VLOOKUP('COM-MUN-RSD'!E48,Fuels!$B$6:$F$20,$E$2)</f>
        <v>MUNLPG</v>
      </c>
      <c r="G188" s="9" t="str">
        <f t="shared" si="26"/>
        <v>MUNLPG</v>
      </c>
      <c r="H188" s="7" t="str">
        <f>$D$2&amp;'COM-MUN-RSD'!A48&amp;"*"</f>
        <v>MK*</v>
      </c>
      <c r="I188" s="7" t="str">
        <f>"*"&amp;'COM-MUN-RSD'!C48&amp;"*"</f>
        <v>*LPGRangeLPG*</v>
      </c>
      <c r="J188" s="7" t="str">
        <f t="shared" si="27"/>
        <v>MUNVOCN</v>
      </c>
      <c r="K188" s="72">
        <f>'COM-MUN-RSD'!O48/1000</f>
        <v>1.1999999999999999E-3</v>
      </c>
      <c r="M188" s="7" t="s">
        <v>16</v>
      </c>
      <c r="N188" s="7"/>
    </row>
    <row r="189" spans="2:14" x14ac:dyDescent="0.3">
      <c r="B189" s="7"/>
      <c r="C189" s="7"/>
      <c r="D189" s="7" t="str">
        <f t="shared" si="28"/>
        <v>FLO_EMIS</v>
      </c>
      <c r="E189" s="8" t="s">
        <v>204</v>
      </c>
      <c r="F189" s="9" t="str">
        <f>VLOOKUP('COM-MUN-RSD'!E58,Fuels!$B$6:$F$20,$E$2)</f>
        <v>MUNBFW</v>
      </c>
      <c r="G189" s="9" t="str">
        <f t="shared" si="26"/>
        <v>MUNBFW</v>
      </c>
      <c r="H189" s="7" t="str">
        <f>$D$2&amp;'COM-MUN-RSD'!A58&amp;"*"</f>
        <v>MW*</v>
      </c>
      <c r="I189" s="7" t="str">
        <f>"*"&amp;'COM-MUN-RSD'!C58&amp;"*"</f>
        <v>*WoodStoveBFW*</v>
      </c>
      <c r="J189" s="7" t="str">
        <f t="shared" si="27"/>
        <v>MUNVOCN</v>
      </c>
      <c r="K189" s="72">
        <f>'COM-MUN-RSD'!O58/1000</f>
        <v>0.6</v>
      </c>
      <c r="M189" s="7" t="s">
        <v>16</v>
      </c>
      <c r="N189" s="7"/>
    </row>
    <row r="190" spans="2:14" x14ac:dyDescent="0.3">
      <c r="B190" s="7"/>
      <c r="C190" s="7"/>
      <c r="D190" s="7" t="str">
        <f t="shared" si="28"/>
        <v>FLO_EMIS</v>
      </c>
      <c r="E190" s="8" t="s">
        <v>204</v>
      </c>
      <c r="F190" s="9" t="str">
        <f>VLOOKUP('COM-MUN-RSD'!E59,Fuels!$B$6:$F$20,$E$2)</f>
        <v>MUNBPL</v>
      </c>
      <c r="G190" s="9" t="str">
        <f t="shared" si="26"/>
        <v>MUNBPL</v>
      </c>
      <c r="H190" s="7" t="str">
        <f>$D$2&amp;'COM-MUN-RSD'!A59&amp;"*"</f>
        <v>MW*</v>
      </c>
      <c r="I190" s="7" t="str">
        <f>"*"&amp;'COM-MUN-RSD'!C59&amp;"*"</f>
        <v>*PelletStoveBPL*</v>
      </c>
      <c r="J190" s="7" t="str">
        <f t="shared" si="27"/>
        <v>MUNVOCN</v>
      </c>
      <c r="K190" s="72">
        <f>'COM-MUN-RSD'!O59/1000</f>
        <v>0.25</v>
      </c>
      <c r="M190" s="7" t="s">
        <v>16</v>
      </c>
      <c r="N190" s="7"/>
    </row>
    <row r="191" spans="2:14" x14ac:dyDescent="0.3">
      <c r="B191" s="7"/>
      <c r="C191" s="7"/>
      <c r="D191" s="7" t="str">
        <f t="shared" si="28"/>
        <v>FLO_EMIS</v>
      </c>
      <c r="E191" s="8" t="s">
        <v>204</v>
      </c>
      <c r="F191" s="9" t="str">
        <f>VLOOKUP('COM-MUN-RSD'!E60,Fuels!$B$6:$F$20,$E$2)</f>
        <v>MUNCOA</v>
      </c>
      <c r="G191" s="9" t="str">
        <f t="shared" si="26"/>
        <v>MUNCOA</v>
      </c>
      <c r="H191" s="7" t="str">
        <f>$D$2&amp;'COM-MUN-RSD'!A60&amp;"*"</f>
        <v>MW*</v>
      </c>
      <c r="I191" s="7" t="str">
        <f>"*"&amp;'COM-MUN-RSD'!C60&amp;"*"</f>
        <v>*CoalFurnaceCOA*</v>
      </c>
      <c r="J191" s="7" t="str">
        <f t="shared" si="27"/>
        <v>MUNVOCN</v>
      </c>
      <c r="K191" s="72">
        <f>'COM-MUN-RSD'!O60/1000</f>
        <v>0.6</v>
      </c>
      <c r="M191" s="7" t="s">
        <v>16</v>
      </c>
      <c r="N191" s="7"/>
    </row>
    <row r="192" spans="2:14" x14ac:dyDescent="0.3">
      <c r="B192" s="7"/>
      <c r="C192" s="7"/>
      <c r="D192" s="7" t="str">
        <f t="shared" si="28"/>
        <v>FLO_EMIS</v>
      </c>
      <c r="E192" s="8" t="s">
        <v>204</v>
      </c>
      <c r="F192" s="9" t="str">
        <f>VLOOKUP('COM-MUN-RSD'!E61,Fuels!$B$6:$F$20,$E$2)</f>
        <v>MUNDST</v>
      </c>
      <c r="G192" s="9" t="str">
        <f t="shared" si="26"/>
        <v>MUNDST</v>
      </c>
      <c r="H192" s="7" t="str">
        <f>$D$2&amp;'COM-MUN-RSD'!A61&amp;"*"</f>
        <v>MW*</v>
      </c>
      <c r="I192" s="7" t="str">
        <f>"*"&amp;'COM-MUN-RSD'!C61&amp;"*"</f>
        <v>*DieselFurnaceDST*</v>
      </c>
      <c r="J192" s="7" t="str">
        <f t="shared" si="27"/>
        <v>MUNVOCN</v>
      </c>
      <c r="K192" s="72">
        <f>'COM-MUN-RSD'!O61/1000</f>
        <v>1.1999999999999999E-3</v>
      </c>
      <c r="M192" s="7" t="s">
        <v>16</v>
      </c>
      <c r="N192" s="7"/>
    </row>
    <row r="193" spans="2:14" x14ac:dyDescent="0.3">
      <c r="B193" s="7"/>
      <c r="C193" s="7"/>
      <c r="D193" s="7" t="str">
        <f t="shared" si="28"/>
        <v>FLO_EMIS</v>
      </c>
      <c r="E193" s="8" t="s">
        <v>204</v>
      </c>
      <c r="F193" s="9" t="str">
        <f>VLOOKUP('COM-MUN-RSD'!E63,Fuels!$B$6:$F$20,$E$2)</f>
        <v>MUNGAS</v>
      </c>
      <c r="G193" s="9" t="str">
        <f t="shared" si="26"/>
        <v>MUNGAS</v>
      </c>
      <c r="H193" s="7" t="str">
        <f>$D$2&amp;'COM-MUN-RSD'!A63&amp;"*"</f>
        <v>MW*</v>
      </c>
      <c r="I193" s="7" t="str">
        <f>"*"&amp;'COM-MUN-RSD'!C63&amp;"*"</f>
        <v>*GasFurnaceGAS*</v>
      </c>
      <c r="J193" s="7" t="str">
        <f t="shared" si="27"/>
        <v>MUNVOCN</v>
      </c>
      <c r="K193" s="72">
        <f>'COM-MUN-RSD'!O63/1000</f>
        <v>2E-3</v>
      </c>
      <c r="M193" s="7" t="s">
        <v>16</v>
      </c>
      <c r="N193" s="7"/>
    </row>
    <row r="194" spans="2:14" x14ac:dyDescent="0.3">
      <c r="B194" s="7"/>
      <c r="C194" s="7"/>
      <c r="D194" s="7" t="str">
        <f t="shared" si="28"/>
        <v>FLO_EMIS</v>
      </c>
      <c r="E194" s="8" t="s">
        <v>204</v>
      </c>
      <c r="F194" s="9" t="str">
        <f>VLOOKUP('COM-MUN-RSD'!E65,Fuels!$B$6:$F$20,$E$2)</f>
        <v>MUNLPG</v>
      </c>
      <c r="G194" s="9" t="str">
        <f t="shared" si="26"/>
        <v>MUNLPG</v>
      </c>
      <c r="H194" s="7" t="str">
        <f>$D$2&amp;'COM-MUN-RSD'!A65&amp;"*"</f>
        <v>MW*</v>
      </c>
      <c r="I194" s="7" t="str">
        <f>"*"&amp;'COM-MUN-RSD'!C65&amp;"*"</f>
        <v>*LPGFurnaceLPG*</v>
      </c>
      <c r="J194" s="7" t="str">
        <f t="shared" si="27"/>
        <v>MUNVOCN</v>
      </c>
      <c r="K194" s="72">
        <f>'COM-MUN-RSD'!O65/1000</f>
        <v>1.8E-3</v>
      </c>
      <c r="M194" s="7" t="s">
        <v>16</v>
      </c>
      <c r="N194" s="7"/>
    </row>
    <row r="196" spans="2:14" x14ac:dyDescent="0.3">
      <c r="B196" s="1" t="str">
        <f>'COM-MUN-RSD'!P11</f>
        <v>NH3</v>
      </c>
      <c r="C196" s="1"/>
      <c r="D196" s="1"/>
      <c r="E196" s="1"/>
      <c r="F196" s="1"/>
      <c r="G196" s="1"/>
      <c r="H196" s="1"/>
      <c r="I196" s="1"/>
      <c r="M196" s="1"/>
      <c r="N196" s="1"/>
    </row>
    <row r="197" spans="2:14" x14ac:dyDescent="0.3">
      <c r="B197" s="1"/>
      <c r="C197" s="1"/>
      <c r="D197" s="1"/>
      <c r="E197" s="1"/>
      <c r="F197" s="1"/>
      <c r="G197" s="1"/>
      <c r="H197" s="1"/>
      <c r="I197" s="1"/>
      <c r="M197" s="1"/>
      <c r="N197" s="1"/>
    </row>
    <row r="198" spans="2:14" x14ac:dyDescent="0.3">
      <c r="B198" s="3" t="s">
        <v>1</v>
      </c>
      <c r="M198" s="1"/>
      <c r="N198" s="1"/>
    </row>
    <row r="199" spans="2:14" x14ac:dyDescent="0.3">
      <c r="B199" s="5" t="s">
        <v>2</v>
      </c>
      <c r="C199" s="5" t="s">
        <v>3</v>
      </c>
      <c r="D199" s="5" t="s">
        <v>4</v>
      </c>
      <c r="E199" s="5" t="s">
        <v>5</v>
      </c>
      <c r="F199" s="5" t="s">
        <v>6</v>
      </c>
      <c r="G199" s="5" t="s">
        <v>7</v>
      </c>
      <c r="H199" s="5" t="s">
        <v>8</v>
      </c>
      <c r="I199" s="5" t="s">
        <v>9</v>
      </c>
      <c r="J199" s="5" t="s">
        <v>10</v>
      </c>
      <c r="K199" s="5" t="s">
        <v>11</v>
      </c>
      <c r="M199" s="5" t="s">
        <v>12</v>
      </c>
      <c r="N199" s="5" t="s">
        <v>13</v>
      </c>
    </row>
    <row r="200" spans="2:14" x14ac:dyDescent="0.3">
      <c r="B200" s="7"/>
      <c r="C200" s="7"/>
      <c r="D200" s="7" t="str">
        <f>IFERROR(IF(K200&gt;0,"FLO_EMIS","*"),"*")</f>
        <v>FLO_EMIS</v>
      </c>
      <c r="E200" s="8" t="s">
        <v>204</v>
      </c>
      <c r="F200" s="9" t="str">
        <f>VLOOKUP('COM-MUN-RSD'!E26,Fuels!$B$6:$F$20,$E$2)</f>
        <v>MUNBFW</v>
      </c>
      <c r="G200" s="9" t="str">
        <f t="shared" ref="G200:G218" si="29">F200</f>
        <v>MUNBFW</v>
      </c>
      <c r="H200" s="7" t="str">
        <f>$D$2&amp;'COM-MUN-RSD'!A26&amp;"*"</f>
        <v>MH*</v>
      </c>
      <c r="I200" s="7" t="str">
        <f>"*"&amp;'COM-MUN-RSD'!C26&amp;"*"</f>
        <v>*WoodStoveBFW*</v>
      </c>
      <c r="J200" s="7" t="str">
        <f t="shared" ref="J200:J218" si="30">$C$2&amp;B$196&amp;"N"</f>
        <v>MUNNH3N</v>
      </c>
      <c r="K200" s="72">
        <f>RSD!K200</f>
        <v>0.6</v>
      </c>
      <c r="M200" s="7" t="s">
        <v>16</v>
      </c>
      <c r="N200" s="7"/>
    </row>
    <row r="201" spans="2:14" x14ac:dyDescent="0.3">
      <c r="B201" s="7"/>
      <c r="C201" s="7"/>
      <c r="D201" s="7" t="str">
        <f t="shared" ref="D201:D218" si="31">IFERROR(IF(K201&gt;0,"FLO_EMIS","*"),"*")</f>
        <v>FLO_EMIS</v>
      </c>
      <c r="E201" s="8" t="s">
        <v>204</v>
      </c>
      <c r="F201" s="9" t="str">
        <f>VLOOKUP('COM-MUN-RSD'!E27,Fuels!$B$6:$F$20,$E$2)</f>
        <v>MUNBPL</v>
      </c>
      <c r="G201" s="9" t="str">
        <f t="shared" si="29"/>
        <v>MUNBPL</v>
      </c>
      <c r="H201" s="7" t="str">
        <f>$D$2&amp;'COM-MUN-RSD'!A27&amp;"*"</f>
        <v>MH*</v>
      </c>
      <c r="I201" s="7" t="str">
        <f>"*"&amp;'COM-MUN-RSD'!C27&amp;"*"</f>
        <v>*PelletBoilerBPL*</v>
      </c>
      <c r="J201" s="7" t="str">
        <f t="shared" si="30"/>
        <v>MUNNH3N</v>
      </c>
      <c r="K201" s="72">
        <f>RSD!K201</f>
        <v>0.35</v>
      </c>
      <c r="M201" s="7" t="s">
        <v>16</v>
      </c>
      <c r="N201" s="7"/>
    </row>
    <row r="202" spans="2:14" x14ac:dyDescent="0.3">
      <c r="B202" s="7"/>
      <c r="C202" s="7"/>
      <c r="D202" s="7" t="str">
        <f t="shared" si="31"/>
        <v>*</v>
      </c>
      <c r="E202" s="8" t="s">
        <v>204</v>
      </c>
      <c r="F202" s="9" t="str">
        <f>VLOOKUP('COM-MUN-RSD'!E28,Fuels!$B$6:$F$20,$E$2)</f>
        <v>MUNCOA</v>
      </c>
      <c r="G202" s="9" t="str">
        <f t="shared" si="29"/>
        <v>MUNCOA</v>
      </c>
      <c r="H202" s="7" t="str">
        <f>$D$2&amp;'COM-MUN-RSD'!A28&amp;"*"</f>
        <v>MH*</v>
      </c>
      <c r="I202" s="7" t="str">
        <f>"*"&amp;'COM-MUN-RSD'!C28&amp;"*"</f>
        <v>*CoalBoilerCOA*</v>
      </c>
      <c r="J202" s="7" t="str">
        <f t="shared" si="30"/>
        <v>MUNNH3N</v>
      </c>
      <c r="K202" s="72">
        <f>RSD!K202</f>
        <v>0</v>
      </c>
      <c r="M202" s="7" t="s">
        <v>16</v>
      </c>
      <c r="N202" s="7"/>
    </row>
    <row r="203" spans="2:14" x14ac:dyDescent="0.3">
      <c r="B203" s="7"/>
      <c r="C203" s="7"/>
      <c r="D203" s="7" t="str">
        <f t="shared" si="31"/>
        <v>FLO_EMIS</v>
      </c>
      <c r="E203" s="8" t="s">
        <v>204</v>
      </c>
      <c r="F203" s="9" t="str">
        <f>VLOOKUP('COM-MUN-RSD'!E29,Fuels!$B$6:$F$20,$E$2)</f>
        <v>MUNCOA</v>
      </c>
      <c r="G203" s="9" t="str">
        <f t="shared" si="29"/>
        <v>MUNCOA</v>
      </c>
      <c r="H203" s="7" t="str">
        <f>$D$2&amp;'COM-MUN-RSD'!A29&amp;"*"</f>
        <v>MH*</v>
      </c>
      <c r="I203" s="7" t="str">
        <f>"*"&amp;'COM-MUN-RSD'!C29&amp;"*"</f>
        <v>*DieselFurnaceDST*</v>
      </c>
      <c r="J203" s="7" t="str">
        <f t="shared" si="30"/>
        <v>MUNNH3N</v>
      </c>
      <c r="K203" s="72">
        <f>RSD!K203</f>
        <v>1.1999999999999999E-3</v>
      </c>
      <c r="M203" s="7" t="s">
        <v>16</v>
      </c>
      <c r="N203" s="7"/>
    </row>
    <row r="204" spans="2:14" x14ac:dyDescent="0.3">
      <c r="B204" s="7"/>
      <c r="C204" s="7"/>
      <c r="D204" s="7" t="str">
        <f t="shared" si="31"/>
        <v>*</v>
      </c>
      <c r="E204" s="8" t="s">
        <v>204</v>
      </c>
      <c r="F204" s="9" t="str">
        <f>VLOOKUP('COM-MUN-RSD'!E33,Fuels!$B$6:$F$20,$E$2)</f>
        <v>MUNGAS</v>
      </c>
      <c r="G204" s="9" t="str">
        <f t="shared" si="29"/>
        <v>MUNGAS</v>
      </c>
      <c r="H204" s="7" t="str">
        <f>$D$2&amp;'COM-MUN-RSD'!A33&amp;"*"</f>
        <v>MH*</v>
      </c>
      <c r="I204" s="7" t="str">
        <f>"*"&amp;'COM-MUN-RSD'!C33&amp;"*"</f>
        <v>*GasFurnaceGAS*</v>
      </c>
      <c r="J204" s="7" t="str">
        <f t="shared" si="30"/>
        <v>MUNNH3N</v>
      </c>
      <c r="K204" s="72">
        <f>RSD!K204</f>
        <v>0</v>
      </c>
      <c r="M204" s="7" t="s">
        <v>16</v>
      </c>
      <c r="N204" s="7"/>
    </row>
    <row r="205" spans="2:14" x14ac:dyDescent="0.3">
      <c r="B205" s="7"/>
      <c r="C205" s="7"/>
      <c r="D205" s="7" t="str">
        <f t="shared" si="31"/>
        <v>FLO_EMIS</v>
      </c>
      <c r="E205" s="8" t="s">
        <v>204</v>
      </c>
      <c r="F205" s="9" t="str">
        <f>VLOOKUP('COM-MUN-RSD'!E34,Fuels!$B$6:$F$20,$E$2)</f>
        <v>MUNGAS</v>
      </c>
      <c r="G205" s="9" t="str">
        <f t="shared" si="29"/>
        <v>MUNGAS</v>
      </c>
      <c r="H205" s="7" t="str">
        <f>$D$2&amp;'COM-MUN-RSD'!A34&amp;"*"</f>
        <v>MH*</v>
      </c>
      <c r="I205" s="7" t="str">
        <f>"*"&amp;'COM-MUN-RSD'!C34&amp;"*"</f>
        <v>*GasBoilerGAS*</v>
      </c>
      <c r="J205" s="7" t="str">
        <f t="shared" si="30"/>
        <v>MUNNH3N</v>
      </c>
      <c r="K205" s="72">
        <f>RSD!K205</f>
        <v>1.8E-3</v>
      </c>
      <c r="M205" s="7" t="s">
        <v>16</v>
      </c>
      <c r="N205" s="7"/>
    </row>
    <row r="206" spans="2:14" x14ac:dyDescent="0.3">
      <c r="B206" s="7"/>
      <c r="C206" s="7"/>
      <c r="D206" s="7" t="str">
        <f t="shared" si="31"/>
        <v>FLO_EMIS</v>
      </c>
      <c r="E206" s="8" t="s">
        <v>204</v>
      </c>
      <c r="F206" s="9" t="str">
        <f>VLOOKUP('COM-MUN-RSD'!E36,Fuels!$B$6:$F$20,$E$2)</f>
        <v>MUNLPG</v>
      </c>
      <c r="G206" s="9" t="str">
        <f t="shared" si="29"/>
        <v>MUNLPG</v>
      </c>
      <c r="H206" s="7" t="str">
        <f>$D$2&amp;'COM-MUN-RSD'!A36&amp;"*"</f>
        <v>MH*</v>
      </c>
      <c r="I206" s="7" t="str">
        <f>"*"&amp;'COM-MUN-RSD'!C36&amp;"*"</f>
        <v>*LPGFurnaceLPG*</v>
      </c>
      <c r="J206" s="7" t="str">
        <f t="shared" si="30"/>
        <v>MUNNH3N</v>
      </c>
      <c r="K206" s="72">
        <f>RSD!K206</f>
        <v>1.8E-3</v>
      </c>
      <c r="M206" s="7" t="s">
        <v>16</v>
      </c>
      <c r="N206" s="7"/>
    </row>
    <row r="207" spans="2:14" x14ac:dyDescent="0.3">
      <c r="B207" s="7"/>
      <c r="C207" s="7"/>
      <c r="D207" s="7" t="str">
        <f t="shared" si="31"/>
        <v>FLO_EMIS</v>
      </c>
      <c r="E207" s="8" t="s">
        <v>204</v>
      </c>
      <c r="F207" s="9" t="str">
        <f>VLOOKUP('COM-MUN-RSD'!E43,Fuels!$B$6:$F$20,$E$2)</f>
        <v>MUNGAS</v>
      </c>
      <c r="G207" s="9" t="str">
        <f t="shared" si="29"/>
        <v>MUNGAS</v>
      </c>
      <c r="H207" s="7" t="str">
        <f>$D$2&amp;'COM-MUN-RSD'!A43&amp;"*"</f>
        <v>MK*</v>
      </c>
      <c r="I207" s="7" t="str">
        <f>"*"&amp;'COM-MUN-RSD'!C43&amp;"*"</f>
        <v>*GasOvenHobsELC*</v>
      </c>
      <c r="J207" s="7" t="str">
        <f t="shared" si="30"/>
        <v>MUNNH3N</v>
      </c>
      <c r="K207" s="72">
        <f>RSD!K207</f>
        <v>2E-3</v>
      </c>
      <c r="M207" s="7" t="s">
        <v>16</v>
      </c>
      <c r="N207" s="7"/>
    </row>
    <row r="208" spans="2:14" x14ac:dyDescent="0.3">
      <c r="B208" s="7"/>
      <c r="C208" s="7"/>
      <c r="D208" s="7" t="str">
        <f t="shared" si="31"/>
        <v>*</v>
      </c>
      <c r="E208" s="8" t="s">
        <v>204</v>
      </c>
      <c r="F208" s="9" t="str">
        <f>VLOOKUP('COM-MUN-RSD'!E44,Fuels!$B$6:$F$20,$E$2)</f>
        <v>MUNGAS</v>
      </c>
      <c r="G208" s="9" t="str">
        <f t="shared" si="29"/>
        <v>MUNGAS</v>
      </c>
      <c r="H208" s="7" t="str">
        <f>$D$2&amp;'COM-MUN-RSD'!A44&amp;"*"</f>
        <v>MK*</v>
      </c>
      <c r="I208" s="7" t="str">
        <f>"*"&amp;'COM-MUN-RSD'!C44&amp;"*"</f>
        <v>*GasRangeGAS*</v>
      </c>
      <c r="J208" s="7" t="str">
        <f t="shared" si="30"/>
        <v>MUNNH3N</v>
      </c>
      <c r="K208" s="72">
        <f>RSD!K208</f>
        <v>0</v>
      </c>
      <c r="M208" s="7" t="s">
        <v>16</v>
      </c>
      <c r="N208" s="7"/>
    </row>
    <row r="209" spans="2:14" x14ac:dyDescent="0.3">
      <c r="B209" s="7"/>
      <c r="C209" s="7"/>
      <c r="D209" s="7" t="str">
        <f t="shared" si="31"/>
        <v>*</v>
      </c>
      <c r="E209" s="8" t="s">
        <v>204</v>
      </c>
      <c r="F209" s="9" t="str">
        <f>VLOOKUP('COM-MUN-RSD'!E45,Fuels!$B$6:$F$20,$E$2)</f>
        <v>MUNGAS</v>
      </c>
      <c r="G209" s="9" t="str">
        <f t="shared" si="29"/>
        <v>MUNGAS</v>
      </c>
      <c r="H209" s="7" t="str">
        <f>$D$2&amp;'COM-MUN-RSD'!A45&amp;"*"</f>
        <v>MK*</v>
      </c>
      <c r="I209" s="7" t="str">
        <f>"*"&amp;'COM-MUN-RSD'!C45&amp;"*"</f>
        <v>*GasFryerGriddleGAS*</v>
      </c>
      <c r="J209" s="7" t="str">
        <f t="shared" si="30"/>
        <v>MUNNH3N</v>
      </c>
      <c r="K209" s="72">
        <f>RSD!K209</f>
        <v>0</v>
      </c>
      <c r="M209" s="7" t="s">
        <v>16</v>
      </c>
      <c r="N209" s="7"/>
    </row>
    <row r="210" spans="2:14" x14ac:dyDescent="0.3">
      <c r="B210" s="7"/>
      <c r="C210" s="7"/>
      <c r="D210" s="7" t="str">
        <f t="shared" si="31"/>
        <v>*</v>
      </c>
      <c r="E210" s="8" t="s">
        <v>204</v>
      </c>
      <c r="F210" s="9" t="str">
        <f>VLOOKUP('COM-MUN-RSD'!E46,Fuels!$B$6:$F$20,$E$2)</f>
        <v>MUNGAS</v>
      </c>
      <c r="G210" s="9" t="str">
        <f t="shared" si="29"/>
        <v>MUNGAS</v>
      </c>
      <c r="H210" s="7" t="str">
        <f>$D$2&amp;'COM-MUN-RSD'!A46&amp;"*"</f>
        <v>MK*</v>
      </c>
      <c r="I210" s="7" t="str">
        <f>"*"&amp;'COM-MUN-RSD'!C46&amp;"*"</f>
        <v>*GasSteamerGAS*</v>
      </c>
      <c r="J210" s="7" t="str">
        <f t="shared" si="30"/>
        <v>MUNNH3N</v>
      </c>
      <c r="K210" s="72">
        <f>RSD!K210</f>
        <v>0</v>
      </c>
      <c r="M210" s="7" t="s">
        <v>16</v>
      </c>
      <c r="N210" s="7"/>
    </row>
    <row r="211" spans="2:14" x14ac:dyDescent="0.3">
      <c r="B211" s="7"/>
      <c r="C211" s="7"/>
      <c r="D211" s="7" t="str">
        <f t="shared" si="31"/>
        <v>*</v>
      </c>
      <c r="E211" s="8" t="s">
        <v>204</v>
      </c>
      <c r="F211" s="9" t="str">
        <f>VLOOKUP('COM-MUN-RSD'!E47,Fuels!$B$6:$F$20,$E$2)</f>
        <v>MUNLPG</v>
      </c>
      <c r="G211" s="9" t="str">
        <f t="shared" si="29"/>
        <v>MUNLPG</v>
      </c>
      <c r="H211" s="7" t="str">
        <f>$D$2&amp;'COM-MUN-RSD'!A47&amp;"*"</f>
        <v>MK*</v>
      </c>
      <c r="I211" s="7" t="str">
        <f>"*"&amp;'COM-MUN-RSD'!C47&amp;"*"</f>
        <v>*LPGOvenHobsLPG*</v>
      </c>
      <c r="J211" s="7" t="str">
        <f t="shared" si="30"/>
        <v>MUNNH3N</v>
      </c>
      <c r="K211" s="72">
        <f>RSD!K211</f>
        <v>0</v>
      </c>
      <c r="M211" s="7" t="s">
        <v>16</v>
      </c>
      <c r="N211" s="7"/>
    </row>
    <row r="212" spans="2:14" x14ac:dyDescent="0.3">
      <c r="B212" s="7"/>
      <c r="C212" s="7"/>
      <c r="D212" s="7" t="str">
        <f t="shared" si="31"/>
        <v>*</v>
      </c>
      <c r="E212" s="8" t="s">
        <v>204</v>
      </c>
      <c r="F212" s="9" t="str">
        <f>VLOOKUP('COM-MUN-RSD'!E48,Fuels!$B$6:$F$20,$E$2)</f>
        <v>MUNLPG</v>
      </c>
      <c r="G212" s="9" t="str">
        <f t="shared" si="29"/>
        <v>MUNLPG</v>
      </c>
      <c r="H212" s="7" t="str">
        <f>$D$2&amp;'COM-MUN-RSD'!A48&amp;"*"</f>
        <v>MK*</v>
      </c>
      <c r="I212" s="7" t="str">
        <f>"*"&amp;'COM-MUN-RSD'!C48&amp;"*"</f>
        <v>*LPGRangeLPG*</v>
      </c>
      <c r="J212" s="7" t="str">
        <f t="shared" si="30"/>
        <v>MUNNH3N</v>
      </c>
      <c r="K212" s="72">
        <f>RSD!K212</f>
        <v>0</v>
      </c>
      <c r="M212" s="7" t="s">
        <v>16</v>
      </c>
      <c r="N212" s="7"/>
    </row>
    <row r="213" spans="2:14" x14ac:dyDescent="0.3">
      <c r="B213" s="7"/>
      <c r="C213" s="7"/>
      <c r="D213" s="7" t="str">
        <f t="shared" si="31"/>
        <v>FLO_EMIS</v>
      </c>
      <c r="E213" s="8" t="s">
        <v>204</v>
      </c>
      <c r="F213" s="9" t="str">
        <f>VLOOKUP('COM-MUN-RSD'!E58,Fuels!$B$6:$F$20,$E$2)</f>
        <v>MUNBFW</v>
      </c>
      <c r="G213" s="9" t="str">
        <f t="shared" si="29"/>
        <v>MUNBFW</v>
      </c>
      <c r="H213" s="7" t="str">
        <f>$D$2&amp;'COM-MUN-RSD'!A58&amp;"*"</f>
        <v>MW*</v>
      </c>
      <c r="I213" s="7" t="str">
        <f>"*"&amp;'COM-MUN-RSD'!C58&amp;"*"</f>
        <v>*WoodStoveBFW*</v>
      </c>
      <c r="J213" s="7" t="str">
        <f t="shared" si="30"/>
        <v>MUNNH3N</v>
      </c>
      <c r="K213" s="72">
        <f>RSD!K213</f>
        <v>0.6</v>
      </c>
      <c r="M213" s="7" t="s">
        <v>16</v>
      </c>
      <c r="N213" s="7"/>
    </row>
    <row r="214" spans="2:14" x14ac:dyDescent="0.3">
      <c r="B214" s="7"/>
      <c r="C214" s="7"/>
      <c r="D214" s="7" t="str">
        <f t="shared" si="31"/>
        <v>FLO_EMIS</v>
      </c>
      <c r="E214" s="8" t="s">
        <v>204</v>
      </c>
      <c r="F214" s="9" t="str">
        <f>VLOOKUP('COM-MUN-RSD'!E59,Fuels!$B$6:$F$20,$E$2)</f>
        <v>MUNBPL</v>
      </c>
      <c r="G214" s="9" t="str">
        <f t="shared" si="29"/>
        <v>MUNBPL</v>
      </c>
      <c r="H214" s="7" t="str">
        <f>$D$2&amp;'COM-MUN-RSD'!A59&amp;"*"</f>
        <v>MW*</v>
      </c>
      <c r="I214" s="7" t="str">
        <f>"*"&amp;'COM-MUN-RSD'!C59&amp;"*"</f>
        <v>*PelletStoveBPL*</v>
      </c>
      <c r="J214" s="7" t="str">
        <f t="shared" si="30"/>
        <v>MUNNH3N</v>
      </c>
      <c r="K214" s="72">
        <f>RSD!K214</f>
        <v>3.6999999999999998E-2</v>
      </c>
      <c r="M214" s="7" t="s">
        <v>16</v>
      </c>
      <c r="N214" s="7"/>
    </row>
    <row r="215" spans="2:14" x14ac:dyDescent="0.3">
      <c r="B215" s="7"/>
      <c r="C215" s="7"/>
      <c r="D215" s="7" t="str">
        <f t="shared" si="31"/>
        <v>*</v>
      </c>
      <c r="E215" s="8" t="s">
        <v>204</v>
      </c>
      <c r="F215" s="9" t="str">
        <f>VLOOKUP('COM-MUN-RSD'!E60,Fuels!$B$6:$F$20,$E$2)</f>
        <v>MUNCOA</v>
      </c>
      <c r="G215" s="9" t="str">
        <f t="shared" si="29"/>
        <v>MUNCOA</v>
      </c>
      <c r="H215" s="7" t="str">
        <f>$D$2&amp;'COM-MUN-RSD'!A60&amp;"*"</f>
        <v>MW*</v>
      </c>
      <c r="I215" s="7" t="str">
        <f>"*"&amp;'COM-MUN-RSD'!C60&amp;"*"</f>
        <v>*CoalFurnaceCOA*</v>
      </c>
      <c r="J215" s="7" t="str">
        <f t="shared" si="30"/>
        <v>MUNNH3N</v>
      </c>
      <c r="K215" s="72">
        <f>RSD!K215</f>
        <v>0</v>
      </c>
      <c r="M215" s="7" t="s">
        <v>16</v>
      </c>
      <c r="N215" s="7"/>
    </row>
    <row r="216" spans="2:14" x14ac:dyDescent="0.3">
      <c r="B216" s="7"/>
      <c r="C216" s="7"/>
      <c r="D216" s="7" t="str">
        <f t="shared" si="31"/>
        <v>FLO_EMIS</v>
      </c>
      <c r="E216" s="8" t="s">
        <v>204</v>
      </c>
      <c r="F216" s="9" t="str">
        <f>VLOOKUP('COM-MUN-RSD'!E61,Fuels!$B$6:$F$20,$E$2)</f>
        <v>MUNDST</v>
      </c>
      <c r="G216" s="9" t="str">
        <f t="shared" si="29"/>
        <v>MUNDST</v>
      </c>
      <c r="H216" s="7" t="str">
        <f>$D$2&amp;'COM-MUN-RSD'!A61&amp;"*"</f>
        <v>MW*</v>
      </c>
      <c r="I216" s="7" t="str">
        <f>"*"&amp;'COM-MUN-RSD'!C61&amp;"*"</f>
        <v>*DieselFurnaceDST*</v>
      </c>
      <c r="J216" s="7" t="str">
        <f t="shared" si="30"/>
        <v>MUNNH3N</v>
      </c>
      <c r="K216" s="72">
        <f>RSD!K216</f>
        <v>1.1999999999999999E-3</v>
      </c>
      <c r="M216" s="7" t="s">
        <v>16</v>
      </c>
      <c r="N216" s="7"/>
    </row>
    <row r="217" spans="2:14" x14ac:dyDescent="0.3">
      <c r="B217" s="7"/>
      <c r="C217" s="7"/>
      <c r="D217" s="7" t="str">
        <f t="shared" si="31"/>
        <v>*</v>
      </c>
      <c r="E217" s="8" t="s">
        <v>204</v>
      </c>
      <c r="F217" s="9" t="str">
        <f>VLOOKUP('COM-MUN-RSD'!E63,Fuels!$B$6:$F$20,$E$2)</f>
        <v>MUNGAS</v>
      </c>
      <c r="G217" s="9" t="str">
        <f t="shared" si="29"/>
        <v>MUNGAS</v>
      </c>
      <c r="H217" s="7" t="str">
        <f>$D$2&amp;'COM-MUN-RSD'!A63&amp;"*"</f>
        <v>MW*</v>
      </c>
      <c r="I217" s="7" t="str">
        <f>"*"&amp;'COM-MUN-RSD'!C63&amp;"*"</f>
        <v>*GasFurnaceGAS*</v>
      </c>
      <c r="J217" s="7" t="str">
        <f t="shared" si="30"/>
        <v>MUNNH3N</v>
      </c>
      <c r="K217" s="72">
        <f>RSD!K217</f>
        <v>0</v>
      </c>
      <c r="M217" s="7" t="s">
        <v>16</v>
      </c>
      <c r="N217" s="7"/>
    </row>
    <row r="218" spans="2:14" x14ac:dyDescent="0.3">
      <c r="B218" s="7"/>
      <c r="C218" s="7"/>
      <c r="D218" s="7" t="str">
        <f t="shared" si="31"/>
        <v>FLO_EMIS</v>
      </c>
      <c r="E218" s="8" t="s">
        <v>204</v>
      </c>
      <c r="F218" s="9" t="str">
        <f>VLOOKUP('COM-MUN-RSD'!E65,Fuels!$B$6:$F$20,$E$2)</f>
        <v>MUNLPG</v>
      </c>
      <c r="G218" s="9" t="str">
        <f t="shared" si="29"/>
        <v>MUNLPG</v>
      </c>
      <c r="H218" s="7" t="str">
        <f>$D$2&amp;'COM-MUN-RSD'!A65&amp;"*"</f>
        <v>MW*</v>
      </c>
      <c r="I218" s="7" t="str">
        <f>"*"&amp;'COM-MUN-RSD'!C65&amp;"*"</f>
        <v>*LPGFurnaceLPG*</v>
      </c>
      <c r="J218" s="7" t="str">
        <f t="shared" si="30"/>
        <v>MUNNH3N</v>
      </c>
      <c r="K218" s="72">
        <f>RSD!K218</f>
        <v>1.8E-3</v>
      </c>
      <c r="M218" s="7" t="s">
        <v>16</v>
      </c>
      <c r="N218" s="7"/>
    </row>
  </sheetData>
  <mergeCells count="1">
    <mergeCell ref="M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2:R67"/>
  <sheetViews>
    <sheetView zoomScale="70" zoomScaleNormal="70" workbookViewId="0">
      <selection activeCell="P28" sqref="P28"/>
    </sheetView>
  </sheetViews>
  <sheetFormatPr defaultRowHeight="14.4" x14ac:dyDescent="0.3"/>
  <cols>
    <col min="2" max="2" width="17.77734375" customWidth="1"/>
    <col min="3" max="3" width="23.77734375" customWidth="1"/>
    <col min="4" max="4" width="23.21875" customWidth="1"/>
    <col min="5" max="5" width="18.6640625" customWidth="1"/>
    <col min="6" max="6" width="29.5546875" customWidth="1"/>
    <col min="7" max="7" width="22.6640625" customWidth="1"/>
    <col min="8" max="8" width="19.77734375" customWidth="1"/>
    <col min="9" max="9" width="19.6640625" customWidth="1"/>
    <col min="10" max="10" width="16" customWidth="1"/>
    <col min="11" max="11" width="17.21875" customWidth="1"/>
    <col min="12" max="12" width="16.88671875" customWidth="1"/>
    <col min="13" max="13" width="19" customWidth="1"/>
    <col min="14" max="14" width="16.109375" customWidth="1"/>
    <col min="15" max="15" width="25.44140625" customWidth="1"/>
    <col min="16" max="16" width="19.44140625" customWidth="1"/>
    <col min="17" max="17" width="15.5546875" customWidth="1"/>
    <col min="18" max="18" width="17.88671875" customWidth="1"/>
  </cols>
  <sheetData>
    <row r="2" spans="1:17" ht="21" x14ac:dyDescent="0.4">
      <c r="C2" s="12" t="s">
        <v>17</v>
      </c>
      <c r="I2" s="13" t="s">
        <v>18</v>
      </c>
    </row>
    <row r="3" spans="1:17" ht="24" thickBot="1" x14ac:dyDescent="0.5">
      <c r="C3" s="12"/>
      <c r="I3" s="14" t="s">
        <v>19</v>
      </c>
    </row>
    <row r="4" spans="1:17" x14ac:dyDescent="0.3">
      <c r="C4" s="15" t="s">
        <v>20</v>
      </c>
      <c r="D4" s="16" t="s">
        <v>21</v>
      </c>
      <c r="E4" s="16"/>
      <c r="F4" s="17"/>
      <c r="G4" s="18"/>
      <c r="H4" s="1"/>
      <c r="I4" s="19" t="s">
        <v>22</v>
      </c>
      <c r="K4" s="1"/>
      <c r="L4" s="1"/>
    </row>
    <row r="5" spans="1:17" x14ac:dyDescent="0.3">
      <c r="C5" s="20"/>
      <c r="D5" s="21" t="s">
        <v>23</v>
      </c>
      <c r="E5" s="22"/>
      <c r="F5" s="22"/>
      <c r="G5" s="23"/>
    </row>
    <row r="6" spans="1:17" ht="21.6" thickBot="1" x14ac:dyDescent="0.45">
      <c r="C6" s="24"/>
      <c r="D6" s="25" t="s">
        <v>24</v>
      </c>
      <c r="E6" s="26"/>
      <c r="F6" s="26"/>
      <c r="G6" s="27"/>
      <c r="I6" s="13" t="s">
        <v>25</v>
      </c>
      <c r="P6" s="28" t="s">
        <v>26</v>
      </c>
    </row>
    <row r="7" spans="1:17" ht="25.8" customHeight="1" x14ac:dyDescent="0.3">
      <c r="I7" s="29" t="s">
        <v>27</v>
      </c>
    </row>
    <row r="8" spans="1:17" x14ac:dyDescent="0.3">
      <c r="C8" s="30" t="s">
        <v>28</v>
      </c>
      <c r="E8" s="31"/>
      <c r="F8" s="32"/>
      <c r="G8" s="22"/>
      <c r="M8" t="s">
        <v>29</v>
      </c>
    </row>
    <row r="9" spans="1:17" x14ac:dyDescent="0.3">
      <c r="E9" s="33"/>
      <c r="F9" s="34" t="s">
        <v>30</v>
      </c>
      <c r="G9" s="34"/>
      <c r="H9" s="35"/>
      <c r="I9" s="35"/>
      <c r="J9" s="35"/>
      <c r="K9" s="35"/>
      <c r="L9" s="4"/>
      <c r="M9" s="4"/>
    </row>
    <row r="10" spans="1:17" ht="72" x14ac:dyDescent="0.3">
      <c r="B10" s="69" t="s">
        <v>152</v>
      </c>
      <c r="C10" s="70" t="s">
        <v>184</v>
      </c>
      <c r="E10" s="33"/>
      <c r="F10" s="32"/>
      <c r="G10" s="70" t="s">
        <v>144</v>
      </c>
      <c r="M10" s="36" t="s">
        <v>35</v>
      </c>
      <c r="N10" s="36" t="s">
        <v>36</v>
      </c>
      <c r="O10" s="36" t="s">
        <v>37</v>
      </c>
    </row>
    <row r="11" spans="1:17" x14ac:dyDescent="0.3">
      <c r="D11" s="33"/>
      <c r="E11" s="33"/>
      <c r="F11" s="32"/>
      <c r="G11" s="36" t="s">
        <v>31</v>
      </c>
      <c r="H11" s="36" t="s">
        <v>147</v>
      </c>
      <c r="I11" s="36" t="s">
        <v>32</v>
      </c>
      <c r="J11" s="36" t="s">
        <v>33</v>
      </c>
      <c r="K11" s="36" t="s">
        <v>202</v>
      </c>
      <c r="L11" s="36" t="s">
        <v>34</v>
      </c>
      <c r="M11" s="36" t="s">
        <v>148</v>
      </c>
      <c r="N11" s="36" t="s">
        <v>149</v>
      </c>
      <c r="O11" s="36" t="s">
        <v>150</v>
      </c>
      <c r="P11" s="37" t="s">
        <v>38</v>
      </c>
      <c r="Q11" s="38" t="s">
        <v>39</v>
      </c>
    </row>
    <row r="12" spans="1:17" x14ac:dyDescent="0.3">
      <c r="G12" s="39" t="s">
        <v>40</v>
      </c>
      <c r="H12" s="39" t="s">
        <v>41</v>
      </c>
      <c r="I12" s="39" t="s">
        <v>42</v>
      </c>
      <c r="J12" s="39" t="s">
        <v>43</v>
      </c>
      <c r="K12" s="39" t="s">
        <v>44</v>
      </c>
      <c r="L12" s="40" t="s">
        <v>45</v>
      </c>
      <c r="M12" s="39" t="s">
        <v>46</v>
      </c>
      <c r="N12" s="39" t="s">
        <v>47</v>
      </c>
      <c r="O12" s="39" t="s">
        <v>48</v>
      </c>
      <c r="P12" s="41" t="s">
        <v>49</v>
      </c>
    </row>
    <row r="13" spans="1:17" ht="37.950000000000003" customHeight="1" x14ac:dyDescent="0.45">
      <c r="B13" s="42" t="s">
        <v>50</v>
      </c>
      <c r="C13" s="42" t="s">
        <v>51</v>
      </c>
      <c r="D13" s="42" t="s">
        <v>52</v>
      </c>
      <c r="E13" s="42" t="s">
        <v>53</v>
      </c>
      <c r="F13" s="42" t="s">
        <v>54</v>
      </c>
      <c r="G13" s="43" t="s">
        <v>55</v>
      </c>
      <c r="H13" s="44" t="s">
        <v>56</v>
      </c>
      <c r="I13" s="43" t="s">
        <v>57</v>
      </c>
      <c r="J13" s="44" t="s">
        <v>58</v>
      </c>
      <c r="K13" s="44" t="s">
        <v>59</v>
      </c>
      <c r="L13" s="43" t="s">
        <v>60</v>
      </c>
      <c r="M13" s="44" t="s">
        <v>61</v>
      </c>
      <c r="N13" s="44" t="s">
        <v>62</v>
      </c>
      <c r="O13" s="44" t="s">
        <v>63</v>
      </c>
      <c r="P13" s="44" t="s">
        <v>64</v>
      </c>
      <c r="Q13" s="14" t="s">
        <v>19</v>
      </c>
    </row>
    <row r="14" spans="1:17" s="49" customFormat="1" x14ac:dyDescent="0.3">
      <c r="B14" s="45"/>
      <c r="C14" s="45"/>
      <c r="D14" s="45"/>
      <c r="E14" s="45"/>
      <c r="F14" s="46" t="s">
        <v>65</v>
      </c>
      <c r="G14" s="47" t="s">
        <v>66</v>
      </c>
      <c r="H14" s="48" t="s">
        <v>66</v>
      </c>
      <c r="I14" s="47" t="s">
        <v>66</v>
      </c>
      <c r="J14" s="48" t="s">
        <v>66</v>
      </c>
      <c r="K14" s="48" t="s">
        <v>66</v>
      </c>
      <c r="L14" s="47" t="s">
        <v>66</v>
      </c>
      <c r="M14" s="48" t="s">
        <v>66</v>
      </c>
      <c r="N14" s="48" t="s">
        <v>66</v>
      </c>
      <c r="O14" s="48" t="s">
        <v>66</v>
      </c>
      <c r="P14" s="48" t="s">
        <v>66</v>
      </c>
      <c r="Q14" s="19" t="s">
        <v>22</v>
      </c>
    </row>
    <row r="15" spans="1:17" x14ac:dyDescent="0.3">
      <c r="B15" s="50" t="s">
        <v>67</v>
      </c>
      <c r="C15" s="60" t="s">
        <v>153</v>
      </c>
      <c r="D15" s="51"/>
      <c r="E15" s="51"/>
      <c r="F15" s="51"/>
      <c r="G15" s="52"/>
      <c r="H15" s="53"/>
      <c r="I15" s="52"/>
      <c r="J15" s="53"/>
      <c r="K15" s="53"/>
      <c r="L15" s="52"/>
      <c r="M15" s="53"/>
      <c r="N15" s="53"/>
      <c r="O15" s="53"/>
      <c r="P15" s="53"/>
    </row>
    <row r="16" spans="1:17" x14ac:dyDescent="0.3">
      <c r="A16" t="s">
        <v>138</v>
      </c>
      <c r="B16" s="50" t="s">
        <v>68</v>
      </c>
      <c r="C16" s="60" t="s">
        <v>186</v>
      </c>
      <c r="D16" s="51"/>
      <c r="E16" s="51"/>
      <c r="F16" s="51"/>
      <c r="G16" s="52"/>
      <c r="H16" s="53"/>
      <c r="I16" s="52"/>
      <c r="J16" s="53"/>
      <c r="K16" s="53"/>
      <c r="L16" s="52"/>
      <c r="M16" s="53"/>
      <c r="N16" s="53"/>
      <c r="O16" s="53"/>
      <c r="P16" s="53"/>
    </row>
    <row r="17" spans="1:17" ht="15" customHeight="1" x14ac:dyDescent="0.3">
      <c r="A17" t="s">
        <v>138</v>
      </c>
      <c r="B17" s="50" t="s">
        <v>68</v>
      </c>
      <c r="C17" s="60" t="s">
        <v>187</v>
      </c>
      <c r="D17" s="51"/>
      <c r="E17" s="51"/>
      <c r="F17" s="51"/>
      <c r="G17" s="52"/>
      <c r="H17" s="53"/>
      <c r="I17" s="52"/>
      <c r="J17" s="53"/>
      <c r="K17" s="53"/>
      <c r="L17" s="52"/>
      <c r="M17" s="53"/>
      <c r="N17" s="53"/>
      <c r="O17" s="53"/>
      <c r="P17" s="53"/>
    </row>
    <row r="18" spans="1:17" x14ac:dyDescent="0.3">
      <c r="A18" t="s">
        <v>138</v>
      </c>
      <c r="B18" s="50" t="s">
        <v>68</v>
      </c>
      <c r="C18" s="60" t="s">
        <v>154</v>
      </c>
      <c r="D18" s="51"/>
      <c r="E18" s="51"/>
      <c r="F18" s="51"/>
      <c r="G18" s="52"/>
      <c r="H18" s="53"/>
      <c r="I18" s="52"/>
      <c r="J18" s="53"/>
      <c r="K18" s="53"/>
      <c r="L18" s="52"/>
      <c r="M18" s="53"/>
      <c r="N18" s="53"/>
      <c r="O18" s="53"/>
      <c r="P18" s="53"/>
    </row>
    <row r="19" spans="1:17" x14ac:dyDescent="0.3">
      <c r="A19" t="s">
        <v>138</v>
      </c>
      <c r="B19" s="50" t="s">
        <v>68</v>
      </c>
      <c r="C19" s="60" t="s">
        <v>155</v>
      </c>
      <c r="D19" s="51"/>
      <c r="E19" s="51"/>
      <c r="F19" s="51"/>
      <c r="G19" s="52"/>
      <c r="H19" s="53"/>
      <c r="I19" s="52"/>
      <c r="J19" s="53"/>
      <c r="K19" s="53"/>
      <c r="L19" s="52"/>
      <c r="M19" s="53"/>
      <c r="N19" s="53"/>
      <c r="O19" s="53"/>
      <c r="P19" s="53"/>
    </row>
    <row r="20" spans="1:17" x14ac:dyDescent="0.3">
      <c r="A20" t="s">
        <v>138</v>
      </c>
      <c r="B20" s="50" t="s">
        <v>68</v>
      </c>
      <c r="C20" s="60" t="s">
        <v>156</v>
      </c>
      <c r="D20" s="51"/>
      <c r="E20" s="51"/>
      <c r="F20" s="51"/>
      <c r="G20" s="52"/>
      <c r="H20" s="53"/>
      <c r="I20" s="52"/>
      <c r="J20" s="53"/>
      <c r="K20" s="53"/>
      <c r="L20" s="52"/>
      <c r="M20" s="53"/>
      <c r="N20" s="53"/>
      <c r="O20" s="53"/>
      <c r="P20" s="53"/>
    </row>
    <row r="21" spans="1:17" x14ac:dyDescent="0.3">
      <c r="A21" t="s">
        <v>138</v>
      </c>
      <c r="B21" s="50" t="s">
        <v>68</v>
      </c>
      <c r="C21" s="60" t="s">
        <v>157</v>
      </c>
      <c r="D21" s="51"/>
      <c r="E21" s="51"/>
      <c r="F21" s="51"/>
      <c r="G21" s="52"/>
      <c r="H21" s="53"/>
      <c r="I21" s="52"/>
      <c r="J21" s="53"/>
      <c r="K21" s="53"/>
      <c r="L21" s="52"/>
      <c r="M21" s="53"/>
      <c r="N21" s="53"/>
      <c r="O21" s="53"/>
      <c r="P21" s="53"/>
    </row>
    <row r="22" spans="1:17" x14ac:dyDescent="0.3">
      <c r="A22" t="s">
        <v>138</v>
      </c>
      <c r="B22" s="50" t="s">
        <v>68</v>
      </c>
      <c r="C22" s="60" t="s">
        <v>158</v>
      </c>
      <c r="D22" s="51"/>
      <c r="E22" s="51"/>
      <c r="F22" s="51"/>
      <c r="G22" s="52"/>
      <c r="H22" s="53"/>
      <c r="I22" s="52"/>
      <c r="J22" s="53"/>
      <c r="K22" s="53"/>
      <c r="L22" s="52"/>
      <c r="M22" s="53"/>
      <c r="N22" s="53"/>
      <c r="O22" s="53"/>
      <c r="P22" s="53"/>
    </row>
    <row r="23" spans="1:17" x14ac:dyDescent="0.3">
      <c r="A23" t="s">
        <v>138</v>
      </c>
      <c r="B23" s="50" t="s">
        <v>68</v>
      </c>
      <c r="C23" s="60" t="s">
        <v>159</v>
      </c>
      <c r="D23" s="51"/>
      <c r="E23" s="51"/>
      <c r="F23" s="51"/>
      <c r="G23" s="52"/>
      <c r="H23" s="53"/>
      <c r="I23" s="52"/>
      <c r="J23" s="53"/>
      <c r="K23" s="53"/>
      <c r="L23" s="52"/>
      <c r="M23" s="53"/>
      <c r="N23" s="53"/>
      <c r="O23" s="53"/>
      <c r="P23" s="53"/>
    </row>
    <row r="24" spans="1:17" x14ac:dyDescent="0.3">
      <c r="A24" t="s">
        <v>138</v>
      </c>
      <c r="B24" s="50" t="s">
        <v>68</v>
      </c>
      <c r="C24" s="60" t="s">
        <v>160</v>
      </c>
      <c r="D24" s="51"/>
      <c r="E24" s="51"/>
      <c r="F24" s="51"/>
      <c r="G24" s="52"/>
      <c r="H24" s="53"/>
      <c r="I24" s="52"/>
      <c r="J24" s="53"/>
      <c r="K24" s="53"/>
      <c r="L24" s="52"/>
      <c r="M24" s="53"/>
      <c r="N24" s="53"/>
      <c r="O24" s="53"/>
      <c r="P24" s="53"/>
    </row>
    <row r="25" spans="1:17" x14ac:dyDescent="0.3">
      <c r="A25" t="s">
        <v>139</v>
      </c>
      <c r="B25" s="50" t="s">
        <v>69</v>
      </c>
      <c r="C25" s="60" t="s">
        <v>188</v>
      </c>
      <c r="D25" s="51"/>
      <c r="E25" s="51"/>
      <c r="F25" s="51"/>
      <c r="G25" s="52"/>
      <c r="H25" s="54"/>
      <c r="I25" s="52"/>
      <c r="J25" s="53"/>
      <c r="K25" s="53"/>
      <c r="L25" s="52"/>
      <c r="M25" s="53"/>
      <c r="N25" s="53"/>
      <c r="O25" s="53"/>
      <c r="P25" s="53"/>
    </row>
    <row r="26" spans="1:17" x14ac:dyDescent="0.3">
      <c r="A26" t="s">
        <v>139</v>
      </c>
      <c r="B26" s="50" t="s">
        <v>69</v>
      </c>
      <c r="C26" s="60" t="s">
        <v>199</v>
      </c>
      <c r="D26" s="51" t="s">
        <v>70</v>
      </c>
      <c r="E26" s="51" t="s">
        <v>71</v>
      </c>
      <c r="F26" s="55" t="s">
        <v>72</v>
      </c>
      <c r="G26" s="56">
        <v>0</v>
      </c>
      <c r="H26" s="57">
        <v>4000</v>
      </c>
      <c r="I26" s="56">
        <v>300</v>
      </c>
      <c r="J26" s="58">
        <v>11</v>
      </c>
      <c r="K26" s="58">
        <v>50</v>
      </c>
      <c r="L26" s="59">
        <v>4</v>
      </c>
      <c r="M26" s="58">
        <v>820</v>
      </c>
      <c r="N26" s="58">
        <v>840</v>
      </c>
      <c r="O26" s="58">
        <v>600</v>
      </c>
      <c r="P26" s="58">
        <v>600</v>
      </c>
    </row>
    <row r="27" spans="1:17" x14ac:dyDescent="0.3">
      <c r="A27" t="s">
        <v>139</v>
      </c>
      <c r="B27" s="60" t="s">
        <v>69</v>
      </c>
      <c r="C27" s="60" t="s">
        <v>200</v>
      </c>
      <c r="D27" s="60" t="s">
        <v>73</v>
      </c>
      <c r="E27" s="60" t="s">
        <v>74</v>
      </c>
      <c r="F27" s="61" t="s">
        <v>75</v>
      </c>
      <c r="G27" s="56">
        <v>0</v>
      </c>
      <c r="H27" s="57">
        <v>4000</v>
      </c>
      <c r="I27" s="56">
        <v>300</v>
      </c>
      <c r="J27" s="58">
        <v>11</v>
      </c>
      <c r="K27" s="58">
        <v>80</v>
      </c>
      <c r="L27" s="59">
        <v>4</v>
      </c>
      <c r="M27" s="58">
        <v>470</v>
      </c>
      <c r="N27" s="58">
        <v>480</v>
      </c>
      <c r="O27" s="58">
        <v>350</v>
      </c>
      <c r="P27" s="58">
        <v>350</v>
      </c>
    </row>
    <row r="28" spans="1:17" x14ac:dyDescent="0.3">
      <c r="A28" t="s">
        <v>139</v>
      </c>
      <c r="B28" s="60" t="s">
        <v>69</v>
      </c>
      <c r="C28" s="60" t="s">
        <v>161</v>
      </c>
      <c r="D28" s="60" t="s">
        <v>76</v>
      </c>
      <c r="E28" s="60" t="s">
        <v>77</v>
      </c>
      <c r="F28" s="60"/>
      <c r="G28" s="62">
        <v>94600</v>
      </c>
      <c r="H28" s="63">
        <v>4787</v>
      </c>
      <c r="I28" s="56">
        <v>300</v>
      </c>
      <c r="J28" s="59">
        <v>900</v>
      </c>
      <c r="K28" s="59">
        <v>158</v>
      </c>
      <c r="L28" s="56">
        <v>1.5</v>
      </c>
      <c r="M28" s="59">
        <v>201</v>
      </c>
      <c r="N28" s="59">
        <v>225</v>
      </c>
      <c r="O28" s="59">
        <v>174</v>
      </c>
      <c r="P28" s="76" t="s">
        <v>78</v>
      </c>
      <c r="Q28" t="s">
        <v>79</v>
      </c>
    </row>
    <row r="29" spans="1:17" x14ac:dyDescent="0.3">
      <c r="A29" t="s">
        <v>139</v>
      </c>
      <c r="B29" s="60" t="s">
        <v>69</v>
      </c>
      <c r="C29" s="60" t="s">
        <v>162</v>
      </c>
      <c r="D29" s="60" t="s">
        <v>80</v>
      </c>
      <c r="E29" s="60" t="s">
        <v>81</v>
      </c>
      <c r="F29" s="61" t="s">
        <v>82</v>
      </c>
      <c r="G29" s="62">
        <v>94600</v>
      </c>
      <c r="H29" s="57">
        <v>111</v>
      </c>
      <c r="I29" s="56">
        <v>300</v>
      </c>
      <c r="J29" s="57">
        <v>60</v>
      </c>
      <c r="K29" s="57">
        <v>34</v>
      </c>
      <c r="L29" s="56">
        <v>1.5</v>
      </c>
      <c r="M29" s="57">
        <v>2.2000000000000002</v>
      </c>
      <c r="N29" s="57">
        <v>2.2000000000000002</v>
      </c>
      <c r="O29" s="57">
        <v>1.2</v>
      </c>
      <c r="P29" s="57">
        <v>1.2</v>
      </c>
    </row>
    <row r="30" spans="1:17" x14ac:dyDescent="0.3">
      <c r="A30" t="s">
        <v>139</v>
      </c>
      <c r="B30" s="60" t="s">
        <v>69</v>
      </c>
      <c r="C30" s="60" t="s">
        <v>201</v>
      </c>
      <c r="D30" s="60"/>
      <c r="E30" s="60"/>
      <c r="F30" s="60"/>
      <c r="G30" s="52"/>
      <c r="H30" s="54"/>
      <c r="I30" s="52"/>
      <c r="J30" s="53"/>
      <c r="K30" s="53"/>
      <c r="L30" s="52"/>
      <c r="M30" s="53"/>
      <c r="N30" s="53"/>
      <c r="O30" s="53"/>
      <c r="P30" s="53"/>
    </row>
    <row r="31" spans="1:17" x14ac:dyDescent="0.3">
      <c r="A31" t="s">
        <v>139</v>
      </c>
      <c r="B31" s="60" t="s">
        <v>69</v>
      </c>
      <c r="C31" s="60" t="s">
        <v>189</v>
      </c>
      <c r="D31" s="60"/>
      <c r="E31" s="60"/>
      <c r="F31" s="60"/>
      <c r="G31" s="52"/>
      <c r="H31" s="54"/>
      <c r="I31" s="52"/>
      <c r="J31" s="53"/>
      <c r="K31" s="53"/>
      <c r="L31" s="52"/>
      <c r="M31" s="53"/>
      <c r="N31" s="53"/>
      <c r="O31" s="53"/>
      <c r="P31" s="53"/>
    </row>
    <row r="32" spans="1:17" x14ac:dyDescent="0.3">
      <c r="A32" t="s">
        <v>139</v>
      </c>
      <c r="B32" s="60" t="s">
        <v>69</v>
      </c>
      <c r="C32" s="60" t="s">
        <v>190</v>
      </c>
      <c r="D32" s="60"/>
      <c r="E32" s="60"/>
      <c r="F32" s="60"/>
      <c r="G32" s="52"/>
      <c r="H32" s="54"/>
      <c r="I32" s="52"/>
      <c r="J32" s="53"/>
      <c r="K32" s="53"/>
      <c r="L32" s="52"/>
      <c r="M32" s="53"/>
      <c r="N32" s="53"/>
      <c r="O32" s="53"/>
      <c r="P32" s="53"/>
    </row>
    <row r="33" spans="1:18" x14ac:dyDescent="0.3">
      <c r="A33" t="s">
        <v>139</v>
      </c>
      <c r="B33" s="60" t="s">
        <v>69</v>
      </c>
      <c r="C33" s="60" t="s">
        <v>163</v>
      </c>
      <c r="D33" s="60" t="s">
        <v>80</v>
      </c>
      <c r="E33" s="60" t="s">
        <v>83</v>
      </c>
      <c r="F33" s="60"/>
      <c r="G33" s="62">
        <v>56100</v>
      </c>
      <c r="H33" s="65">
        <v>30</v>
      </c>
      <c r="I33" s="56">
        <v>5</v>
      </c>
      <c r="J33" s="56">
        <v>0.3</v>
      </c>
      <c r="K33" s="56">
        <v>60</v>
      </c>
      <c r="L33" s="56">
        <v>0.1</v>
      </c>
      <c r="M33" s="56">
        <v>2.2000000000000002</v>
      </c>
      <c r="N33" s="56">
        <v>2.2000000000000002</v>
      </c>
      <c r="O33" s="56">
        <v>2</v>
      </c>
      <c r="P33" s="56" t="s">
        <v>78</v>
      </c>
      <c r="Q33" t="s">
        <v>84</v>
      </c>
    </row>
    <row r="34" spans="1:18" x14ac:dyDescent="0.3">
      <c r="A34" t="s">
        <v>139</v>
      </c>
      <c r="B34" s="60" t="s">
        <v>69</v>
      </c>
      <c r="C34" s="60" t="s">
        <v>164</v>
      </c>
      <c r="D34" s="60" t="s">
        <v>76</v>
      </c>
      <c r="E34" s="60" t="s">
        <v>83</v>
      </c>
      <c r="F34" s="61" t="s">
        <v>85</v>
      </c>
      <c r="G34" s="62">
        <v>56100</v>
      </c>
      <c r="H34" s="57">
        <v>22</v>
      </c>
      <c r="I34" s="56">
        <v>5</v>
      </c>
      <c r="J34" s="57">
        <v>0.3</v>
      </c>
      <c r="K34" s="57">
        <v>42</v>
      </c>
      <c r="L34" s="56">
        <v>0.1</v>
      </c>
      <c r="M34" s="57">
        <v>0.2</v>
      </c>
      <c r="N34" s="57">
        <v>0.2</v>
      </c>
      <c r="O34" s="57">
        <v>1.8</v>
      </c>
      <c r="P34" s="57">
        <v>1.8</v>
      </c>
      <c r="Q34" t="s">
        <v>86</v>
      </c>
    </row>
    <row r="35" spans="1:18" x14ac:dyDescent="0.3">
      <c r="A35" t="s">
        <v>139</v>
      </c>
      <c r="B35" s="60" t="s">
        <v>69</v>
      </c>
      <c r="C35" s="60" t="s">
        <v>165</v>
      </c>
      <c r="D35" s="60" t="s">
        <v>87</v>
      </c>
      <c r="E35" s="60"/>
      <c r="F35" s="60"/>
      <c r="G35" s="52"/>
      <c r="H35" s="54"/>
      <c r="I35" s="52"/>
      <c r="J35" s="53"/>
      <c r="K35" s="53"/>
      <c r="L35" s="52"/>
      <c r="M35" s="53"/>
      <c r="N35" s="53"/>
      <c r="O35" s="53"/>
      <c r="P35" s="53"/>
    </row>
    <row r="36" spans="1:18" x14ac:dyDescent="0.3">
      <c r="A36" t="s">
        <v>139</v>
      </c>
      <c r="B36" s="60" t="s">
        <v>69</v>
      </c>
      <c r="C36" s="60" t="s">
        <v>166</v>
      </c>
      <c r="D36" s="60" t="s">
        <v>80</v>
      </c>
      <c r="E36" s="60" t="s">
        <v>88</v>
      </c>
      <c r="F36" s="61" t="s">
        <v>89</v>
      </c>
      <c r="G36" s="62">
        <v>63100</v>
      </c>
      <c r="H36" s="57">
        <v>22</v>
      </c>
      <c r="I36" s="56">
        <v>5</v>
      </c>
      <c r="J36" s="57">
        <v>0.3</v>
      </c>
      <c r="K36" s="57">
        <v>42</v>
      </c>
      <c r="L36" s="56">
        <v>0.3</v>
      </c>
      <c r="M36" s="57">
        <v>0.2</v>
      </c>
      <c r="N36" s="57">
        <v>0.2</v>
      </c>
      <c r="O36" s="57">
        <v>1.8</v>
      </c>
      <c r="P36" s="57">
        <v>1.8</v>
      </c>
    </row>
    <row r="37" spans="1:18" x14ac:dyDescent="0.3">
      <c r="A37" t="s">
        <v>139</v>
      </c>
      <c r="B37" s="60" t="s">
        <v>69</v>
      </c>
      <c r="C37" s="60" t="s">
        <v>191</v>
      </c>
      <c r="D37" s="60"/>
      <c r="E37" s="60"/>
      <c r="F37" s="61"/>
      <c r="G37" s="52"/>
      <c r="H37" s="53"/>
      <c r="I37" s="52"/>
      <c r="J37" s="53"/>
      <c r="K37" s="53"/>
      <c r="L37" s="52"/>
      <c r="M37" s="53"/>
      <c r="N37" s="53"/>
      <c r="O37" s="53"/>
      <c r="P37" s="53"/>
    </row>
    <row r="38" spans="1:18" x14ac:dyDescent="0.3">
      <c r="A38" t="s">
        <v>139</v>
      </c>
      <c r="B38" s="60" t="s">
        <v>69</v>
      </c>
      <c r="C38" s="60" t="s">
        <v>167</v>
      </c>
      <c r="D38" s="60"/>
      <c r="E38" s="60"/>
      <c r="F38" s="60"/>
      <c r="G38" s="52"/>
      <c r="H38" s="53"/>
      <c r="I38" s="52"/>
      <c r="J38" s="53"/>
      <c r="K38" s="53"/>
      <c r="L38" s="52"/>
      <c r="M38" s="53"/>
      <c r="N38" s="53"/>
      <c r="O38" s="53"/>
      <c r="P38" s="53"/>
    </row>
    <row r="39" spans="1:18" x14ac:dyDescent="0.3">
      <c r="A39" t="s">
        <v>140</v>
      </c>
      <c r="B39" s="60" t="s">
        <v>90</v>
      </c>
      <c r="C39" s="60" t="s">
        <v>192</v>
      </c>
      <c r="D39" s="60"/>
      <c r="E39" s="60"/>
      <c r="F39" s="60"/>
      <c r="G39" s="52"/>
      <c r="H39" s="53"/>
      <c r="I39" s="52"/>
      <c r="J39" s="53"/>
      <c r="K39" s="53"/>
      <c r="L39" s="52"/>
      <c r="M39" s="53"/>
      <c r="N39" s="53"/>
      <c r="O39" s="53"/>
      <c r="P39" s="53"/>
    </row>
    <row r="40" spans="1:18" x14ac:dyDescent="0.3">
      <c r="A40" t="s">
        <v>140</v>
      </c>
      <c r="B40" s="60" t="s">
        <v>90</v>
      </c>
      <c r="C40" s="60" t="s">
        <v>193</v>
      </c>
      <c r="D40" s="60"/>
      <c r="E40" s="60"/>
      <c r="F40" s="60"/>
      <c r="G40" s="52"/>
      <c r="H40" s="53"/>
      <c r="I40" s="52"/>
      <c r="J40" s="53"/>
      <c r="K40" s="53"/>
      <c r="L40" s="52"/>
      <c r="M40" s="53"/>
      <c r="N40" s="53"/>
      <c r="O40" s="53"/>
      <c r="P40" s="53"/>
    </row>
    <row r="41" spans="1:18" x14ac:dyDescent="0.3">
      <c r="A41" t="s">
        <v>140</v>
      </c>
      <c r="B41" s="60" t="s">
        <v>90</v>
      </c>
      <c r="C41" s="60" t="s">
        <v>194</v>
      </c>
      <c r="D41" s="60"/>
      <c r="E41" s="60"/>
      <c r="F41" s="60"/>
      <c r="G41" s="52"/>
      <c r="H41" s="53"/>
      <c r="I41" s="52"/>
      <c r="J41" s="53"/>
      <c r="K41" s="53"/>
      <c r="L41" s="52"/>
      <c r="M41" s="53"/>
      <c r="N41" s="53"/>
      <c r="O41" s="53"/>
      <c r="P41" s="53"/>
    </row>
    <row r="42" spans="1:18" x14ac:dyDescent="0.3">
      <c r="A42" t="s">
        <v>140</v>
      </c>
      <c r="B42" s="60" t="s">
        <v>90</v>
      </c>
      <c r="C42" s="60" t="s">
        <v>195</v>
      </c>
      <c r="D42" s="60"/>
      <c r="E42" s="60"/>
      <c r="F42" s="60"/>
      <c r="G42" s="52"/>
      <c r="H42" s="53"/>
      <c r="I42" s="52"/>
      <c r="J42" s="53"/>
      <c r="K42" s="53"/>
      <c r="L42" s="52"/>
      <c r="M42" s="53"/>
      <c r="N42" s="53"/>
      <c r="O42" s="53"/>
      <c r="P42" s="53"/>
    </row>
    <row r="43" spans="1:18" x14ac:dyDescent="0.3">
      <c r="A43" t="s">
        <v>140</v>
      </c>
      <c r="B43" s="60" t="s">
        <v>90</v>
      </c>
      <c r="C43" s="60" t="s">
        <v>168</v>
      </c>
      <c r="D43" s="60" t="s">
        <v>91</v>
      </c>
      <c r="E43" s="60" t="s">
        <v>83</v>
      </c>
      <c r="F43" s="61" t="s">
        <v>92</v>
      </c>
      <c r="G43" s="62">
        <v>56100</v>
      </c>
      <c r="H43" s="57">
        <v>30</v>
      </c>
      <c r="I43" s="56">
        <v>5</v>
      </c>
      <c r="J43" s="57">
        <v>0.3</v>
      </c>
      <c r="K43" s="57">
        <v>60</v>
      </c>
      <c r="L43" s="56">
        <v>0.1</v>
      </c>
      <c r="M43" s="57">
        <v>2.2000000000000002</v>
      </c>
      <c r="N43" s="57">
        <v>2.2000000000000002</v>
      </c>
      <c r="O43" s="57">
        <v>2</v>
      </c>
      <c r="P43" s="57">
        <v>2</v>
      </c>
    </row>
    <row r="44" spans="1:18" x14ac:dyDescent="0.3">
      <c r="A44" t="s">
        <v>140</v>
      </c>
      <c r="B44" s="60" t="s">
        <v>90</v>
      </c>
      <c r="C44" s="60" t="s">
        <v>169</v>
      </c>
      <c r="D44" s="60" t="s">
        <v>93</v>
      </c>
      <c r="E44" s="60" t="s">
        <v>83</v>
      </c>
      <c r="F44" s="60"/>
      <c r="G44" s="62">
        <v>56100</v>
      </c>
      <c r="H44" s="65">
        <v>30</v>
      </c>
      <c r="I44" s="56">
        <v>5</v>
      </c>
      <c r="J44" s="56">
        <v>0.3</v>
      </c>
      <c r="K44" s="56">
        <v>60</v>
      </c>
      <c r="L44" s="56">
        <v>0.1</v>
      </c>
      <c r="M44" s="56">
        <v>2.2000000000000002</v>
      </c>
      <c r="N44" s="56">
        <v>2.2000000000000002</v>
      </c>
      <c r="O44" s="56">
        <v>2</v>
      </c>
      <c r="P44" s="56" t="s">
        <v>78</v>
      </c>
      <c r="Q44" t="s">
        <v>84</v>
      </c>
      <c r="R44" t="s">
        <v>94</v>
      </c>
    </row>
    <row r="45" spans="1:18" x14ac:dyDescent="0.3">
      <c r="A45" t="s">
        <v>140</v>
      </c>
      <c r="B45" s="60" t="s">
        <v>90</v>
      </c>
      <c r="C45" s="60" t="s">
        <v>170</v>
      </c>
      <c r="D45" s="60" t="s">
        <v>95</v>
      </c>
      <c r="E45" s="60" t="s">
        <v>83</v>
      </c>
      <c r="F45" s="60"/>
      <c r="G45" s="62">
        <v>56100</v>
      </c>
      <c r="H45" s="65">
        <v>30</v>
      </c>
      <c r="I45" s="56">
        <v>5</v>
      </c>
      <c r="J45" s="56">
        <v>0.3</v>
      </c>
      <c r="K45" s="56">
        <v>60</v>
      </c>
      <c r="L45" s="56">
        <v>0.1</v>
      </c>
      <c r="M45" s="56">
        <v>2.2000000000000002</v>
      </c>
      <c r="N45" s="56">
        <v>2.2000000000000002</v>
      </c>
      <c r="O45" s="56">
        <v>2</v>
      </c>
      <c r="P45" s="56" t="s">
        <v>78</v>
      </c>
      <c r="Q45" t="s">
        <v>84</v>
      </c>
      <c r="R45" t="s">
        <v>94</v>
      </c>
    </row>
    <row r="46" spans="1:18" x14ac:dyDescent="0.3">
      <c r="A46" t="s">
        <v>140</v>
      </c>
      <c r="B46" s="60" t="s">
        <v>90</v>
      </c>
      <c r="C46" s="60" t="s">
        <v>171</v>
      </c>
      <c r="D46" s="60" t="s">
        <v>96</v>
      </c>
      <c r="E46" s="60" t="s">
        <v>83</v>
      </c>
      <c r="F46" s="60"/>
      <c r="G46" s="62">
        <v>56100</v>
      </c>
      <c r="H46" s="65">
        <v>30</v>
      </c>
      <c r="I46" s="56">
        <v>5</v>
      </c>
      <c r="J46" s="56">
        <v>0.3</v>
      </c>
      <c r="K46" s="56">
        <v>60</v>
      </c>
      <c r="L46" s="56">
        <v>0.1</v>
      </c>
      <c r="M46" s="56">
        <v>2.2000000000000002</v>
      </c>
      <c r="N46" s="56">
        <v>2.2000000000000002</v>
      </c>
      <c r="O46" s="56">
        <v>2</v>
      </c>
      <c r="P46" s="56" t="s">
        <v>78</v>
      </c>
      <c r="Q46" t="s">
        <v>84</v>
      </c>
      <c r="R46" t="s">
        <v>94</v>
      </c>
    </row>
    <row r="47" spans="1:18" x14ac:dyDescent="0.3">
      <c r="A47" t="s">
        <v>140</v>
      </c>
      <c r="B47" s="60" t="s">
        <v>90</v>
      </c>
      <c r="C47" s="60" t="s">
        <v>172</v>
      </c>
      <c r="D47" s="60" t="s">
        <v>91</v>
      </c>
      <c r="E47" s="60" t="s">
        <v>88</v>
      </c>
      <c r="F47" s="61" t="s">
        <v>97</v>
      </c>
      <c r="G47" s="62">
        <v>63100</v>
      </c>
      <c r="H47" s="57">
        <v>111</v>
      </c>
      <c r="I47" s="56">
        <v>5</v>
      </c>
      <c r="J47" s="57">
        <v>60</v>
      </c>
      <c r="K47" s="57">
        <v>34</v>
      </c>
      <c r="L47" s="56">
        <v>0.3</v>
      </c>
      <c r="M47" s="57">
        <v>2.2000000000000002</v>
      </c>
      <c r="N47" s="57">
        <v>2.2000000000000002</v>
      </c>
      <c r="O47" s="57">
        <v>1.2</v>
      </c>
      <c r="P47" s="57" t="s">
        <v>78</v>
      </c>
      <c r="Q47" t="s">
        <v>98</v>
      </c>
      <c r="R47" t="s">
        <v>99</v>
      </c>
    </row>
    <row r="48" spans="1:18" x14ac:dyDescent="0.3">
      <c r="A48" t="s">
        <v>140</v>
      </c>
      <c r="B48" s="60" t="s">
        <v>90</v>
      </c>
      <c r="C48" s="60" t="s">
        <v>173</v>
      </c>
      <c r="D48" s="60" t="s">
        <v>93</v>
      </c>
      <c r="E48" s="60" t="s">
        <v>88</v>
      </c>
      <c r="F48" s="60"/>
      <c r="G48" s="62">
        <v>63100</v>
      </c>
      <c r="H48" s="56">
        <v>111</v>
      </c>
      <c r="I48" s="56">
        <v>5</v>
      </c>
      <c r="J48" s="56">
        <v>60</v>
      </c>
      <c r="K48" s="56">
        <v>34</v>
      </c>
      <c r="L48" s="56">
        <v>0.3</v>
      </c>
      <c r="M48" s="56">
        <v>2.2000000000000002</v>
      </c>
      <c r="N48" s="56">
        <v>2.2000000000000002</v>
      </c>
      <c r="O48" s="56">
        <v>1.2</v>
      </c>
      <c r="P48" s="56" t="s">
        <v>78</v>
      </c>
      <c r="Q48" t="s">
        <v>98</v>
      </c>
      <c r="R48" t="s">
        <v>99</v>
      </c>
    </row>
    <row r="49" spans="1:18" x14ac:dyDescent="0.3">
      <c r="A49" t="s">
        <v>141</v>
      </c>
      <c r="B49" s="60" t="s">
        <v>100</v>
      </c>
      <c r="C49" s="60" t="s">
        <v>174</v>
      </c>
      <c r="D49" s="60"/>
      <c r="E49" s="60"/>
      <c r="F49" s="60"/>
      <c r="G49" s="52"/>
      <c r="H49" s="53"/>
      <c r="I49" s="52"/>
      <c r="J49" s="53"/>
      <c r="K49" s="53"/>
      <c r="L49" s="52"/>
      <c r="M49" s="53"/>
      <c r="N49" s="53"/>
      <c r="O49" s="53"/>
      <c r="P49" s="53"/>
    </row>
    <row r="50" spans="1:18" x14ac:dyDescent="0.3">
      <c r="A50" t="s">
        <v>141</v>
      </c>
      <c r="B50" s="60" t="s">
        <v>100</v>
      </c>
      <c r="C50" s="60" t="s">
        <v>175</v>
      </c>
      <c r="D50" s="60"/>
      <c r="E50" s="60"/>
      <c r="F50" s="60"/>
      <c r="G50" s="52"/>
      <c r="H50" s="53"/>
      <c r="I50" s="52"/>
      <c r="J50" s="53"/>
      <c r="K50" s="53"/>
      <c r="L50" s="52"/>
      <c r="M50" s="53"/>
      <c r="N50" s="53"/>
      <c r="O50" s="53"/>
      <c r="P50" s="53"/>
    </row>
    <row r="51" spans="1:18" x14ac:dyDescent="0.3">
      <c r="A51" t="s">
        <v>141</v>
      </c>
      <c r="B51" s="60" t="s">
        <v>100</v>
      </c>
      <c r="C51" s="60" t="s">
        <v>196</v>
      </c>
      <c r="D51" s="60"/>
      <c r="E51" s="60"/>
      <c r="F51" s="60"/>
      <c r="G51" s="52"/>
      <c r="H51" s="53"/>
      <c r="I51" s="52"/>
      <c r="J51" s="53"/>
      <c r="K51" s="53"/>
      <c r="L51" s="52"/>
      <c r="M51" s="53"/>
      <c r="N51" s="53"/>
      <c r="O51" s="53"/>
      <c r="P51" s="53"/>
    </row>
    <row r="52" spans="1:18" x14ac:dyDescent="0.3">
      <c r="A52" t="s">
        <v>141</v>
      </c>
      <c r="B52" s="60" t="s">
        <v>100</v>
      </c>
      <c r="C52" s="60" t="s">
        <v>176</v>
      </c>
      <c r="D52" s="60"/>
      <c r="E52" s="60"/>
      <c r="F52" s="60"/>
      <c r="G52" s="52"/>
      <c r="H52" s="53"/>
      <c r="I52" s="52"/>
      <c r="J52" s="53"/>
      <c r="K52" s="53"/>
      <c r="L52" s="52"/>
      <c r="M52" s="53"/>
      <c r="N52" s="53"/>
      <c r="O52" s="53"/>
      <c r="P52" s="53"/>
    </row>
    <row r="53" spans="1:18" x14ac:dyDescent="0.3">
      <c r="A53" t="s">
        <v>141</v>
      </c>
      <c r="B53" s="60" t="s">
        <v>100</v>
      </c>
      <c r="C53" s="60" t="s">
        <v>177</v>
      </c>
      <c r="D53" s="60"/>
      <c r="E53" s="60"/>
      <c r="F53" s="60"/>
      <c r="G53" s="52"/>
      <c r="H53" s="53"/>
      <c r="I53" s="52"/>
      <c r="J53" s="53"/>
      <c r="K53" s="53"/>
      <c r="L53" s="52"/>
      <c r="M53" s="53"/>
      <c r="N53" s="53"/>
      <c r="O53" s="53"/>
      <c r="P53" s="53"/>
    </row>
    <row r="54" spans="1:18" x14ac:dyDescent="0.3">
      <c r="A54" t="s">
        <v>141</v>
      </c>
      <c r="B54" s="60" t="s">
        <v>100</v>
      </c>
      <c r="C54" s="60" t="s">
        <v>198</v>
      </c>
      <c r="D54" s="60"/>
      <c r="E54" s="60"/>
      <c r="F54" s="60"/>
      <c r="G54" s="52"/>
      <c r="H54" s="53"/>
      <c r="I54" s="52"/>
      <c r="J54" s="53"/>
      <c r="K54" s="53"/>
      <c r="L54" s="52"/>
      <c r="M54" s="53"/>
      <c r="N54" s="53"/>
      <c r="O54" s="53"/>
      <c r="P54" s="53"/>
    </row>
    <row r="55" spans="1:18" x14ac:dyDescent="0.3">
      <c r="A55" t="s">
        <v>141</v>
      </c>
      <c r="B55" s="60" t="s">
        <v>100</v>
      </c>
      <c r="C55" s="60" t="s">
        <v>178</v>
      </c>
      <c r="D55" s="60"/>
      <c r="E55" s="60"/>
      <c r="F55" s="60"/>
      <c r="G55" s="52"/>
      <c r="H55" s="53"/>
      <c r="I55" s="52"/>
      <c r="J55" s="53"/>
      <c r="K55" s="53"/>
      <c r="L55" s="52"/>
      <c r="M55" s="53"/>
      <c r="N55" s="53"/>
      <c r="O55" s="53"/>
      <c r="P55" s="53"/>
    </row>
    <row r="56" spans="1:18" x14ac:dyDescent="0.3">
      <c r="A56" t="s">
        <v>143</v>
      </c>
      <c r="B56" s="60" t="s">
        <v>101</v>
      </c>
      <c r="C56" s="60" t="s">
        <v>179</v>
      </c>
      <c r="D56" s="60"/>
      <c r="E56" s="60"/>
      <c r="F56" s="60" t="s">
        <v>102</v>
      </c>
      <c r="G56" s="66" t="s">
        <v>78</v>
      </c>
      <c r="H56" s="67" t="s">
        <v>78</v>
      </c>
      <c r="I56" s="66" t="s">
        <v>78</v>
      </c>
      <c r="J56" s="67" t="s">
        <v>78</v>
      </c>
      <c r="K56" s="67" t="s">
        <v>78</v>
      </c>
      <c r="L56" s="66" t="s">
        <v>78</v>
      </c>
      <c r="M56" s="67" t="s">
        <v>78</v>
      </c>
      <c r="N56" s="67" t="s">
        <v>78</v>
      </c>
      <c r="O56" s="67" t="s">
        <v>78</v>
      </c>
      <c r="P56" s="67" t="s">
        <v>78</v>
      </c>
    </row>
    <row r="57" spans="1:18" x14ac:dyDescent="0.3">
      <c r="A57" t="s">
        <v>142</v>
      </c>
      <c r="B57" s="60" t="s">
        <v>103</v>
      </c>
      <c r="C57" s="60" t="s">
        <v>188</v>
      </c>
      <c r="D57" s="51"/>
      <c r="E57" s="51"/>
      <c r="F57" s="51"/>
      <c r="G57" s="52"/>
      <c r="H57" s="54"/>
      <c r="I57" s="52"/>
      <c r="J57" s="53"/>
      <c r="K57" s="53"/>
      <c r="L57" s="52"/>
      <c r="M57" s="53"/>
      <c r="N57" s="53"/>
      <c r="O57" s="53"/>
      <c r="P57" s="53"/>
    </row>
    <row r="58" spans="1:18" x14ac:dyDescent="0.3">
      <c r="A58" t="s">
        <v>142</v>
      </c>
      <c r="B58" s="60" t="s">
        <v>103</v>
      </c>
      <c r="C58" s="64" t="s">
        <v>199</v>
      </c>
      <c r="D58" s="60" t="s">
        <v>70</v>
      </c>
      <c r="E58" s="60" t="s">
        <v>71</v>
      </c>
      <c r="F58" s="60" t="s">
        <v>72</v>
      </c>
      <c r="G58" s="62">
        <v>0</v>
      </c>
      <c r="H58" s="57">
        <v>4000</v>
      </c>
      <c r="I58" s="56">
        <v>300</v>
      </c>
      <c r="J58" s="57">
        <v>11</v>
      </c>
      <c r="K58" s="57">
        <v>50</v>
      </c>
      <c r="L58" s="56">
        <v>4</v>
      </c>
      <c r="M58" s="57">
        <v>820</v>
      </c>
      <c r="N58" s="57">
        <v>840</v>
      </c>
      <c r="O58" s="57">
        <v>600</v>
      </c>
      <c r="P58" s="57">
        <v>600</v>
      </c>
    </row>
    <row r="59" spans="1:18" x14ac:dyDescent="0.3">
      <c r="A59" t="s">
        <v>142</v>
      </c>
      <c r="B59" s="60" t="s">
        <v>103</v>
      </c>
      <c r="C59" s="60" t="s">
        <v>180</v>
      </c>
      <c r="D59" s="60" t="s">
        <v>104</v>
      </c>
      <c r="E59" s="60" t="s">
        <v>74</v>
      </c>
      <c r="F59" s="60"/>
      <c r="G59" s="62">
        <v>0</v>
      </c>
      <c r="H59" s="57">
        <v>2000</v>
      </c>
      <c r="I59" s="56">
        <v>300</v>
      </c>
      <c r="J59" s="57">
        <v>11</v>
      </c>
      <c r="K59" s="57">
        <v>95</v>
      </c>
      <c r="L59" s="56">
        <v>4</v>
      </c>
      <c r="M59" s="57">
        <v>93</v>
      </c>
      <c r="N59" s="57">
        <v>93</v>
      </c>
      <c r="O59" s="57">
        <v>250</v>
      </c>
      <c r="P59" s="57">
        <v>37</v>
      </c>
      <c r="Q59" t="s">
        <v>105</v>
      </c>
      <c r="R59" t="s">
        <v>106</v>
      </c>
    </row>
    <row r="60" spans="1:18" x14ac:dyDescent="0.3">
      <c r="A60" t="s">
        <v>142</v>
      </c>
      <c r="B60" s="60" t="s">
        <v>103</v>
      </c>
      <c r="C60" s="64" t="s">
        <v>197</v>
      </c>
      <c r="D60" s="60" t="s">
        <v>107</v>
      </c>
      <c r="E60" s="60" t="s">
        <v>77</v>
      </c>
      <c r="F60" s="60"/>
      <c r="G60" s="62">
        <v>94600</v>
      </c>
      <c r="H60" s="57">
        <v>5000</v>
      </c>
      <c r="I60" s="56">
        <v>300</v>
      </c>
      <c r="J60" s="57">
        <v>900</v>
      </c>
      <c r="K60" s="57">
        <v>100</v>
      </c>
      <c r="L60" s="56">
        <v>1.5</v>
      </c>
      <c r="M60" s="57">
        <v>450</v>
      </c>
      <c r="N60" s="57">
        <v>450</v>
      </c>
      <c r="O60" s="57">
        <v>600</v>
      </c>
      <c r="P60" s="57" t="s">
        <v>78</v>
      </c>
      <c r="Q60" t="s">
        <v>108</v>
      </c>
      <c r="R60" t="s">
        <v>109</v>
      </c>
    </row>
    <row r="61" spans="1:18" x14ac:dyDescent="0.3">
      <c r="A61" t="s">
        <v>142</v>
      </c>
      <c r="B61" s="60" t="s">
        <v>103</v>
      </c>
      <c r="C61" s="60" t="s">
        <v>162</v>
      </c>
      <c r="D61" s="60" t="s">
        <v>107</v>
      </c>
      <c r="E61" s="60" t="s">
        <v>110</v>
      </c>
      <c r="F61" s="60" t="s">
        <v>82</v>
      </c>
      <c r="G61" s="62">
        <v>74100</v>
      </c>
      <c r="H61" s="57">
        <v>111</v>
      </c>
      <c r="I61" s="56">
        <v>10</v>
      </c>
      <c r="J61" s="57">
        <v>60</v>
      </c>
      <c r="K61" s="57">
        <v>34</v>
      </c>
      <c r="L61" s="56">
        <v>0.6</v>
      </c>
      <c r="M61" s="57">
        <v>2.2000000000000002</v>
      </c>
      <c r="N61" s="57">
        <v>2.2000000000000002</v>
      </c>
      <c r="O61" s="57">
        <v>1.2</v>
      </c>
      <c r="P61" s="57">
        <v>1.2</v>
      </c>
    </row>
    <row r="62" spans="1:18" x14ac:dyDescent="0.3">
      <c r="A62" t="s">
        <v>142</v>
      </c>
      <c r="B62" s="60" t="s">
        <v>103</v>
      </c>
      <c r="C62" s="60" t="s">
        <v>181</v>
      </c>
      <c r="D62" s="60"/>
      <c r="E62" s="60"/>
      <c r="F62" s="60"/>
      <c r="G62" s="52"/>
      <c r="H62" s="53"/>
      <c r="I62" s="52"/>
      <c r="J62" s="53"/>
      <c r="K62" s="53"/>
      <c r="L62" s="52"/>
      <c r="M62" s="53"/>
      <c r="N62" s="53"/>
      <c r="O62" s="53"/>
      <c r="P62" s="53"/>
    </row>
    <row r="63" spans="1:18" x14ac:dyDescent="0.3">
      <c r="A63" t="s">
        <v>142</v>
      </c>
      <c r="B63" s="60" t="s">
        <v>103</v>
      </c>
      <c r="C63" s="64" t="s">
        <v>163</v>
      </c>
      <c r="D63" s="60" t="s">
        <v>107</v>
      </c>
      <c r="E63" s="60" t="s">
        <v>83</v>
      </c>
      <c r="F63" s="60"/>
      <c r="G63" s="62">
        <v>56100</v>
      </c>
      <c r="H63" s="68">
        <v>30</v>
      </c>
      <c r="I63" s="56">
        <v>5</v>
      </c>
      <c r="J63" s="57">
        <v>0.3</v>
      </c>
      <c r="K63" s="57">
        <v>60</v>
      </c>
      <c r="L63" s="56">
        <v>0.1</v>
      </c>
      <c r="M63" s="57">
        <v>2.2000000000000002</v>
      </c>
      <c r="N63" s="57">
        <v>2.2000000000000002</v>
      </c>
      <c r="O63" s="57">
        <v>2</v>
      </c>
      <c r="P63" s="57" t="s">
        <v>78</v>
      </c>
    </row>
    <row r="64" spans="1:18" x14ac:dyDescent="0.3">
      <c r="A64" t="s">
        <v>142</v>
      </c>
      <c r="B64" s="60" t="s">
        <v>103</v>
      </c>
      <c r="C64" s="60" t="s">
        <v>182</v>
      </c>
      <c r="D64" s="60"/>
      <c r="E64" s="60"/>
      <c r="F64" s="60"/>
      <c r="G64" s="52"/>
      <c r="H64" s="53"/>
      <c r="I64" s="52"/>
      <c r="J64" s="53"/>
      <c r="K64" s="53"/>
      <c r="L64" s="52"/>
      <c r="M64" s="53"/>
      <c r="N64" s="53"/>
      <c r="O64" s="53"/>
      <c r="P64" s="53"/>
    </row>
    <row r="65" spans="1:16" x14ac:dyDescent="0.3">
      <c r="A65" t="s">
        <v>142</v>
      </c>
      <c r="B65" s="50" t="s">
        <v>103</v>
      </c>
      <c r="C65" s="51" t="s">
        <v>166</v>
      </c>
      <c r="D65" s="51" t="s">
        <v>80</v>
      </c>
      <c r="E65" s="51" t="s">
        <v>88</v>
      </c>
      <c r="F65" s="55" t="s">
        <v>89</v>
      </c>
      <c r="G65" s="62">
        <v>63100</v>
      </c>
      <c r="H65" s="57">
        <v>22</v>
      </c>
      <c r="I65" s="56">
        <v>5</v>
      </c>
      <c r="J65" s="57">
        <v>60</v>
      </c>
      <c r="K65" s="57">
        <v>34</v>
      </c>
      <c r="L65" s="56">
        <v>0.3</v>
      </c>
      <c r="M65" s="57">
        <v>0.2</v>
      </c>
      <c r="N65" s="57">
        <v>0.2</v>
      </c>
      <c r="O65" s="57">
        <v>1.8</v>
      </c>
      <c r="P65" s="57">
        <v>1.8</v>
      </c>
    </row>
    <row r="66" spans="1:16" x14ac:dyDescent="0.3">
      <c r="A66" t="s">
        <v>142</v>
      </c>
      <c r="B66" s="50" t="s">
        <v>103</v>
      </c>
      <c r="C66" s="51" t="s">
        <v>191</v>
      </c>
      <c r="D66" s="51"/>
      <c r="E66" s="51"/>
      <c r="F66" s="51"/>
      <c r="G66" s="52"/>
      <c r="H66" s="53"/>
      <c r="I66" s="52"/>
      <c r="J66" s="53"/>
      <c r="K66" s="53"/>
      <c r="L66" s="52"/>
      <c r="M66" s="53"/>
      <c r="N66" s="53"/>
      <c r="O66" s="53"/>
      <c r="P66" s="53"/>
    </row>
    <row r="67" spans="1:16" x14ac:dyDescent="0.3">
      <c r="A67" t="s">
        <v>142</v>
      </c>
      <c r="B67" s="50" t="s">
        <v>103</v>
      </c>
      <c r="C67" s="51" t="s">
        <v>183</v>
      </c>
      <c r="D67" s="51"/>
      <c r="E67" s="51"/>
      <c r="F67" s="51"/>
      <c r="G67" s="52"/>
      <c r="H67" s="53"/>
      <c r="I67" s="52"/>
      <c r="J67" s="53"/>
      <c r="K67" s="53"/>
      <c r="L67" s="53"/>
      <c r="M67" s="53"/>
      <c r="N67" s="53"/>
      <c r="O67" s="53"/>
      <c r="P67" s="53"/>
    </row>
  </sheetData>
  <hyperlinks>
    <hyperlink ref="Q14" r:id="rId1" xr:uid="{00000000-0004-0000-0300-000000000000}"/>
    <hyperlink ref="I4" r:id="rId2" xr:uid="{00000000-0004-0000-0300-000001000000}"/>
    <hyperlink ref="P6" r:id="rId3" xr:uid="{00000000-0004-0000-0300-000002000000}"/>
  </hyperlinks>
  <pageMargins left="0.7" right="0.7" top="0.75" bottom="0.75" header="0.3" footer="0.3"/>
  <pageSetup paperSize="9" orientation="portrait" horizontalDpi="1200" verticalDpi="1200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B3:F20"/>
  <sheetViews>
    <sheetView workbookViewId="0">
      <selection activeCell="F12" sqref="F12"/>
    </sheetView>
  </sheetViews>
  <sheetFormatPr defaultRowHeight="14.4" x14ac:dyDescent="0.3"/>
  <cols>
    <col min="2" max="2" width="21" bestFit="1" customWidth="1"/>
    <col min="3" max="3" width="13.33203125" bestFit="1" customWidth="1"/>
  </cols>
  <sheetData>
    <row r="3" spans="2:6" x14ac:dyDescent="0.3">
      <c r="B3">
        <v>1</v>
      </c>
      <c r="C3">
        <v>2</v>
      </c>
      <c r="D3">
        <v>3</v>
      </c>
      <c r="E3">
        <v>4</v>
      </c>
      <c r="F3">
        <v>5</v>
      </c>
    </row>
    <row r="4" spans="2:6" x14ac:dyDescent="0.3">
      <c r="D4" t="s">
        <v>145</v>
      </c>
      <c r="E4" t="s">
        <v>111</v>
      </c>
      <c r="F4" t="s">
        <v>146</v>
      </c>
    </row>
    <row r="6" spans="2:6" x14ac:dyDescent="0.3">
      <c r="B6" t="s">
        <v>112</v>
      </c>
      <c r="C6" t="s">
        <v>124</v>
      </c>
      <c r="D6" t="str">
        <f t="shared" ref="D6:F20" si="0">D$4&amp;$C6</f>
        <v>COMAHT</v>
      </c>
      <c r="E6" t="str">
        <f t="shared" si="0"/>
        <v>MUNAHT</v>
      </c>
      <c r="F6" t="str">
        <f t="shared" si="0"/>
        <v>RSDAHT</v>
      </c>
    </row>
    <row r="7" spans="2:6" x14ac:dyDescent="0.3">
      <c r="B7" t="s">
        <v>113</v>
      </c>
      <c r="C7" t="s">
        <v>125</v>
      </c>
      <c r="D7" t="str">
        <f t="shared" si="0"/>
        <v>COMBFW</v>
      </c>
      <c r="E7" t="str">
        <f t="shared" si="0"/>
        <v>MUNBFW</v>
      </c>
      <c r="F7" t="str">
        <f t="shared" si="0"/>
        <v>RSDBFW</v>
      </c>
    </row>
    <row r="8" spans="2:6" x14ac:dyDescent="0.3">
      <c r="B8" t="s">
        <v>114</v>
      </c>
      <c r="C8" t="s">
        <v>126</v>
      </c>
      <c r="D8" t="str">
        <f t="shared" si="0"/>
        <v>COMBGS</v>
      </c>
      <c r="E8" t="str">
        <f t="shared" si="0"/>
        <v>MUNBGS</v>
      </c>
      <c r="F8" t="str">
        <f t="shared" si="0"/>
        <v>RSDBGS</v>
      </c>
    </row>
    <row r="9" spans="2:6" x14ac:dyDescent="0.3">
      <c r="B9" t="s">
        <v>115</v>
      </c>
      <c r="C9" t="s">
        <v>127</v>
      </c>
      <c r="D9" t="str">
        <f t="shared" si="0"/>
        <v>COMBPL</v>
      </c>
      <c r="E9" t="str">
        <f t="shared" si="0"/>
        <v>MUNBPL</v>
      </c>
      <c r="F9" t="str">
        <f t="shared" si="0"/>
        <v>RSDBPL</v>
      </c>
    </row>
    <row r="10" spans="2:6" x14ac:dyDescent="0.3">
      <c r="B10" t="s">
        <v>71</v>
      </c>
      <c r="C10" t="s">
        <v>125</v>
      </c>
      <c r="D10" t="str">
        <f t="shared" si="0"/>
        <v>COMBFW</v>
      </c>
      <c r="E10" t="str">
        <f t="shared" si="0"/>
        <v>MUNBFW</v>
      </c>
      <c r="F10" t="str">
        <f t="shared" si="0"/>
        <v>RSDBFW</v>
      </c>
    </row>
    <row r="11" spans="2:6" x14ac:dyDescent="0.3">
      <c r="B11" t="s">
        <v>77</v>
      </c>
      <c r="C11" t="s">
        <v>128</v>
      </c>
      <c r="D11" t="str">
        <f t="shared" si="0"/>
        <v>COMCOA</v>
      </c>
      <c r="E11" t="str">
        <f t="shared" si="0"/>
        <v>MUNCOA</v>
      </c>
      <c r="F11" t="str">
        <f t="shared" si="0"/>
        <v>RSDCOA</v>
      </c>
    </row>
    <row r="12" spans="2:6" x14ac:dyDescent="0.3">
      <c r="B12" t="s">
        <v>110</v>
      </c>
      <c r="C12" t="s">
        <v>129</v>
      </c>
      <c r="D12" t="str">
        <f t="shared" si="0"/>
        <v>COMDST</v>
      </c>
      <c r="E12" t="str">
        <f t="shared" si="0"/>
        <v>MUNDST</v>
      </c>
      <c r="F12" t="str">
        <f t="shared" si="0"/>
        <v>RSDDST</v>
      </c>
    </row>
    <row r="13" spans="2:6" x14ac:dyDescent="0.3">
      <c r="B13" t="s">
        <v>121</v>
      </c>
      <c r="C13" t="s">
        <v>134</v>
      </c>
      <c r="D13" t="str">
        <f t="shared" si="0"/>
        <v>COMCOO</v>
      </c>
      <c r="E13" t="str">
        <f t="shared" si="0"/>
        <v>MUNCOO</v>
      </c>
      <c r="F13" t="str">
        <f t="shared" si="0"/>
        <v>RSDCOO</v>
      </c>
    </row>
    <row r="14" spans="2:6" x14ac:dyDescent="0.3">
      <c r="B14" t="s">
        <v>116</v>
      </c>
      <c r="C14" t="s">
        <v>130</v>
      </c>
      <c r="D14" t="str">
        <f t="shared" si="0"/>
        <v>COMELC</v>
      </c>
      <c r="E14" t="str">
        <f t="shared" si="0"/>
        <v>MUNELC</v>
      </c>
      <c r="F14" t="str">
        <f t="shared" si="0"/>
        <v>RSDELC</v>
      </c>
    </row>
    <row r="15" spans="2:6" x14ac:dyDescent="0.3">
      <c r="B15" t="s">
        <v>118</v>
      </c>
      <c r="C15" t="s">
        <v>132</v>
      </c>
      <c r="D15" t="str">
        <f t="shared" si="0"/>
        <v>COMGEO</v>
      </c>
      <c r="E15" t="str">
        <f t="shared" si="0"/>
        <v>MUNGEO</v>
      </c>
      <c r="F15" t="str">
        <f t="shared" si="0"/>
        <v>RSDGEO</v>
      </c>
    </row>
    <row r="16" spans="2:6" x14ac:dyDescent="0.3">
      <c r="B16" t="s">
        <v>119</v>
      </c>
      <c r="C16" t="s">
        <v>133</v>
      </c>
      <c r="D16" t="str">
        <f t="shared" si="0"/>
        <v>COMHTH</v>
      </c>
      <c r="E16" t="str">
        <f t="shared" si="0"/>
        <v>MUNHTH</v>
      </c>
      <c r="F16" t="str">
        <f t="shared" si="0"/>
        <v>RSDHTH</v>
      </c>
    </row>
    <row r="17" spans="2:6" x14ac:dyDescent="0.3">
      <c r="B17" t="s">
        <v>120</v>
      </c>
      <c r="C17" t="s">
        <v>88</v>
      </c>
      <c r="D17" t="str">
        <f t="shared" si="0"/>
        <v>COMLPG</v>
      </c>
      <c r="E17" t="str">
        <f t="shared" si="0"/>
        <v>MUNLPG</v>
      </c>
      <c r="F17" t="str">
        <f t="shared" si="0"/>
        <v>RSDLPG</v>
      </c>
    </row>
    <row r="18" spans="2:6" x14ac:dyDescent="0.3">
      <c r="B18" t="s">
        <v>117</v>
      </c>
      <c r="C18" t="s">
        <v>131</v>
      </c>
      <c r="D18" t="str">
        <f t="shared" si="0"/>
        <v>COMGAS</v>
      </c>
      <c r="E18" t="str">
        <f t="shared" si="0"/>
        <v>MUNGAS</v>
      </c>
      <c r="F18" t="str">
        <f t="shared" si="0"/>
        <v>RSDGAS</v>
      </c>
    </row>
    <row r="19" spans="2:6" x14ac:dyDescent="0.3">
      <c r="B19" t="s">
        <v>122</v>
      </c>
      <c r="C19" t="s">
        <v>135</v>
      </c>
      <c r="D19" t="str">
        <f t="shared" si="0"/>
        <v>COMOIL</v>
      </c>
      <c r="E19" t="str">
        <f t="shared" si="0"/>
        <v>MUNOIL</v>
      </c>
      <c r="F19" t="str">
        <f t="shared" si="0"/>
        <v>RSDOIL</v>
      </c>
    </row>
    <row r="20" spans="2:6" x14ac:dyDescent="0.3">
      <c r="B20" t="s">
        <v>123</v>
      </c>
      <c r="C20" t="s">
        <v>136</v>
      </c>
      <c r="D20" t="str">
        <f t="shared" si="0"/>
        <v>COMSOL</v>
      </c>
      <c r="E20" t="str">
        <f t="shared" si="0"/>
        <v>MUNSOL</v>
      </c>
      <c r="F20" t="str">
        <f t="shared" si="0"/>
        <v>RSDSOL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Q8:R22"/>
  <sheetViews>
    <sheetView tabSelected="1" workbookViewId="0">
      <selection activeCell="J28" sqref="J28"/>
    </sheetView>
  </sheetViews>
  <sheetFormatPr defaultRowHeight="14.4" x14ac:dyDescent="0.3"/>
  <cols>
    <col min="17" max="17" width="7.6640625" customWidth="1"/>
    <col min="18" max="18" width="21" bestFit="1" customWidth="1"/>
  </cols>
  <sheetData>
    <row r="8" spans="17:18" x14ac:dyDescent="0.3">
      <c r="Q8" s="5" t="s">
        <v>14</v>
      </c>
      <c r="R8" s="5" t="s">
        <v>15</v>
      </c>
    </row>
    <row r="9" spans="17:18" x14ac:dyDescent="0.3">
      <c r="Q9" s="7" t="s">
        <v>124</v>
      </c>
      <c r="R9" s="11" t="s">
        <v>112</v>
      </c>
    </row>
    <row r="10" spans="17:18" x14ac:dyDescent="0.3">
      <c r="Q10" s="7" t="s">
        <v>125</v>
      </c>
      <c r="R10" s="11" t="s">
        <v>113</v>
      </c>
    </row>
    <row r="11" spans="17:18" x14ac:dyDescent="0.3">
      <c r="Q11" s="7" t="s">
        <v>126</v>
      </c>
      <c r="R11" s="11" t="s">
        <v>114</v>
      </c>
    </row>
    <row r="12" spans="17:18" x14ac:dyDescent="0.3">
      <c r="Q12" s="7" t="s">
        <v>127</v>
      </c>
      <c r="R12" s="11" t="s">
        <v>115</v>
      </c>
    </row>
    <row r="13" spans="17:18" x14ac:dyDescent="0.3">
      <c r="Q13" s="7" t="s">
        <v>128</v>
      </c>
      <c r="R13" s="11" t="s">
        <v>77</v>
      </c>
    </row>
    <row r="14" spans="17:18" x14ac:dyDescent="0.3">
      <c r="Q14" s="7" t="s">
        <v>129</v>
      </c>
      <c r="R14" s="11" t="s">
        <v>110</v>
      </c>
    </row>
    <row r="15" spans="17:18" x14ac:dyDescent="0.3">
      <c r="Q15" s="7" t="s">
        <v>130</v>
      </c>
      <c r="R15" s="11" t="s">
        <v>116</v>
      </c>
    </row>
    <row r="16" spans="17:18" x14ac:dyDescent="0.3">
      <c r="Q16" s="7" t="s">
        <v>131</v>
      </c>
      <c r="R16" s="11" t="s">
        <v>117</v>
      </c>
    </row>
    <row r="17" spans="17:18" x14ac:dyDescent="0.3">
      <c r="Q17" s="7" t="s">
        <v>132</v>
      </c>
      <c r="R17" s="11" t="s">
        <v>118</v>
      </c>
    </row>
    <row r="18" spans="17:18" x14ac:dyDescent="0.3">
      <c r="Q18" s="7" t="s">
        <v>133</v>
      </c>
      <c r="R18" s="11" t="s">
        <v>119</v>
      </c>
    </row>
    <row r="19" spans="17:18" x14ac:dyDescent="0.3">
      <c r="Q19" s="7" t="s">
        <v>88</v>
      </c>
      <c r="R19" s="11" t="s">
        <v>120</v>
      </c>
    </row>
    <row r="20" spans="17:18" x14ac:dyDescent="0.3">
      <c r="Q20" s="7" t="s">
        <v>134</v>
      </c>
      <c r="R20" s="11" t="s">
        <v>121</v>
      </c>
    </row>
    <row r="21" spans="17:18" x14ac:dyDescent="0.3">
      <c r="Q21" s="7" t="s">
        <v>135</v>
      </c>
      <c r="R21" s="11" t="s">
        <v>122</v>
      </c>
    </row>
    <row r="22" spans="17:18" x14ac:dyDescent="0.3">
      <c r="Q22" s="7" t="s">
        <v>136</v>
      </c>
      <c r="R22" s="11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</vt:lpstr>
      <vt:lpstr>RSD</vt:lpstr>
      <vt:lpstr>MUN</vt:lpstr>
      <vt:lpstr>COM-MUN-RSD</vt:lpstr>
      <vt:lpstr>Fuels</vt:lpstr>
      <vt:lpstr>CMR-OtherEnergy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2022-10-07T12:09:23Z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790336251258850</vt:r8>
  </property>
</Properties>
</file>