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https://ltuse-my.sharepoint.com/personal/parvathy_sobha_ltu_se/Documents/Desktop/_Delete/"/>
    </mc:Choice>
  </mc:AlternateContent>
  <xr:revisionPtr revIDLastSave="268" documentId="13_ncr:1_{160B3E31-7F61-4C17-9156-B73955F66CAC}" xr6:coauthVersionLast="47" xr6:coauthVersionMax="47" xr10:uidLastSave="{A5839CEA-9CCE-4DD3-B20E-8CA770127913}"/>
  <bookViews>
    <workbookView xWindow="28680" yWindow="-120" windowWidth="29040" windowHeight="17640" firstSheet="1"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1" hidden="1">Demand!$B$4:$I$996</definedName>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2" l="1"/>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5" i="2"/>
  <c r="P31" i="2"/>
  <c r="U31" i="2"/>
  <c r="V31" i="2"/>
  <c r="AA31" i="2"/>
  <c r="AB31" i="2"/>
  <c r="AG31" i="2"/>
  <c r="AH31" i="2"/>
  <c r="AM31" i="2"/>
  <c r="AN31" i="2"/>
  <c r="AS31" i="2"/>
  <c r="AT31" i="2"/>
  <c r="P30" i="2"/>
  <c r="Q30" i="2"/>
  <c r="Q31" i="2" s="1"/>
  <c r="R30" i="2"/>
  <c r="R31" i="2" s="1"/>
  <c r="S30" i="2"/>
  <c r="S31" i="2" s="1"/>
  <c r="T30" i="2"/>
  <c r="T31" i="2" s="1"/>
  <c r="U30" i="2"/>
  <c r="V30" i="2"/>
  <c r="W30" i="2"/>
  <c r="W31" i="2" s="1"/>
  <c r="X30" i="2"/>
  <c r="X31" i="2" s="1"/>
  <c r="Y30" i="2"/>
  <c r="Y31" i="2" s="1"/>
  <c r="Z30" i="2"/>
  <c r="Z31" i="2" s="1"/>
  <c r="AA30" i="2"/>
  <c r="AB30" i="2"/>
  <c r="AC30" i="2"/>
  <c r="AC31" i="2" s="1"/>
  <c r="AD30" i="2"/>
  <c r="AD31" i="2" s="1"/>
  <c r="AE30" i="2"/>
  <c r="AE31" i="2" s="1"/>
  <c r="AF30" i="2"/>
  <c r="AF31" i="2" s="1"/>
  <c r="AG30" i="2"/>
  <c r="AH30" i="2"/>
  <c r="AI30" i="2"/>
  <c r="AI31" i="2" s="1"/>
  <c r="AJ30" i="2"/>
  <c r="AJ31" i="2" s="1"/>
  <c r="AK30" i="2"/>
  <c r="AK31" i="2" s="1"/>
  <c r="AL30" i="2"/>
  <c r="AL31" i="2" s="1"/>
  <c r="AM30" i="2"/>
  <c r="AN30" i="2"/>
  <c r="AO30" i="2"/>
  <c r="AO31" i="2" s="1"/>
  <c r="AP30" i="2"/>
  <c r="AP31" i="2" s="1"/>
  <c r="AQ30" i="2"/>
  <c r="AQ31" i="2" s="1"/>
  <c r="AR30" i="2"/>
  <c r="AR31" i="2" s="1"/>
  <c r="AS30" i="2"/>
  <c r="AT30" i="2"/>
  <c r="O30" i="2"/>
  <c r="O31" i="2" s="1"/>
  <c r="Q27" i="2"/>
  <c r="R27" i="2"/>
  <c r="W27" i="2"/>
  <c r="X27" i="2"/>
  <c r="AC27" i="2"/>
  <c r="AD27" i="2"/>
  <c r="AI27" i="2"/>
  <c r="AJ27" i="2"/>
  <c r="AO27" i="2"/>
  <c r="AP27" i="2"/>
  <c r="O27" i="2"/>
  <c r="P28" i="2"/>
  <c r="P27" i="2" s="1"/>
  <c r="Q28" i="2"/>
  <c r="R28" i="2"/>
  <c r="S28" i="2"/>
  <c r="S27" i="2" s="1"/>
  <c r="T28" i="2"/>
  <c r="T27" i="2" s="1"/>
  <c r="U28" i="2"/>
  <c r="U27" i="2" s="1"/>
  <c r="V28" i="2"/>
  <c r="V27" i="2" s="1"/>
  <c r="W28" i="2"/>
  <c r="X28" i="2"/>
  <c r="Y28" i="2"/>
  <c r="Y27" i="2" s="1"/>
  <c r="Z28" i="2"/>
  <c r="Z27" i="2" s="1"/>
  <c r="AA28" i="2"/>
  <c r="AA27" i="2" s="1"/>
  <c r="AB28" i="2"/>
  <c r="AB27" i="2" s="1"/>
  <c r="AC28" i="2"/>
  <c r="AD28" i="2"/>
  <c r="AE28" i="2"/>
  <c r="AE27" i="2" s="1"/>
  <c r="AF28" i="2"/>
  <c r="AF27" i="2" s="1"/>
  <c r="AG28" i="2"/>
  <c r="AG27" i="2" s="1"/>
  <c r="AH28" i="2"/>
  <c r="AH27" i="2" s="1"/>
  <c r="AI28" i="2"/>
  <c r="AJ28" i="2"/>
  <c r="AK28" i="2"/>
  <c r="AK27" i="2" s="1"/>
  <c r="AL28" i="2"/>
  <c r="AL27" i="2" s="1"/>
  <c r="AM28" i="2"/>
  <c r="AM27" i="2" s="1"/>
  <c r="AN28" i="2"/>
  <c r="AN27" i="2" s="1"/>
  <c r="AO28" i="2"/>
  <c r="AP28" i="2"/>
  <c r="AQ28" i="2"/>
  <c r="AQ27" i="2" s="1"/>
  <c r="AR28" i="2"/>
  <c r="AR27" i="2" s="1"/>
  <c r="AS28" i="2"/>
  <c r="AS27" i="2" s="1"/>
  <c r="AT28" i="2"/>
  <c r="AT27" i="2" s="1"/>
  <c r="O28" i="2"/>
  <c r="R29" i="2"/>
  <c r="Y29" i="2"/>
  <c r="AD29" i="2"/>
  <c r="AK29" i="2"/>
  <c r="AP29" i="2"/>
  <c r="O26" i="2"/>
  <c r="O29" i="2" s="1"/>
  <c r="P26" i="2"/>
  <c r="P29" i="2" s="1"/>
  <c r="Q26" i="2"/>
  <c r="R26" i="2"/>
  <c r="S26" i="2"/>
  <c r="S29" i="2" s="1"/>
  <c r="T26" i="2"/>
  <c r="T29" i="2" s="1"/>
  <c r="U26" i="2"/>
  <c r="U29" i="2" s="1"/>
  <c r="V26" i="2"/>
  <c r="V29" i="2" s="1"/>
  <c r="W26" i="2"/>
  <c r="W29" i="2" s="1"/>
  <c r="X26" i="2"/>
  <c r="X29" i="2" s="1"/>
  <c r="Y26" i="2"/>
  <c r="Z26" i="2"/>
  <c r="Z29" i="2" s="1"/>
  <c r="AA26" i="2"/>
  <c r="AA29" i="2" s="1"/>
  <c r="AB26" i="2"/>
  <c r="AB29" i="2" s="1"/>
  <c r="AC26" i="2"/>
  <c r="AD26" i="2"/>
  <c r="AE26" i="2"/>
  <c r="AE29" i="2" s="1"/>
  <c r="AF26" i="2"/>
  <c r="AF29" i="2" s="1"/>
  <c r="AG26" i="2"/>
  <c r="AG29" i="2" s="1"/>
  <c r="AH26" i="2"/>
  <c r="AH29" i="2" s="1"/>
  <c r="AI26" i="2"/>
  <c r="AI29" i="2" s="1"/>
  <c r="AJ26" i="2"/>
  <c r="AJ29" i="2" s="1"/>
  <c r="AK26" i="2"/>
  <c r="AL26" i="2"/>
  <c r="AL29" i="2" s="1"/>
  <c r="AM26" i="2"/>
  <c r="AM29" i="2" s="1"/>
  <c r="AN26" i="2"/>
  <c r="AN29" i="2" s="1"/>
  <c r="AO26" i="2"/>
  <c r="AP26" i="2"/>
  <c r="AQ26" i="2"/>
  <c r="AQ29" i="2" s="1"/>
  <c r="AR26" i="2"/>
  <c r="AR29" i="2" s="1"/>
  <c r="AS26" i="2"/>
  <c r="AS29" i="2" s="1"/>
  <c r="AT26" i="2"/>
  <c r="AT29" i="2" s="1"/>
  <c r="N26" i="2"/>
  <c r="N37" i="2"/>
  <c r="AD32" i="2" l="1"/>
  <c r="R32" i="2"/>
  <c r="AK32" i="2"/>
  <c r="U32" i="2"/>
  <c r="AR32" i="2"/>
  <c r="O32" i="2"/>
  <c r="AG32" i="2"/>
  <c r="AQ32" i="2"/>
  <c r="AN32" i="2"/>
  <c r="Z32" i="2"/>
  <c r="T32" i="2"/>
  <c r="AB32" i="2"/>
  <c r="AS32" i="2"/>
  <c r="AE32" i="2"/>
  <c r="AM32" i="2"/>
  <c r="AJ32" i="2"/>
  <c r="X32" i="2"/>
  <c r="S32" i="2"/>
  <c r="AA32" i="2"/>
  <c r="W32" i="2"/>
  <c r="AF32" i="2"/>
  <c r="P32" i="2"/>
  <c r="AL32" i="2"/>
  <c r="AI32" i="2"/>
  <c r="AT32" i="2"/>
  <c r="AH32" i="2"/>
  <c r="V32" i="2"/>
  <c r="AO29" i="2"/>
  <c r="AC29" i="2"/>
  <c r="Q29" i="2"/>
  <c r="Y32" i="2"/>
  <c r="AP32" i="2"/>
  <c r="N73" i="1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X33" i="7" s="1"/>
  <c r="BB33" i="7"/>
  <c r="W33" i="7" s="1"/>
  <c r="BA33" i="7"/>
  <c r="V33" i="7" s="1"/>
  <c r="AZ33" i="7"/>
  <c r="U33" i="7" s="1"/>
  <c r="AY33" i="7"/>
  <c r="T33" i="7" s="1"/>
  <c r="AX33" i="7"/>
  <c r="S33" i="7" s="1"/>
  <c r="AW33" i="7"/>
  <c r="R33" i="7" s="1"/>
  <c r="AV33" i="7"/>
  <c r="Q33" i="7" s="1"/>
  <c r="AU33" i="7"/>
  <c r="P33" i="7" s="1"/>
  <c r="AT33" i="7"/>
  <c r="O33" i="7" s="1"/>
  <c r="AS33" i="7"/>
  <c r="N33" i="7" s="1"/>
  <c r="AR33" i="7"/>
  <c r="AQ33" i="7"/>
  <c r="L33" i="7" s="1"/>
  <c r="AP33" i="7"/>
  <c r="K33" i="7" s="1"/>
  <c r="AO33" i="7"/>
  <c r="J33" i="7" s="1"/>
  <c r="AN33" i="7"/>
  <c r="I33" i="7" s="1"/>
  <c r="AM33" i="7"/>
  <c r="H33" i="7" s="1"/>
  <c r="BP32" i="7"/>
  <c r="AK32" i="7" s="1"/>
  <c r="BO32" i="7"/>
  <c r="AJ32" i="7" s="1"/>
  <c r="BN32" i="7"/>
  <c r="AI32" i="7" s="1"/>
  <c r="BM32" i="7"/>
  <c r="AH32" i="7" s="1"/>
  <c r="BL32" i="7"/>
  <c r="AG32" i="7" s="1"/>
  <c r="BK32" i="7"/>
  <c r="AF32" i="7" s="1"/>
  <c r="BJ32" i="7"/>
  <c r="AE32" i="7" s="1"/>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S32" i="7" s="1"/>
  <c r="AW32" i="7"/>
  <c r="R32" i="7" s="1"/>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AK24" i="7" s="1"/>
  <c r="BO24" i="7"/>
  <c r="AJ24" i="7" s="1"/>
  <c r="BN24" i="7"/>
  <c r="AI24" i="7" s="1"/>
  <c r="BM24" i="7"/>
  <c r="AH24" i="7" s="1"/>
  <c r="BL24" i="7"/>
  <c r="AG24" i="7" s="1"/>
  <c r="BK24" i="7"/>
  <c r="BJ24" i="7"/>
  <c r="AE24" i="7" s="1"/>
  <c r="BI24" i="7"/>
  <c r="AD24" i="7" s="1"/>
  <c r="BH24" i="7"/>
  <c r="AC24" i="7" s="1"/>
  <c r="BG24" i="7"/>
  <c r="AB24" i="7" s="1"/>
  <c r="BF24" i="7"/>
  <c r="AA24" i="7" s="1"/>
  <c r="BE24" i="7"/>
  <c r="Z24" i="7" s="1"/>
  <c r="BD24" i="7"/>
  <c r="Y24" i="7" s="1"/>
  <c r="BC24" i="7"/>
  <c r="X24" i="7" s="1"/>
  <c r="BB24" i="7"/>
  <c r="W24" i="7" s="1"/>
  <c r="BA24" i="7"/>
  <c r="V24" i="7" s="1"/>
  <c r="AZ24" i="7"/>
  <c r="U24" i="7" s="1"/>
  <c r="AY24" i="7"/>
  <c r="T24" i="7" s="1"/>
  <c r="AX24" i="7"/>
  <c r="S24" i="7" s="1"/>
  <c r="AW24" i="7"/>
  <c r="R24" i="7" s="1"/>
  <c r="AV24" i="7"/>
  <c r="Q24" i="7" s="1"/>
  <c r="AU24" i="7"/>
  <c r="P24" i="7" s="1"/>
  <c r="AT24" i="7"/>
  <c r="O24" i="7" s="1"/>
  <c r="AS24" i="7"/>
  <c r="N24" i="7" s="1"/>
  <c r="AR24" i="7"/>
  <c r="M24" i="7" s="1"/>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AE23" i="7" s="1"/>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S23" i="7" s="1"/>
  <c r="AW23" i="7"/>
  <c r="R23" i="7" s="1"/>
  <c r="AV23" i="7"/>
  <c r="Q23" i="7" s="1"/>
  <c r="AU23" i="7"/>
  <c r="P23" i="7" s="1"/>
  <c r="AT23" i="7"/>
  <c r="O23" i="7" s="1"/>
  <c r="AS23" i="7"/>
  <c r="AR23" i="7"/>
  <c r="M23" i="7" s="1"/>
  <c r="AQ23" i="7"/>
  <c r="L23" i="7" s="1"/>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M33" i="7"/>
  <c r="Y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31" i="7"/>
  <c r="Y31" i="7"/>
  <c r="M31" i="7"/>
  <c r="N25" i="7"/>
  <c r="AE25" i="7"/>
  <c r="S25" i="7"/>
  <c r="AF24" i="7"/>
  <c r="N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Q32" i="2" l="1"/>
  <c r="AC32" i="2"/>
  <c r="AO32"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4" i="1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O7" i="2"/>
  <c r="K11" i="7"/>
  <c r="K12" i="7" s="1"/>
  <c r="N9" i="7"/>
  <c r="N10" i="7" s="1"/>
  <c r="AI11" i="7"/>
  <c r="AI12" i="7" s="1"/>
  <c r="R11" i="7"/>
  <c r="R12" i="7" s="1"/>
  <c r="AD11" i="7"/>
  <c r="AD12" i="7" s="1"/>
  <c r="G44" i="16" a="1"/>
  <c r="G44" i="16" s="1"/>
  <c r="D44" i="16" s="1"/>
  <c r="T9" i="7"/>
  <c r="T10" i="7" s="1"/>
  <c r="O5" i="2"/>
  <c r="I9" i="7"/>
  <c r="I10" i="7" s="1"/>
  <c r="U9" i="7"/>
  <c r="U10" i="7" s="1"/>
  <c r="AG9" i="7"/>
  <c r="AG10" i="7" s="1"/>
  <c r="O6" i="2"/>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N38" i="2" l="1"/>
  <c r="N39" i="2" s="1"/>
  <c r="N40" i="2" s="1"/>
  <c r="N41" i="2" s="1"/>
  <c r="N42" i="2" s="1"/>
  <c r="N43" i="2" s="1"/>
  <c r="N44" i="2" s="1"/>
  <c r="N45" i="2" s="1"/>
  <c r="N46" i="2" s="1"/>
  <c r="N47" i="2" s="1"/>
  <c r="N48" i="2" s="1"/>
  <c r="N49" i="2" s="1"/>
  <c r="N50" i="2" s="1"/>
  <c r="N51" i="2" s="1"/>
  <c r="N52" i="2" s="1"/>
  <c r="N53" i="2" s="1"/>
  <c r="N54" i="2" s="1"/>
  <c r="N55" i="2" s="1"/>
  <c r="N56" i="2" s="1"/>
  <c r="N57" i="2" s="1"/>
  <c r="N58" i="2" s="1"/>
  <c r="N59" i="2" s="1"/>
  <c r="N60" i="2" s="1"/>
  <c r="N61" i="2" s="1"/>
  <c r="N62" i="2" s="1"/>
  <c r="N63" i="2" s="1"/>
  <c r="N64" i="2" s="1"/>
  <c r="N65" i="2" s="1"/>
  <c r="N66" i="2" s="1"/>
  <c r="N67" i="2" s="1"/>
  <c r="N68" i="2" s="1"/>
  <c r="N69" i="2" s="1"/>
  <c r="G56" i="16" a="1"/>
  <c r="G56" i="16" s="1"/>
  <c r="D56" i="16" s="1"/>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4" i="1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F980" i="2" l="1"/>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8" i="11" a="1"/>
  <c r="M68" i="11" s="1"/>
  <c r="L68" i="11" s="1"/>
  <c r="M54" i="11" a="1"/>
  <c r="M54" i="11" s="1"/>
  <c r="L54" i="11" s="1"/>
  <c r="M69" i="11" a="1"/>
  <c r="M69" i="11" s="1"/>
  <c r="L69" i="11" s="1"/>
  <c r="O54" i="11" a="1"/>
  <c r="O54" i="11" s="1"/>
  <c r="O69" i="11" a="1"/>
  <c r="O69" i="11" s="1"/>
  <c r="D213" i="2" l="1"/>
  <c r="D253" i="2"/>
  <c r="D461" i="2"/>
  <c r="D5" i="2"/>
  <c r="D749" i="2"/>
  <c r="D69" i="2" l="1"/>
  <c r="D204" i="2"/>
  <c r="D11" i="2"/>
  <c r="D126" i="2"/>
  <c r="D19" i="2"/>
  <c r="D91" i="2"/>
  <c r="D154" i="2"/>
  <c r="D74" i="2"/>
  <c r="D105" i="2"/>
  <c r="D121" i="2"/>
  <c r="D152" i="2"/>
  <c r="D159" i="2"/>
  <c r="D164" i="2"/>
  <c r="D72" i="2"/>
  <c r="D115" i="2"/>
  <c r="D51" i="2"/>
  <c r="D141" i="2"/>
  <c r="D224" i="2"/>
  <c r="D244" i="2"/>
  <c r="D21" i="2"/>
  <c r="D198" i="2"/>
  <c r="D31" i="2"/>
  <c r="D130" i="2"/>
  <c r="D99" i="2"/>
  <c r="D42" i="2"/>
  <c r="D194" i="2"/>
  <c r="D133" i="2"/>
  <c r="D58" i="2"/>
  <c r="D143" i="2"/>
  <c r="D67" i="2"/>
  <c r="D169" i="2"/>
  <c r="D35" i="2"/>
  <c r="D85" i="2"/>
  <c r="D45" i="2"/>
  <c r="D57" i="2"/>
  <c r="D241" i="2"/>
  <c r="D104" i="2"/>
  <c r="D142" i="2"/>
  <c r="D228" i="2"/>
  <c r="D62" i="2"/>
  <c r="D89" i="2"/>
  <c r="D79" i="2"/>
  <c r="D180" i="2"/>
  <c r="D88" i="2"/>
  <c r="D107" i="2"/>
  <c r="D145" i="2"/>
  <c r="D202" i="2"/>
  <c r="D181" i="2"/>
  <c r="D64" i="2"/>
  <c r="D87" i="2"/>
  <c r="D161" i="2"/>
  <c r="D120" i="2"/>
  <c r="D26" i="2"/>
  <c r="D77" i="2"/>
  <c r="D203" i="2"/>
  <c r="D215" i="2"/>
  <c r="D47" i="2"/>
  <c r="D24" i="2"/>
  <c r="D148" i="2"/>
  <c r="D219" i="2"/>
  <c r="D52" i="2"/>
  <c r="D137" i="2"/>
  <c r="D225" i="2"/>
  <c r="D106" i="2"/>
  <c r="D230" i="2"/>
  <c r="D187" i="2"/>
  <c r="D102" i="2"/>
  <c r="D55" i="2"/>
  <c r="D33" i="2"/>
  <c r="D174" i="2"/>
  <c r="D206" i="2"/>
  <c r="D95" i="2"/>
  <c r="D232" i="2"/>
  <c r="D247" i="2"/>
  <c r="D13" i="2"/>
  <c r="D190" i="2"/>
  <c r="D49" i="2"/>
  <c r="D6" i="2"/>
  <c r="D153" i="2"/>
  <c r="D151" i="2"/>
  <c r="D238" i="2"/>
  <c r="D97" i="2"/>
  <c r="D16" i="2"/>
  <c r="D111" i="2"/>
  <c r="D221" i="2"/>
  <c r="D78" i="2"/>
  <c r="D114" i="2"/>
  <c r="D178" i="2"/>
  <c r="D185" i="2"/>
  <c r="D184" i="2"/>
  <c r="D192" i="2"/>
  <c r="D48" i="2"/>
  <c r="D131" i="2"/>
  <c r="D216" i="2"/>
  <c r="D195" i="2"/>
  <c r="D122" i="2"/>
  <c r="D205" i="2"/>
  <c r="D146" i="2"/>
  <c r="D135" i="2"/>
  <c r="D246" i="2"/>
  <c r="D7" i="2"/>
  <c r="D38" i="2"/>
  <c r="D243" i="2"/>
  <c r="D50" i="2"/>
  <c r="D53" i="2"/>
  <c r="D177" i="2"/>
  <c r="D189" i="2"/>
  <c r="D150" i="2"/>
  <c r="D84" i="2"/>
  <c r="D93" i="2"/>
  <c r="D208" i="2"/>
  <c r="D73" i="2"/>
  <c r="D118" i="2"/>
  <c r="D10" i="2"/>
  <c r="D36" i="2"/>
  <c r="D27" i="2"/>
  <c r="D156" i="2"/>
  <c r="D43" i="2"/>
  <c r="D60" i="2"/>
  <c r="D46" i="2"/>
  <c r="D81" i="2"/>
  <c r="D251" i="2"/>
  <c r="D157" i="2"/>
  <c r="D188" i="2"/>
  <c r="D100" i="2"/>
  <c r="D129" i="2"/>
  <c r="D200" i="2"/>
  <c r="D70" i="2"/>
  <c r="D207" i="2"/>
  <c r="D212" i="2"/>
  <c r="D40" i="2"/>
  <c r="D14" i="2"/>
  <c r="D227" i="2"/>
  <c r="D138" i="2"/>
  <c r="D158" i="2"/>
  <c r="D234" i="2"/>
  <c r="D220" i="2"/>
  <c r="D248" i="2"/>
  <c r="D66" i="2"/>
  <c r="D116" i="2"/>
  <c r="D197" i="2"/>
  <c r="D186" i="2"/>
  <c r="D211" i="2"/>
  <c r="D201" i="2"/>
  <c r="D86" i="2"/>
  <c r="D75" i="2"/>
  <c r="D196" i="2"/>
  <c r="D171" i="2"/>
  <c r="D242" i="2"/>
  <c r="D39" i="2"/>
  <c r="D110" i="2"/>
  <c r="D193" i="2"/>
  <c r="D165" i="2"/>
  <c r="D28" i="2"/>
  <c r="D61" i="2"/>
  <c r="D179" i="2"/>
  <c r="D112" i="2"/>
  <c r="D162" i="2"/>
  <c r="D168" i="2"/>
  <c r="D175" i="2"/>
  <c r="D109" i="2"/>
  <c r="D250" i="2"/>
  <c r="D12" i="2"/>
  <c r="D239" i="2"/>
  <c r="D183" i="2"/>
  <c r="D30" i="2"/>
  <c r="D76" i="2"/>
  <c r="D101" i="2"/>
  <c r="D63" i="2"/>
  <c r="D23" i="2"/>
  <c r="D160" i="2"/>
  <c r="D218" i="2"/>
  <c r="D147" i="2"/>
  <c r="D15" i="2"/>
  <c r="D34" i="2"/>
  <c r="D237" i="2"/>
  <c r="D103" i="2"/>
  <c r="D176" i="2"/>
  <c r="D56" i="2"/>
  <c r="D68" i="2"/>
  <c r="D127" i="2"/>
  <c r="D80" i="2"/>
  <c r="D226" i="2"/>
  <c r="D92" i="2"/>
  <c r="D94" i="2"/>
  <c r="D136" i="2"/>
  <c r="D18" i="2"/>
  <c r="D59" i="2"/>
  <c r="D90" i="2"/>
  <c r="D41" i="2"/>
  <c r="D210" i="2"/>
  <c r="D123" i="2"/>
  <c r="D209" i="2"/>
  <c r="D223" i="2"/>
  <c r="D214" i="2"/>
  <c r="D252" i="2"/>
  <c r="D173" i="2"/>
  <c r="D128" i="2"/>
  <c r="D140" i="2"/>
  <c r="D32" i="2"/>
  <c r="D8" i="2"/>
  <c r="D22" i="2"/>
  <c r="D166" i="2"/>
  <c r="D245" i="2"/>
  <c r="D113" i="2"/>
  <c r="D119" i="2"/>
  <c r="D249" i="2"/>
  <c r="D25" i="2"/>
  <c r="D44" i="2"/>
  <c r="D240" i="2"/>
  <c r="D108" i="2"/>
  <c r="D37" i="2"/>
  <c r="D149" i="2"/>
  <c r="D134" i="2"/>
  <c r="D96" i="2"/>
  <c r="D9" i="2"/>
  <c r="D132" i="2"/>
  <c r="D231" i="2"/>
  <c r="D29" i="2"/>
  <c r="D170" i="2"/>
  <c r="D222" i="2"/>
  <c r="D182" i="2"/>
  <c r="D71" i="2"/>
  <c r="D124" i="2"/>
  <c r="D199" i="2"/>
  <c r="D957" i="2"/>
  <c r="D709" i="2"/>
  <c r="D125" i="2"/>
  <c r="D167" i="2"/>
  <c r="D65" i="2"/>
  <c r="D172" i="2"/>
  <c r="D233" i="2"/>
  <c r="D20" i="2"/>
  <c r="D235" i="2"/>
  <c r="D98" i="2"/>
  <c r="D117" i="2"/>
  <c r="D17" i="2"/>
  <c r="D139" i="2"/>
  <c r="D155" i="2"/>
  <c r="D82" i="2"/>
  <c r="D191" i="2"/>
  <c r="D229" i="2"/>
  <c r="D217" i="2"/>
  <c r="D163" i="2"/>
  <c r="D236" i="2"/>
  <c r="D144" i="2"/>
  <c r="D54" i="2"/>
  <c r="D83" i="2"/>
  <c r="D501" i="2"/>
  <c r="D302" i="2" l="1"/>
  <c r="D439" i="2"/>
  <c r="D346" i="2"/>
  <c r="D415" i="2"/>
  <c r="D430" i="2"/>
  <c r="D257" i="2"/>
  <c r="D488" i="2"/>
  <c r="D493" i="2"/>
  <c r="D376" i="2"/>
  <c r="D371" i="2"/>
  <c r="D384" i="2"/>
  <c r="D316" i="2"/>
  <c r="D263" i="2"/>
  <c r="D349" i="2"/>
  <c r="D498" i="2"/>
  <c r="D427" i="2"/>
  <c r="D287" i="2"/>
  <c r="D449" i="2"/>
  <c r="D496" i="2"/>
  <c r="D262" i="2"/>
  <c r="D377" i="2"/>
  <c r="D294" i="2"/>
  <c r="D258" i="2"/>
  <c r="D398" i="2"/>
  <c r="D286" i="2"/>
  <c r="D370" i="2"/>
  <c r="D432" i="2"/>
  <c r="D359" i="2"/>
  <c r="D254" i="2"/>
  <c r="D343" i="2"/>
  <c r="D435" i="2"/>
  <c r="D467" i="2"/>
  <c r="D325" i="2"/>
  <c r="D429" i="2"/>
  <c r="D327" i="2"/>
  <c r="D489" i="2"/>
  <c r="D315" i="2"/>
  <c r="D347" i="2"/>
  <c r="D472" i="2"/>
  <c r="D407" i="2"/>
  <c r="D339" i="2"/>
  <c r="D392" i="2"/>
  <c r="D330" i="2"/>
  <c r="D483" i="2"/>
  <c r="D373" i="2"/>
  <c r="D470" i="2"/>
  <c r="D344" i="2"/>
  <c r="D292" i="2"/>
  <c r="D414" i="2"/>
  <c r="D421" i="2"/>
  <c r="D458" i="2"/>
  <c r="D342" i="2"/>
  <c r="D304" i="2"/>
  <c r="D395" i="2"/>
  <c r="D324" i="2"/>
  <c r="D357" i="2"/>
  <c r="D309" i="2"/>
  <c r="D490" i="2"/>
  <c r="D459" i="2"/>
  <c r="D468" i="2"/>
  <c r="D288" i="2"/>
  <c r="D348" i="2"/>
  <c r="D308" i="2"/>
  <c r="D366" i="2"/>
  <c r="D437" i="2"/>
  <c r="D255" i="2"/>
  <c r="D443" i="2"/>
  <c r="D433" i="2"/>
  <c r="D264" i="2"/>
  <c r="D297" i="2"/>
  <c r="D454" i="2"/>
  <c r="D478" i="2"/>
  <c r="D396" i="2"/>
  <c r="D274" i="2"/>
  <c r="D450" i="2"/>
  <c r="D337" i="2"/>
  <c r="D305" i="2"/>
  <c r="D391" i="2"/>
  <c r="D378" i="2"/>
  <c r="D389" i="2"/>
  <c r="D400" i="2"/>
  <c r="D267" i="2"/>
  <c r="D484" i="2"/>
  <c r="D403" i="2"/>
  <c r="D268" i="2"/>
  <c r="D418" i="2"/>
  <c r="D382" i="2"/>
  <c r="D273" i="2"/>
  <c r="D270" i="2"/>
  <c r="D500" i="2"/>
  <c r="D289" i="2"/>
  <c r="D340" i="2"/>
  <c r="D424" i="2"/>
  <c r="D466" i="2"/>
  <c r="D278" i="2"/>
  <c r="D423" i="2"/>
  <c r="D276" i="2"/>
  <c r="D419" i="2"/>
  <c r="D434" i="2"/>
  <c r="D482" i="2"/>
  <c r="D460" i="2"/>
  <c r="D436" i="2"/>
  <c r="D291" i="2"/>
  <c r="D321" i="2"/>
  <c r="D425" i="2"/>
  <c r="D494" i="2"/>
  <c r="D464" i="2"/>
  <c r="D426" i="2"/>
  <c r="D345" i="2"/>
  <c r="D438" i="2"/>
  <c r="D422" i="2"/>
  <c r="D354" i="2"/>
  <c r="D272" i="2"/>
  <c r="D368" i="2"/>
  <c r="D393" i="2"/>
  <c r="D310" i="2"/>
  <c r="D293" i="2"/>
  <c r="D306" i="2"/>
  <c r="D279" i="2"/>
  <c r="D299" i="2"/>
  <c r="D369" i="2"/>
  <c r="D374" i="2"/>
  <c r="D411" i="2"/>
  <c r="D387" i="2"/>
  <c r="D481" i="2"/>
  <c r="D447" i="2"/>
  <c r="D277" i="2"/>
  <c r="D397" i="2"/>
  <c r="D497" i="2"/>
  <c r="D256" i="2"/>
  <c r="D462" i="2"/>
  <c r="D338" i="2"/>
  <c r="D474" i="2"/>
  <c r="D351" i="2"/>
  <c r="D408" i="2"/>
  <c r="D431" i="2"/>
  <c r="D416" i="2"/>
  <c r="D413" i="2"/>
  <c r="D444" i="2"/>
  <c r="D445" i="2"/>
  <c r="D406" i="2"/>
  <c r="D455" i="2"/>
  <c r="D405" i="2"/>
  <c r="D404" i="2"/>
  <c r="D456" i="2"/>
  <c r="D301" i="2"/>
  <c r="D383" i="2"/>
  <c r="D379" i="2"/>
  <c r="D362" i="2"/>
  <c r="D486" i="2"/>
  <c r="D261" i="2"/>
  <c r="D281" i="2"/>
  <c r="D473" i="2"/>
  <c r="D295" i="2"/>
  <c r="D409" i="2"/>
  <c r="D355" i="2"/>
  <c r="D476" i="2"/>
  <c r="D333" i="2"/>
  <c r="D381" i="2"/>
  <c r="D446" i="2"/>
  <c r="D363" i="2"/>
  <c r="D353" i="2"/>
  <c r="D259" i="2"/>
  <c r="D465" i="2"/>
  <c r="D265" i="2"/>
  <c r="D420" i="2"/>
  <c r="D372" i="2"/>
  <c r="D479" i="2"/>
  <c r="D285" i="2"/>
  <c r="D367" i="2"/>
  <c r="D280" i="2"/>
  <c r="D471" i="2"/>
  <c r="D307" i="2"/>
  <c r="D328" i="2"/>
  <c r="D485" i="2"/>
  <c r="D271" i="2"/>
  <c r="D487" i="2"/>
  <c r="D410" i="2"/>
  <c r="D441" i="2"/>
  <c r="D323" i="2"/>
  <c r="D364" i="2"/>
  <c r="D386" i="2"/>
  <c r="D318" i="2"/>
  <c r="D499" i="2"/>
  <c r="D275" i="2"/>
  <c r="D341" i="2"/>
  <c r="D298" i="2"/>
  <c r="D394" i="2"/>
  <c r="D296" i="2"/>
  <c r="D326" i="2"/>
  <c r="D399" i="2"/>
  <c r="D495" i="2"/>
  <c r="D303" i="2"/>
  <c r="D385" i="2"/>
  <c r="D463" i="2"/>
  <c r="D335" i="2"/>
  <c r="D336" i="2"/>
  <c r="D390" i="2"/>
  <c r="D283" i="2"/>
  <c r="D442" i="2"/>
  <c r="D269" i="2"/>
  <c r="D320" i="2"/>
  <c r="D322" i="2"/>
  <c r="D452" i="2"/>
  <c r="D331" i="2"/>
  <c r="D477" i="2"/>
  <c r="D365" i="2"/>
  <c r="D313" i="2"/>
  <c r="D319" i="2"/>
  <c r="D380" i="2"/>
  <c r="D356" i="2"/>
  <c r="D361" i="2"/>
  <c r="D388" i="2"/>
  <c r="D457" i="2"/>
  <c r="D266" i="2"/>
  <c r="D375" i="2"/>
  <c r="D282" i="2"/>
  <c r="D311" i="2"/>
  <c r="D260" i="2"/>
  <c r="D360" i="2"/>
  <c r="D358" i="2"/>
  <c r="D334" i="2"/>
  <c r="D314" i="2"/>
  <c r="D475" i="2"/>
  <c r="D448" i="2"/>
  <c r="D329" i="2"/>
  <c r="D284" i="2"/>
  <c r="D332" i="2"/>
  <c r="D491" i="2"/>
  <c r="D453" i="2"/>
  <c r="D440" i="2"/>
  <c r="D469" i="2"/>
  <c r="D401" i="2"/>
  <c r="D480" i="2"/>
  <c r="D350" i="2"/>
  <c r="D300" i="2"/>
  <c r="D451" i="2"/>
  <c r="D312" i="2"/>
  <c r="D428" i="2"/>
  <c r="D352" i="2"/>
  <c r="D417" i="2"/>
  <c r="D290" i="2"/>
  <c r="D492" i="2"/>
  <c r="D412" i="2"/>
  <c r="D402" i="2"/>
  <c r="D317" i="2"/>
  <c r="D876" i="2" l="1"/>
  <c r="D628" i="2"/>
  <c r="D975" i="2"/>
  <c r="D727" i="2"/>
  <c r="D922" i="2"/>
  <c r="D674" i="2"/>
  <c r="D894" i="2"/>
  <c r="D646" i="2"/>
  <c r="D924" i="2"/>
  <c r="D676" i="2"/>
  <c r="D937" i="2"/>
  <c r="D689" i="2"/>
  <c r="D801" i="2"/>
  <c r="D553" i="2"/>
  <c r="D828" i="2"/>
  <c r="D580" i="2"/>
  <c r="D824" i="2"/>
  <c r="D576" i="2"/>
  <c r="D943" i="2"/>
  <c r="D695" i="2"/>
  <c r="D887" i="2"/>
  <c r="D639" i="2"/>
  <c r="D751" i="2"/>
  <c r="D503" i="2"/>
  <c r="D812" i="2"/>
  <c r="D564" i="2"/>
  <c r="D753" i="2"/>
  <c r="D505" i="2"/>
  <c r="D813" i="2"/>
  <c r="D565" i="2"/>
  <c r="D991" i="2"/>
  <c r="D743" i="2"/>
  <c r="D864" i="2"/>
  <c r="D616" i="2"/>
  <c r="D788" i="2"/>
  <c r="D540" i="2"/>
  <c r="D832" i="2"/>
  <c r="D584" i="2"/>
  <c r="D901" i="2"/>
  <c r="D653" i="2"/>
  <c r="D766" i="2"/>
  <c r="D518" i="2"/>
  <c r="D955" i="2"/>
  <c r="D707" i="2"/>
  <c r="D840" i="2"/>
  <c r="D592" i="2"/>
  <c r="D886" i="2"/>
  <c r="D638" i="2"/>
  <c r="D834" i="2"/>
  <c r="D586" i="2"/>
  <c r="D964" i="2"/>
  <c r="D716" i="2"/>
  <c r="D818" i="2"/>
  <c r="D570" i="2"/>
  <c r="D858" i="2"/>
  <c r="D610" i="2"/>
  <c r="D774" i="2"/>
  <c r="D526" i="2"/>
  <c r="D835" i="2"/>
  <c r="D587" i="2"/>
  <c r="D908" i="2"/>
  <c r="D660" i="2"/>
  <c r="D808" i="2"/>
  <c r="D560" i="2"/>
  <c r="D965" i="2"/>
  <c r="D717" i="2"/>
  <c r="D825" i="2"/>
  <c r="D577" i="2"/>
  <c r="D856" i="2"/>
  <c r="D608" i="2"/>
  <c r="D953" i="2"/>
  <c r="D705" i="2"/>
  <c r="D809" i="2"/>
  <c r="D561" i="2"/>
  <c r="D816" i="2"/>
  <c r="D568" i="2"/>
  <c r="D831" i="2"/>
  <c r="D583" i="2"/>
  <c r="D822" i="2"/>
  <c r="D574" i="2"/>
  <c r="D995" i="2"/>
  <c r="D747" i="2"/>
  <c r="D906" i="2"/>
  <c r="D658" i="2"/>
  <c r="D967" i="2"/>
  <c r="D719" i="2"/>
  <c r="D916" i="2"/>
  <c r="D668" i="2"/>
  <c r="D942" i="2"/>
  <c r="D694" i="2"/>
  <c r="D791" i="2"/>
  <c r="D543" i="2"/>
  <c r="D875" i="2"/>
  <c r="D627" i="2"/>
  <c r="D951" i="2"/>
  <c r="D703" i="2"/>
  <c r="D927" i="2"/>
  <c r="D679" i="2"/>
  <c r="D752" i="2"/>
  <c r="D504" i="2"/>
  <c r="D883" i="2"/>
  <c r="D635" i="2"/>
  <c r="D802" i="2"/>
  <c r="D554" i="2"/>
  <c r="D850" i="2"/>
  <c r="D602" i="2"/>
  <c r="D990" i="2"/>
  <c r="D742" i="2"/>
  <c r="D978" i="2"/>
  <c r="D730" i="2"/>
  <c r="D962" i="2"/>
  <c r="D714" i="2"/>
  <c r="D769" i="2"/>
  <c r="D521" i="2"/>
  <c r="D763" i="2"/>
  <c r="D515" i="2"/>
  <c r="D833" i="2"/>
  <c r="D585" i="2"/>
  <c r="D793" i="2"/>
  <c r="D545" i="2"/>
  <c r="D862" i="2"/>
  <c r="D614" i="2"/>
  <c r="D986" i="2"/>
  <c r="D738" i="2"/>
  <c r="D838" i="2"/>
  <c r="D590" i="2"/>
  <c r="D966" i="2"/>
  <c r="D718" i="2"/>
  <c r="D903" i="2"/>
  <c r="D655" i="2"/>
  <c r="D925" i="2"/>
  <c r="D677" i="2"/>
  <c r="D855" i="2"/>
  <c r="D607" i="2"/>
  <c r="D790" i="2"/>
  <c r="D542" i="2"/>
  <c r="D923" i="2"/>
  <c r="D675" i="2"/>
  <c r="D867" i="2"/>
  <c r="D619" i="2"/>
  <c r="D911" i="2"/>
  <c r="D663" i="2"/>
  <c r="D948" i="2"/>
  <c r="D700" i="2"/>
  <c r="D982" i="2"/>
  <c r="D734" i="2"/>
  <c r="D919" i="2"/>
  <c r="D671" i="2"/>
  <c r="D891" i="2"/>
  <c r="D643" i="2"/>
  <c r="D762" i="2"/>
  <c r="D514" i="2"/>
  <c r="D905" i="2"/>
  <c r="D657" i="2"/>
  <c r="D960" i="2"/>
  <c r="D712" i="2"/>
  <c r="D754" i="2"/>
  <c r="D506" i="2"/>
  <c r="D976" i="2"/>
  <c r="D728" i="2"/>
  <c r="D851" i="2"/>
  <c r="D603" i="2"/>
  <c r="D996" i="2"/>
  <c r="D748" i="2"/>
  <c r="D839" i="2"/>
  <c r="D591" i="2"/>
  <c r="D897" i="2"/>
  <c r="D649" i="2"/>
  <c r="D895" i="2"/>
  <c r="D647" i="2"/>
  <c r="D912" i="2"/>
  <c r="D664" i="2"/>
  <c r="D980" i="2"/>
  <c r="D732" i="2"/>
  <c r="D750" i="2"/>
  <c r="D502" i="2"/>
  <c r="D988" i="2"/>
  <c r="D740" i="2"/>
  <c r="D947" i="2"/>
  <c r="D699" i="2"/>
  <c r="D936" i="2"/>
  <c r="D688" i="2"/>
  <c r="D944" i="2"/>
  <c r="D696" i="2"/>
  <c r="D756" i="2"/>
  <c r="D508" i="2"/>
  <c r="D884" i="2"/>
  <c r="D636" i="2"/>
  <c r="D861" i="2"/>
  <c r="D613" i="2"/>
  <c r="D765" i="2"/>
  <c r="D517" i="2"/>
  <c r="D959" i="2"/>
  <c r="D711" i="2"/>
  <c r="D792" i="2"/>
  <c r="D544" i="2"/>
  <c r="D814" i="2"/>
  <c r="D566" i="2"/>
  <c r="D983" i="2"/>
  <c r="D735" i="2"/>
  <c r="D776" i="2"/>
  <c r="D528" i="2"/>
  <c r="D761" i="2"/>
  <c r="D513" i="2"/>
  <c r="D877" i="2"/>
  <c r="D629" i="2"/>
  <c r="D969" i="2"/>
  <c r="D721" i="2"/>
  <c r="D879" i="2"/>
  <c r="D631" i="2"/>
  <c r="D902" i="2"/>
  <c r="D654" i="2"/>
  <c r="D904" i="2"/>
  <c r="D656" i="2"/>
  <c r="D993" i="2"/>
  <c r="D745" i="2"/>
  <c r="D907" i="2"/>
  <c r="D659" i="2"/>
  <c r="D789" i="2"/>
  <c r="D541" i="2"/>
  <c r="D918" i="2"/>
  <c r="D670" i="2"/>
  <c r="D921" i="2"/>
  <c r="D673" i="2"/>
  <c r="D930" i="2"/>
  <c r="D682" i="2"/>
  <c r="D920" i="2"/>
  <c r="D672" i="2"/>
  <c r="D878" i="2"/>
  <c r="D630" i="2"/>
  <c r="D896" i="2"/>
  <c r="D648" i="2"/>
  <c r="D946" i="2"/>
  <c r="D698" i="2"/>
  <c r="D760" i="2"/>
  <c r="D512" i="2"/>
  <c r="D804" i="2"/>
  <c r="D556" i="2"/>
  <c r="D805" i="2"/>
  <c r="D557" i="2"/>
  <c r="D954" i="2"/>
  <c r="D706" i="2"/>
  <c r="D869" i="2"/>
  <c r="D621" i="2"/>
  <c r="D968" i="2"/>
  <c r="D720" i="2"/>
  <c r="D821" i="2"/>
  <c r="D573" i="2"/>
  <c r="D928" i="2"/>
  <c r="D680" i="2"/>
  <c r="D873" i="2"/>
  <c r="D625" i="2"/>
  <c r="D994" i="2"/>
  <c r="D746" i="2"/>
  <c r="D872" i="2"/>
  <c r="D624" i="2"/>
  <c r="D842" i="2"/>
  <c r="D594" i="2"/>
  <c r="D871" i="2"/>
  <c r="D623" i="2"/>
  <c r="D819" i="2"/>
  <c r="D571" i="2"/>
  <c r="D909" i="2"/>
  <c r="D661" i="2"/>
  <c r="D974" i="2"/>
  <c r="D726" i="2"/>
  <c r="D898" i="2"/>
  <c r="D650" i="2"/>
  <c r="D771" i="2"/>
  <c r="D523" i="2"/>
  <c r="D977" i="2"/>
  <c r="D729" i="2"/>
  <c r="D950" i="2"/>
  <c r="D702" i="2"/>
  <c r="D880" i="2"/>
  <c r="D632" i="2"/>
  <c r="D830" i="2"/>
  <c r="D582" i="2"/>
  <c r="D900" i="2"/>
  <c r="D652" i="2"/>
  <c r="D899" i="2"/>
  <c r="D651" i="2"/>
  <c r="D985" i="2"/>
  <c r="D737" i="2"/>
  <c r="D780" i="2"/>
  <c r="D532" i="2"/>
  <c r="D803" i="2"/>
  <c r="D555" i="2"/>
  <c r="D775" i="2"/>
  <c r="D527" i="2"/>
  <c r="D933" i="2"/>
  <c r="D685" i="2"/>
  <c r="D926" i="2"/>
  <c r="D678" i="2"/>
  <c r="D786" i="2"/>
  <c r="D538" i="2"/>
  <c r="D796" i="2"/>
  <c r="D548" i="2"/>
  <c r="D949" i="2"/>
  <c r="D701" i="2"/>
  <c r="D971" i="2"/>
  <c r="D723" i="2"/>
  <c r="D807" i="2"/>
  <c r="D559" i="2"/>
  <c r="D857" i="2"/>
  <c r="D609" i="2"/>
  <c r="D973" i="2"/>
  <c r="D725" i="2"/>
  <c r="D938" i="2"/>
  <c r="D690" i="2"/>
  <c r="D881" i="2"/>
  <c r="D633" i="2"/>
  <c r="D890" i="2"/>
  <c r="D642" i="2"/>
  <c r="D882" i="2"/>
  <c r="D634" i="2"/>
  <c r="D767" i="2"/>
  <c r="D519" i="2"/>
  <c r="D863" i="2"/>
  <c r="D615" i="2"/>
  <c r="D961" i="2"/>
  <c r="D713" i="2"/>
  <c r="D829" i="2"/>
  <c r="D581" i="2"/>
  <c r="D777" i="2"/>
  <c r="D529" i="2"/>
  <c r="D797" i="2"/>
  <c r="D549" i="2"/>
  <c r="D941" i="2"/>
  <c r="D693" i="2"/>
  <c r="D847" i="2"/>
  <c r="D599" i="2"/>
  <c r="D893" i="2"/>
  <c r="D645" i="2"/>
  <c r="D870" i="2"/>
  <c r="D622" i="2"/>
  <c r="D806" i="2"/>
  <c r="D558" i="2"/>
  <c r="D934" i="2"/>
  <c r="D686" i="2"/>
  <c r="D817" i="2"/>
  <c r="D569" i="2"/>
  <c r="D915" i="2"/>
  <c r="D667" i="2"/>
  <c r="D836" i="2"/>
  <c r="D588" i="2"/>
  <c r="D914" i="2"/>
  <c r="D666" i="2"/>
  <c r="D885" i="2"/>
  <c r="D637" i="2"/>
  <c r="D770" i="2"/>
  <c r="D522" i="2"/>
  <c r="D929" i="2"/>
  <c r="D681" i="2"/>
  <c r="D844" i="2"/>
  <c r="D596" i="2"/>
  <c r="D853" i="2"/>
  <c r="D605" i="2"/>
  <c r="D917" i="2"/>
  <c r="D669" i="2"/>
  <c r="D979" i="2"/>
  <c r="D731" i="2"/>
  <c r="D843" i="2"/>
  <c r="D595" i="2"/>
  <c r="D963" i="2"/>
  <c r="D715" i="2"/>
  <c r="D866" i="2"/>
  <c r="D618" i="2"/>
  <c r="D758" i="2"/>
  <c r="D510" i="2"/>
  <c r="D845" i="2"/>
  <c r="D597" i="2"/>
  <c r="D989" i="2"/>
  <c r="D741" i="2"/>
  <c r="D935" i="2"/>
  <c r="D687" i="2"/>
  <c r="D848" i="2"/>
  <c r="D600" i="2"/>
  <c r="D849" i="2"/>
  <c r="D601" i="2"/>
  <c r="D932" i="2"/>
  <c r="D684" i="2"/>
  <c r="D945" i="2"/>
  <c r="D697" i="2"/>
  <c r="D815" i="2"/>
  <c r="D567" i="2"/>
  <c r="D859" i="2"/>
  <c r="D611" i="2"/>
  <c r="D768" i="2"/>
  <c r="D520" i="2"/>
  <c r="D823" i="2"/>
  <c r="D575" i="2"/>
  <c r="D837" i="2"/>
  <c r="D589" i="2"/>
  <c r="D795" i="2"/>
  <c r="D547" i="2"/>
  <c r="D888" i="2"/>
  <c r="D640" i="2"/>
  <c r="D854" i="2"/>
  <c r="D606" i="2"/>
  <c r="D868" i="2"/>
  <c r="D620" i="2"/>
  <c r="D958" i="2"/>
  <c r="D710" i="2"/>
  <c r="D956" i="2"/>
  <c r="D708" i="2"/>
  <c r="D800" i="2"/>
  <c r="D552" i="2"/>
  <c r="D783" i="2"/>
  <c r="D535" i="2"/>
  <c r="D913" i="2"/>
  <c r="D665" i="2"/>
  <c r="D846" i="2"/>
  <c r="D598" i="2"/>
  <c r="D987" i="2"/>
  <c r="D739" i="2"/>
  <c r="D810" i="2"/>
  <c r="D562" i="2"/>
  <c r="D778" i="2"/>
  <c r="D530" i="2"/>
  <c r="D852" i="2"/>
  <c r="D604" i="2"/>
  <c r="D827" i="2"/>
  <c r="D579" i="2"/>
  <c r="D779" i="2"/>
  <c r="D531" i="2"/>
  <c r="D799" i="2"/>
  <c r="D551" i="2"/>
  <c r="D794" i="2"/>
  <c r="D546" i="2"/>
  <c r="D860" i="2"/>
  <c r="D612" i="2"/>
  <c r="D981" i="2"/>
  <c r="D733" i="2"/>
  <c r="D781" i="2"/>
  <c r="D533" i="2"/>
  <c r="D755" i="2"/>
  <c r="D507" i="2"/>
  <c r="D972" i="2"/>
  <c r="D724" i="2"/>
  <c r="D757" i="2"/>
  <c r="D509" i="2"/>
  <c r="D952" i="2"/>
  <c r="D704" i="2"/>
  <c r="D940" i="2"/>
  <c r="D692" i="2"/>
  <c r="D970" i="2"/>
  <c r="D722" i="2"/>
  <c r="D773" i="2"/>
  <c r="D525" i="2"/>
  <c r="D865" i="2"/>
  <c r="D617" i="2"/>
  <c r="D889" i="2"/>
  <c r="D641" i="2"/>
  <c r="D841" i="2"/>
  <c r="D593" i="2"/>
  <c r="D787" i="2"/>
  <c r="D539" i="2"/>
  <c r="D772" i="2"/>
  <c r="D524" i="2"/>
  <c r="D785" i="2"/>
  <c r="D537" i="2"/>
  <c r="D764" i="2"/>
  <c r="D516" i="2"/>
  <c r="D874" i="2"/>
  <c r="D626" i="2"/>
  <c r="D892" i="2"/>
  <c r="D644" i="2"/>
  <c r="D939" i="2"/>
  <c r="D691" i="2"/>
  <c r="D784" i="2"/>
  <c r="D536" i="2"/>
  <c r="D820" i="2"/>
  <c r="D572" i="2"/>
  <c r="D910" i="2"/>
  <c r="D662" i="2"/>
  <c r="D826" i="2"/>
  <c r="D578" i="2"/>
  <c r="D811" i="2"/>
  <c r="D563" i="2"/>
  <c r="D931" i="2"/>
  <c r="D683" i="2"/>
  <c r="D782" i="2"/>
  <c r="D534" i="2"/>
  <c r="D992" i="2"/>
  <c r="D744" i="2"/>
  <c r="D759" i="2"/>
  <c r="D511" i="2"/>
  <c r="D984" i="2"/>
  <c r="D736" i="2"/>
  <c r="D798" i="2"/>
  <c r="D55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<sst xmlns="http://schemas.openxmlformats.org/spreadsheetml/2006/main" count="3328" uniqueCount="856">
  <si>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</si>
  <si>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</si>
  <si>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</si>
  <si>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</si>
  <si>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</si>
  <si>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</si>
  <si>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</si>
  <si>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</si>
  <si>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</si>
  <si>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</si>
  <si>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</si>
  <si>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</si>
  <si>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</si>
  <si>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</si>
  <si>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</si>
  <si>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</si>
  <si>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</si>
  <si>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</si>
  <si>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</si>
  <si>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</si>
  <si>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</si>
  <si>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</si>
  <si>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</si>
  <si>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</si>
  <si>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</si>
  <si>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</si>
  <si>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</si>
  <si>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</si>
  <si>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</si>
  <si>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</si>
  <si>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</si>
  <si>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</si>
  <si>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</si>
  <si>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</si>
  <si>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</si>
  <si>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</si>
  <si>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</si>
  <si>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</si>
  <si>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</si>
  <si>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</si>
  <si>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</si>
  <si>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</si>
  <si>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</si>
  <si>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</si>
  <si>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</si>
  <si>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</si>
  <si>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</si>
  <si>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</si>
  <si>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</si>
  <si>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</si>
  <si>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</si>
  <si>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</si>
  <si>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</si>
  <si>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</si>
  <si>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</si>
  <si>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</si>
  <si>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</si>
  <si>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</si>
  <si>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</si>
  <si>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</si>
  <si>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</si>
  <si>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</si>
  <si>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</si>
  <si>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</si>
  <si>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</si>
  <si>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</si>
  <si>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</si>
  <si>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</si>
  <si>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</si>
  <si>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</si>
  <si>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</si>
  <si>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</si>
  <si>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</si>
  <si>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</si>
  <si>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</si>
  <si>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</si>
  <si>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</si>
  <si>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</si>
  <si>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</si>
  <si>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</si>
  <si>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</si>
  <si>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</si>
  <si>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</si>
  <si>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</si>
  <si>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</si>
  <si>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</si>
  <si>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</si>
  <si>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</si>
  <si>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</si>
  <si>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</si>
  <si>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</si>
  <si>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</si>
  <si>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</si>
  <si>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</si>
  <si>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</si>
  <si>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</si>
  <si>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</si>
  <si>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</si>
  <si>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</si>
  <si>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</si>
  <si>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</si>
  <si>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</si>
  <si>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</si>
  <si>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</si>
  <si>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</si>
  <si>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</si>
  <si>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</si>
  <si>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</si>
  <si>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</si>
  <si>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</si>
  <si>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</si>
  <si>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</si>
  <si>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</si>
  <si>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</si>
  <si>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</si>
  <si>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</si>
  <si>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</si>
  <si>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</si>
  <si>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</si>
  <si>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</si>
  <si>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</si>
  <si>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</si>
  <si>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</si>
  <si>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</si>
  <si>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</si>
  <si>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</si>
  <si>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</si>
  <si>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</si>
  <si>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</si>
  <si>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</si>
  <si>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</si>
  <si>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</si>
  <si>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</si>
  <si>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</si>
  <si>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</si>
  <si>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</si>
  <si>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</si>
  <si>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</si>
  <si>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</si>
  <si>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</si>
  <si>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</si>
  <si>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</si>
  <si>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</si>
  <si>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</si>
  <si>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</si>
  <si>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</si>
  <si>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</si>
  <si>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</si>
  <si>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</si>
  <si>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</si>
  <si>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</si>
  <si>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</si>
  <si>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</si>
  <si>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</si>
  <si>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</si>
  <si>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</si>
  <si>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</si>
  <si>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</si>
  <si>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</si>
  <si>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</si>
  <si>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</si>
  <si>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</si>
  <si>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</si>
  <si>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</si>
  <si>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</si>
  <si>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</si>
  <si>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</si>
  <si>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</si>
  <si>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</si>
  <si>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</si>
  <si>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</si>
  <si>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</si>
  <si>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</si>
  <si>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</si>
  <si>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</si>
  <si>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</si>
  <si>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</si>
  <si>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</si>
  <si>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</si>
  <si>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</si>
  <si>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</si>
  <si>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</si>
  <si>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</si>
  <si>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</si>
  <si>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</si>
  <si>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</si>
  <si>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</si>
  <si>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</si>
  <si>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</si>
  <si>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</si>
  <si>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</si>
  <si>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</si>
  <si>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</si>
  <si>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</si>
  <si>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</si>
  <si>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</si>
  <si>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</si>
  <si>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</si>
  <si>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</si>
  <si>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</si>
  <si>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</si>
  <si>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</si>
  <si>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</si>
  <si>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</si>
  <si>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</si>
  <si>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</si>
  <si>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</si>
  <si>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</si>
  <si>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</si>
  <si>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</si>
  <si>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</si>
  <si>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</si>
  <si>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</si>
  <si>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</si>
  <si>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</si>
  <si>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</si>
  <si>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</si>
  <si>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</si>
  <si>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</si>
  <si>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</si>
  <si>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</si>
  <si>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</si>
  <si>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</si>
  <si>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</si>
  <si>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</si>
  <si>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</si>
  <si>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</si>
  <si>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</si>
  <si>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</si>
  <si>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</si>
  <si>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</si>
  <si>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</si>
  <si>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</si>
  <si>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</si>
  <si>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</si>
  <si>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</si>
  <si>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</si>
  <si>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</si>
  <si>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</si>
  <si>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</si>
  <si>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</si>
  <si>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</si>
  <si>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</si>
  <si>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</si>
  <si>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</si>
  <si>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</si>
  <si>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</si>
  <si>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</si>
  <si>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</si>
  <si>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</si>
  <si>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</si>
  <si>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</si>
  <si>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</si>
  <si>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</si>
  <si>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</si>
  <si>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</si>
  <si>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</si>
  <si>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</si>
  <si>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</si>
  <si>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</si>
  <si>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</si>
  <si>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</si>
  <si>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</si>
  <si>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</si>
  <si>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</si>
  <si>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</si>
  <si>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</si>
  <si>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</si>
  <si>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</si>
  <si>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</si>
  <si>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</si>
  <si>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</si>
  <si>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</si>
  <si>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</si>
  <si>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</si>
  <si>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</si>
  <si>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</si>
  <si>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</si>
  <si>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</si>
  <si>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</si>
  <si>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</si>
  <si>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</si>
  <si>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</si>
  <si>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</si>
  <si>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</si>
  <si>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</si>
  <si>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</si>
  <si>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</si>
  <si>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</si>
  <si>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</si>
  <si>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</si>
  <si>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</si>
  <si>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</si>
  <si>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</si>
  <si>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</si>
  <si>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</si>
  <si>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</si>
  <si>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</si>
  <si>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</si>
  <si>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</si>
  <si>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</si>
  <si>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</si>
  <si>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</si>
  <si>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</si>
  <si>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</si>
  <si>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</si>
  <si>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</si>
  <si>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</si>
  <si>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</si>
  <si>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</si>
  <si>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</si>
  <si>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</si>
  <si>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</si>
  <si>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</si>
  <si>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</si>
  <si>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</si>
  <si>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</si>
  <si>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</si>
  <si>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</si>
  <si>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</si>
  <si>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</si>
  <si>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</si>
  <si>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</si>
  <si>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</si>
  <si>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</si>
  <si>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</si>
  <si>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</si>
  <si>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</si>
  <si>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</si>
  <si>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</si>
  <si>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</si>
  <si>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</si>
  <si>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</si>
  <si>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</si>
  <si>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</si>
  <si>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</si>
  <si>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</si>
  <si>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</si>
  <si>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</si>
  <si>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</si>
  <si>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</si>
  <si>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</si>
  <si>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</si>
  <si>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</si>
  <si>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</si>
  <si>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</si>
  <si>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</si>
  <si>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</si>
  <si>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</si>
  <si>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</si>
  <si>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</si>
  <si>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</si>
  <si>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</si>
  <si>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</si>
  <si>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</si>
  <si>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</si>
  <si>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</si>
  <si>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</si>
  <si>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</si>
  <si>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</si>
  <si>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</si>
  <si>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</si>
  <si>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</si>
  <si>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</si>
  <si>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</si>
  <si>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</si>
  <si>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</si>
  <si>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</si>
  <si>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</si>
  <si>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</si>
  <si>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</si>
  <si>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</si>
  <si>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</si>
  <si>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</si>
  <si>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</si>
  <si>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</si>
  <si>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</si>
  <si>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</si>
  <si>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</si>
  <si>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</si>
  <si>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</si>
  <si>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</si>
  <si>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</si>
  <si>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</si>
  <si>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</si>
  <si>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</si>
  <si>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</si>
  <si>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</si>
  <si>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</si>
  <si>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</si>
  <si>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</si>
  <si>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</si>
  <si>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</si>
  <si>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</si>
  <si>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</si>
  <si>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</si>
  <si>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</si>
  <si>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</si>
  <si>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</si>
  <si>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</si>
  <si>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</si>
  <si>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</si>
  <si>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</si>
  <si>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</si>
  <si>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</si>
  <si>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</si>
  <si>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</si>
  <si>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</si>
  <si>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</si>
  <si>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</si>
  <si>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</si>
  <si>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</si>
  <si>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</si>
  <si>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</si>
  <si>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</si>
  <si>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</si>
  <si>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</si>
  <si>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</si>
  <si>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</si>
  <si>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</si>
  <si>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</si>
  <si>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</si>
  <si>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</si>
  <si>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</si>
  <si>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</si>
  <si>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</si>
  <si>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</si>
  <si>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</si>
  <si>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</si>
  <si>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</si>
  <si>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</si>
  <si>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</si>
  <si>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</si>
  <si>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</si>
  <si>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</si>
  <si>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</si>
  <si>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</si>
  <si>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</si>
  <si>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</si>
  <si>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</si>
  <si>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</si>
  <si>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</si>
  <si>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</si>
  <si>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</si>
  <si>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</si>
  <si>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</si>
  <si>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</si>
  <si>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</si>
  <si>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</si>
  <si>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</si>
  <si>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</si>
  <si>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</si>
  <si>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</si>
  <si>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</si>
  <si>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</si>
  <si>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</si>
  <si>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</si>
  <si>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</si>
  <si>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</si>
  <si>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</si>
  <si>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</si>
  <si>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</si>
  <si>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</si>
  <si>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</si>
  <si>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</si>
  <si>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</si>
  <si>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</si>
  <si>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</si>
  <si>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</si>
  <si>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</si>
  <si>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</si>
  <si>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</si>
  <si>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</si>
  <si>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</si>
  <si>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</si>
  <si>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</si>
  <si>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</si>
  <si>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</si>
  <si>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</si>
  <si>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</si>
  <si>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</si>
  <si>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</si>
  <si>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</si>
  <si>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</si>
  <si>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</si>
  <si>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</si>
  <si>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</si>
  <si>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</si>
  <si>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</si>
  <si>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</si>
  <si>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</si>
  <si>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</si>
  <si>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</si>
  <si>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</si>
  <si>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</si>
  <si>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</si>
  <si>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</si>
  <si>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</si>
  <si>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</si>
  <si>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</si>
  <si>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</si>
  <si>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</si>
  <si>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</si>
  <si>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</si>
  <si>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</si>
  <si>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</si>
  <si>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</si>
  <si>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</si>
  <si>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</si>
  <si>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</si>
  <si>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</si>
  <si>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</si>
  <si>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</si>
  <si>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</si>
  <si>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</si>
  <si>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</si>
  <si>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</si>
  <si>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</si>
  <si>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</si>
  <si>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</si>
  <si>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</si>
  <si>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</si>
  <si>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</si>
  <si>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</si>
  <si>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</si>
  <si>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</si>
  <si>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</si>
  <si>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</si>
  <si>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</si>
  <si>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</si>
  <si>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</si>
  <si>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</si>
  <si>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</si>
  <si>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</si>
  <si>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</si>
  <si>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</si>
  <si>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</si>
  <si>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</si>
  <si>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</si>
  <si>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</si>
  <si>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</si>
  <si>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</si>
  <si>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</si>
  <si>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</si>
  <si>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</si>
  <si>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</si>
  <si>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</si>
  <si>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</si>
  <si>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</si>
  <si>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</si>
  <si>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</si>
  <si>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</si>
  <si>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</si>
  <si>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</si>
  <si>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</si>
  <si>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</si>
  <si>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</si>
  <si>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</si>
  <si>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</si>
  <si>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</si>
  <si>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</si>
  <si>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</si>
  <si>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</si>
  <si>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</si>
  <si>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</si>
  <si>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</si>
  <si>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</si>
  <si>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</si>
  <si>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</si>
  <si>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</si>
  <si>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</si>
  <si>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</si>
  <si>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</si>
  <si>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</si>
  <si>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</si>
  <si>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</si>
  <si>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Demand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</si>
  <si>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</si>
  <si>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</si>
  <si>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</si>
  <si>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</si>
  <si>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</si>
  <si>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</si>
  <si>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</si>
  <si>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</si>
  <si>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</si>
  <si>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</si>
  <si>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</si>
  <si>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</si>
  <si>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</si>
  <si>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</si>
  <si>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</si>
  <si>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</si>
  <si>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</si>
  <si>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</si>
  <si>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</si>
  <si>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</si>
  <si>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</si>
  <si>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</si>
  <si>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</si>
  <si>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</si>
  <si>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</si>
  <si>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</si>
  <si>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</si>
  <si>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</si>
  <si>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</si>
  <si>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</si>
  <si>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</si>
  <si>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</si>
  <si>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</si>
  <si>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</si>
  <si>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</si>
  <si>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</si>
  <si>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</si>
  <si>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</si>
  <si>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</si>
  <si>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</si>
  <si>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</si>
  <si>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</si>
  <si>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</si>
  <si>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</si>
  <si>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</si>
  <si>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</si>
  <si>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</si>
  <si>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</si>
  <si>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</si>
  <si>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</si>
  <si>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</si>
  <si>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</si>
  <si>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</si>
  <si>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</si>
  <si>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</si>
  <si>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</si>
  <si>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</si>
  <si>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</si>
  <si>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</si>
  <si>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</si>
  <si>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</si>
  <si>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</si>
  <si>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</si>
  <si>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</si>
  <si>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</si>
  <si>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</si>
  <si>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</si>
  <si>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</si>
  <si>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</si>
  <si>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</si>
  <si>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</si>
  <si>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</si>
  <si>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</si>
  <si>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</si>
  <si>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</si>
  <si>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</si>
  <si>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</si>
  <si>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</si>
  <si>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</si>
  <si>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</si>
  <si>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</si>
  <si>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</si>
  <si>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</si>
  <si>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</si>
  <si>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</si>
  <si>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</si>
  <si>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</si>
  <si>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</si>
  <si>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</si>
  <si>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</si>
  <si>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</si>
  <si>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</si>
  <si>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</si>
  <si>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</si>
  <si>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</si>
  <si>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</si>
  <si>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</si>
  <si>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</si>
  <si>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</si>
  <si>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</si>
  <si>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</si>
  <si>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</si>
  <si>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</si>
  <si>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</si>
  <si>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</si>
  <si>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</si>
  <si>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</si>
  <si>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</si>
  <si>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</si>
  <si>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</si>
  <si>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</si>
  <si>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</si>
  <si>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</si>
  <si>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</si>
  <si>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</si>
  <si>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</si>
  <si>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</si>
  <si>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</si>
  <si>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</si>
  <si>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</si>
  <si>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</si>
  <si>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</si>
  <si>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</si>
  <si>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</si>
  <si>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</si>
  <si>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</si>
  <si>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</si>
  <si>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</si>
  <si>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</si>
  <si>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</si>
  <si>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</si>
  <si>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</si>
  <si>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</si>
  <si>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</si>
  <si>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</si>
  <si>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</si>
  <si>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</si>
  <si>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</si>
  <si>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</si>
  <si>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</si>
  <si>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</si>
  <si>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</si>
  <si>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</si>
  <si>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</si>
  <si>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</si>
  <si>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</si>
  <si>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</si>
  <si>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</si>
  <si>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</si>
  <si>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</si>
  <si>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</si>
  <si>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</si>
  <si>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</si>
  <si>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</si>
  <si>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</si>
  <si>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</si>
  <si>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</si>
  <si>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</si>
  <si>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</si>
  <si>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</si>
  <si>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</si>
  <si>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</si>
  <si>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</si>
  <si>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</si>
  <si>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</si>
  <si>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</si>
  <si>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</si>
  <si>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</si>
  <si>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</si>
  <si>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</si>
  <si>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</si>
  <si>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</si>
  <si>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</si>
  <si>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</si>
  <si>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</si>
  <si>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</si>
  <si>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</si>
  <si>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</si>
  <si>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</si>
  <si>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</si>
  <si>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</si>
  <si>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</si>
  <si>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</si>
  <si>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</si>
  <si>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</si>
  <si>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</si>
  <si>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</si>
  <si>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</si>
  <si>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</si>
  <si>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</si>
  <si>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</si>
  <si>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</si>
  <si>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</si>
  <si>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</si>
  <si>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</si>
  <si>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</si>
  <si>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</si>
  <si>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</si>
  <si>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</si>
  <si>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</si>
  <si>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</si>
  <si>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</si>
  <si>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</si>
  <si>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</si>
  <si>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</si>
  <si>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</si>
  <si>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</si>
  <si>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</si>
  <si>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</si>
  <si>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</si>
  <si>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</si>
  <si>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</si>
  <si>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</si>
  <si>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</si>
  <si>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</si>
  <si>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</si>
  <si>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</si>
  <si>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</si>
  <si>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</si>
  <si>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</si>
  <si>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</si>
  <si>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</si>
  <si>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</si>
  <si>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</si>
  <si>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</si>
  <si>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</si>
  <si>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</si>
  <si>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</si>
  <si>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</si>
  <si>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</si>
  <si>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</si>
  <si>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</si>
  <si>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</si>
  <si>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</si>
  <si>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</si>
  <si>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</si>
  <si>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</si>
  <si>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</si>
  <si>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</si>
  <si>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</si>
  <si>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</si>
  <si>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</si>
  <si>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</si>
  <si>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</si>
  <si>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</si>
  <si>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</si>
  <si>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</si>
  <si>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</si>
  <si>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</si>
  <si>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</si>
  <si>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</si>
  <si>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</si>
  <si>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</si>
  <si>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</si>
  <si>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</si>
  <si>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</si>
  <si>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</si>
  <si>
    <t>Medium-High</t>
  </si>
  <si>
    <t>Low-Medium</t>
  </si>
  <si>
    <t>Statistics from Gällivare</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</si>
  <si>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</si>
  <si>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</si>
  <si>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</si>
  <si>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</si>
  <si>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</si>
  <si>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</si>
  <si>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</si>
  <si>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</si>
  <si>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</si>
  <si>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</si>
  <si>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</si>
  <si>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</si>
  <si>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Growth Rate</t>
  </si>
  <si>
    <t>Kontoutdrag El och värme 1_2019maj.xlsx</t>
  </si>
  <si>
    <t>Kontoutdrag El och värme 1_2019maj.xlsx | Powered by Box</t>
  </si>
  <si>
    <t>Heated Area (m2)</t>
  </si>
  <si>
    <t>High in begining
Low around 2040</t>
  </si>
  <si>
    <t>High in begining
Low around 2041</t>
  </si>
  <si>
    <t>Multiplication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</si>
</sst>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7" formatCode="0.00000"/>
  </numFmts>
  <fonts count="102"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8"/>
      <color rgb="FFFFFFFF"/>
      <name val="Franklin Gothic Medium"/>
    </font>
    <font>
      <sz val="8"/>
      <color rgb="FF000000"/>
      <name val="Franklin Gothic Medium"/>
    </font>
    <font>
      <sz val="8"/>
      <color rgb="FF000000"/>
      <name val="Franklin Gothic Book"/>
    </font>
    <font>
      <b/>
      <sz val="9"/>
      <color rgb="FF000000"/>
      <name val="Lato"/>
      <family val="2"/>
    </font>
    <font>
      <sz val="8"/>
      <name val="Franklin Gothic Book"/>
      <family val="2"/>
    </font>
    <font>
      <b/>
      <sz val="8"/>
      <name val="Franklin Gothic Medium"/>
      <family val="2"/>
    </font>
    <font>
      <sz val="8"/>
      <color rgb="FFFFFFFF"/>
      <name val="Franklin Gothic Medium"/>
      <family val="2"/>
    </font>
  </fonts>
  <fills count="73">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99">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xf numFmtId="0" fontId="96" fillId="0" borderId="41" xfId="0" applyFont="1" applyBorder="1" applyAlignment="1">
      <alignment horizontal="center" wrapText="1" readingOrder="1"/>
    </xf>
    <xf numFmtId="3" fontId="97" fillId="0" borderId="41" xfId="0" applyNumberFormat="1" applyFont="1" applyBorder="1" applyAlignment="1">
      <alignment horizontal="center" wrapText="1" readingOrder="1"/>
    </xf>
    <xf numFmtId="0" fontId="96" fillId="71" borderId="0" xfId="0" applyFont="1" applyFill="1" applyAlignment="1">
      <alignment horizontal="center" wrapText="1" readingOrder="1"/>
    </xf>
    <xf numFmtId="0" fontId="97" fillId="71" borderId="0" xfId="0" applyFont="1" applyFill="1" applyAlignment="1">
      <alignment horizontal="center" wrapText="1" readingOrder="1"/>
    </xf>
    <xf numFmtId="0" fontId="96" fillId="0" borderId="0" xfId="0" applyFont="1" applyAlignment="1">
      <alignment horizontal="center" wrapText="1" readingOrder="1"/>
    </xf>
    <xf numFmtId="0" fontId="97" fillId="0" borderId="0" xfId="0" applyFont="1" applyAlignment="1">
      <alignment horizontal="center" wrapText="1" readingOrder="1"/>
    </xf>
    <xf numFmtId="3" fontId="97" fillId="71" borderId="0" xfId="0" applyNumberFormat="1" applyFont="1" applyFill="1" applyAlignment="1">
      <alignment horizontal="center" wrapText="1" readingOrder="1"/>
    </xf>
    <xf numFmtId="3" fontId="97" fillId="0" borderId="0" xfId="0" applyNumberFormat="1" applyFont="1" applyAlignment="1">
      <alignment horizontal="center" wrapText="1" readingOrder="1"/>
    </xf>
    <xf numFmtId="0" fontId="96" fillId="71" borderId="42" xfId="0" applyFont="1" applyFill="1" applyBorder="1" applyAlignment="1">
      <alignment horizontal="center" wrapText="1" readingOrder="1"/>
    </xf>
    <xf numFmtId="3" fontId="97" fillId="71" borderId="42" xfId="0" applyNumberFormat="1" applyFont="1" applyFill="1" applyBorder="1" applyAlignment="1">
      <alignment horizontal="center" wrapText="1" readingOrder="1"/>
    </xf>
    <xf numFmtId="0" fontId="95" fillId="70" borderId="40" xfId="0" applyFont="1" applyFill="1" applyBorder="1" applyAlignment="1">
      <alignment horizontal="center" vertical="center" wrapText="1" readingOrder="1"/>
    </xf>
    <xf numFmtId="3" fontId="95" fillId="70" borderId="40" xfId="0" applyNumberFormat="1" applyFont="1" applyFill="1" applyBorder="1" applyAlignment="1">
      <alignment horizontal="center" vertical="center" wrapText="1" readingOrder="1"/>
    </xf>
    <xf numFmtId="180" fontId="0" fillId="0" borderId="0" xfId="46670" applyNumberFormat="1" applyFont="1" applyAlignment="1">
      <alignment horizontal="center"/>
    </xf>
    <xf numFmtId="0" fontId="85" fillId="0" borderId="0" xfId="46671"/>
    <xf numFmtId="187" fontId="0" fillId="0" borderId="0" xfId="0" applyNumberFormat="1" applyAlignment="1">
      <alignment horizontal="center"/>
    </xf>
    <xf numFmtId="180" fontId="0" fillId="0" borderId="3" xfId="46670" applyNumberFormat="1" applyFont="1" applyBorder="1" applyAlignment="1">
      <alignment horizontal="center"/>
    </xf>
    <xf numFmtId="1" fontId="99" fillId="72" borderId="41" xfId="0" applyNumberFormat="1" applyFont="1" applyFill="1" applyBorder="1" applyAlignment="1">
      <alignment horizontal="center" wrapText="1" readingOrder="1"/>
    </xf>
    <xf numFmtId="1" fontId="99" fillId="72" borderId="0" xfId="0" applyNumberFormat="1" applyFont="1" applyFill="1" applyAlignment="1">
      <alignment horizontal="center" wrapText="1" readingOrder="1"/>
    </xf>
    <xf numFmtId="1" fontId="99" fillId="72" borderId="42" xfId="0" applyNumberFormat="1" applyFont="1" applyFill="1" applyBorder="1" applyAlignment="1">
      <alignment horizontal="center" wrapText="1" readingOrder="1"/>
    </xf>
    <xf numFmtId="1" fontId="100" fillId="72" borderId="40" xfId="0" applyNumberFormat="1" applyFont="1" applyFill="1" applyBorder="1" applyAlignment="1">
      <alignment horizontal="center" vertical="center" wrapText="1" readingOrder="1"/>
    </xf>
    <xf numFmtId="0" fontId="0" fillId="72" borderId="0" xfId="0" applyFill="1" applyAlignment="1">
      <alignment horizontal="center"/>
    </xf>
    <xf numFmtId="0" fontId="98" fillId="72" borderId="0" xfId="0" applyFont="1" applyFill="1" applyAlignment="1">
      <alignment horizontal="left" vertical="center" wrapText="1"/>
    </xf>
    <xf numFmtId="180" fontId="0" fillId="0" borderId="0" xfId="0" applyNumberFormat="1" applyAlignment="1">
      <alignment horizontal="center"/>
    </xf>
    <xf numFmtId="0" fontId="101" fillId="70" borderId="40" xfId="0" applyFont="1" applyFill="1" applyBorder="1" applyAlignment="1">
      <alignment horizontal="center" vertical="center" wrapText="1" readingOrder="1"/>
    </xf>
    <xf numFmtId="180" fontId="101" fillId="70" borderId="40" xfId="4667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180" fontId="100" fillId="72" borderId="40" xfId="46670" applyNumberFormat="1" applyFont="1" applyFill="1" applyBorder="1" applyAlignment="1">
      <alignment horizontal="center" vertical="center" wrapText="1" readingOrder="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ltu.app.box.com/file/805010922709"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832</v>
      </c>
    </row>
    <row r="3" spans="2:5" ht="15" thickTop="1" x14ac:dyDescent="0.3">
      <c r="B3" s="9">
        <v>1</v>
      </c>
      <c r="C3" t="s">
        <v>16</v>
      </c>
      <c r="E3" s="13">
        <v>7</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T1320"/>
  <sheetViews>
    <sheetView tabSelected="1" topLeftCell="D1" zoomScale="90" zoomScaleNormal="90" workbookViewId="0">
      <selection activeCell="I5" sqref="I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5.77734375" customWidth="1"/>
    <col min="11" max="11" width="20.6640625" customWidth="1"/>
    <col min="12" max="12" width="23.33203125" customWidth="1"/>
    <col min="13" max="13" width="18.6640625" customWidth="1"/>
    <col min="14" max="14" width="17.44140625" customWidth="1"/>
    <col min="15" max="15" width="32.33203125" customWidth="1"/>
    <col min="16" max="16" width="19" bestFit="1" customWidth="1"/>
    <col min="17" max="17" width="31.33203125" customWidth="1"/>
    <col min="18" max="18" width="8.5546875" customWidth="1"/>
    <col min="19" max="19" width="16.33203125" customWidth="1"/>
    <col min="20" max="20" width="14.6640625" customWidth="1"/>
    <col min="21" max="21" width="8.6640625" customWidth="1"/>
    <col min="22" max="22" width="8.5546875" bestFit="1" customWidth="1"/>
    <col min="23" max="23" width="8.6640625" bestFit="1" customWidth="1"/>
    <col min="25" max="46" width="10.77734375" bestFit="1" customWidth="1"/>
  </cols>
  <sheetData>
    <row r="1" spans="2:46" x14ac:dyDescent="0.3">
      <c r="B1" t="s">
        <v>572</v>
      </c>
    </row>
    <row r="3" spans="2:46" x14ac:dyDescent="0.3">
      <c r="B3" s="2" t="s">
        <v>8</v>
      </c>
    </row>
    <row r="4" spans="2:46" ht="15" thickBot="1" x14ac:dyDescent="0.35">
      <c r="B4" s="5" t="s">
        <v>9</v>
      </c>
      <c r="C4" s="5" t="s">
        <v>7</v>
      </c>
      <c r="D4" s="5" t="s">
        <v>6</v>
      </c>
      <c r="E4" s="12" t="s">
        <v>1</v>
      </c>
      <c r="F4" s="5" t="s">
        <v>4</v>
      </c>
      <c r="G4" s="5" t="s">
        <v>223</v>
      </c>
      <c r="H4" s="5" t="s">
        <v>224</v>
      </c>
      <c r="I4" s="12" t="s">
        <v>225</v>
      </c>
      <c r="N4" t="s">
        <v>576</v>
      </c>
      <c r="P4" s="9"/>
      <c r="Q4" s="9"/>
    </row>
    <row r="5" spans="2:46" x14ac:dyDescent="0.3">
      <c r="D5" s="26" t="str">
        <f t="shared" ref="D5:D13" si="0">IF(AND(ISNUMBER(I5),I5&gt;0),"Demand","*")</f>
        <v>Demand</v>
      </c>
      <c r="E5" s="10">
        <f>2018+5</f>
        <v>2023</v>
      </c>
      <c r="F5" s="25" t="str">
        <f>INDATA_FILL_DEMAND!E4</f>
        <v>RHAPA</v>
      </c>
      <c r="I5" s="29">
        <f>IFERROR(ROUNDDOWN(VLOOKUP(F5,INDATA_FILL_DEMAND!$E$4:$F$251,2,FALSE)*(VLOOKUP(E5,$L$36:$N$69,3)/VLOOKUP(E5-1,$L$36:$N$69,3)),4),"")</f>
        <v>7.5041000000000002</v>
      </c>
      <c r="N5" t="s">
        <v>176</v>
      </c>
      <c r="O5" s="10" t="str">
        <f>HLOOKUP(VLOOKUP(controller!$E$3,controller!$B$3:$C$32,2),Scenarios_Qualitative!$C$3:$AK$33,MATCH(N5,Scenarios_Qualitative!$C$3:$C$33,0),FALSE)</f>
        <v>Medium-High</v>
      </c>
      <c r="P5" s="9"/>
      <c r="Q5" s="9"/>
      <c r="R5" s="10"/>
      <c r="S5" s="27"/>
      <c r="T5" s="287"/>
      <c r="U5" s="287"/>
    </row>
    <row r="6" spans="2:46" x14ac:dyDescent="0.3">
      <c r="D6" s="26" t="str">
        <f t="shared" si="0"/>
        <v>Demand</v>
      </c>
      <c r="E6" s="10">
        <f>E5</f>
        <v>2023</v>
      </c>
      <c r="F6" s="25" t="str">
        <f>INDATA_FILL_DEMAND!E5</f>
        <v>RHAPB</v>
      </c>
      <c r="I6" s="29">
        <f>IFERROR(ROUNDDOWN(VLOOKUP(F6,INDATA_FILL_DEMAND!$E$4:$F$251,2,FALSE)*(VLOOKUP(E6,$L$36:$N$69,3)/VLOOKUP(E6-1,$L$36:$N$69,3)),4),"")</f>
        <v>10.5235</v>
      </c>
      <c r="N6" t="s">
        <v>179</v>
      </c>
      <c r="O6" s="10" t="str">
        <f>HLOOKUP(VLOOKUP(controller!$E$3,controller!$B$3:$C$32,2),Scenarios_Qualitative!$C$3:$AK$33,MATCH(N6,Scenarios_Qualitative!$C$3:$C$33,0),FALSE)</f>
        <v>Medium</v>
      </c>
      <c r="P6" s="9"/>
      <c r="Q6" s="9"/>
      <c r="R6" s="10"/>
      <c r="S6" s="27"/>
      <c r="T6" s="287"/>
      <c r="U6" s="287"/>
    </row>
    <row r="7" spans="2:46" x14ac:dyDescent="0.3">
      <c r="D7" s="26" t="str">
        <f t="shared" si="0"/>
        <v>Demand</v>
      </c>
      <c r="E7" s="10">
        <f t="shared" ref="E7:E70" si="1">E6</f>
        <v>2023</v>
      </c>
      <c r="F7" s="25" t="str">
        <f>INDATA_FILL_DEMAND!E6</f>
        <v>RHAPC</v>
      </c>
      <c r="I7" s="29">
        <f>IFERROR(ROUNDDOWN(VLOOKUP(F7,INDATA_FILL_DEMAND!$E$4:$F$251,2,FALSE)*(VLOOKUP(E7,$L$36:$N$69,3)/VLOOKUP(E7-1,$L$36:$N$69,3)),4),"")</f>
        <v>160.11840000000001</v>
      </c>
      <c r="M7" t="s">
        <v>833</v>
      </c>
      <c r="N7" t="s">
        <v>183</v>
      </c>
      <c r="O7" s="10" t="str">
        <f>HLOOKUP(VLOOKUP(controller!$E$3,controller!$B$3:$C$32,2),Scenarios_Qualitative!$C$3:$AK$33,MATCH(N7,Scenarios_Qualitative!$C$3:$C$33,0),FALSE)</f>
        <v>Medium</v>
      </c>
      <c r="P7" s="9"/>
      <c r="Q7" s="9"/>
      <c r="R7" s="10"/>
      <c r="S7" s="27"/>
      <c r="T7" s="287"/>
      <c r="U7" s="287"/>
    </row>
    <row r="8" spans="2:46" x14ac:dyDescent="0.3">
      <c r="D8" s="26" t="str">
        <f t="shared" si="0"/>
        <v>Demand</v>
      </c>
      <c r="E8" s="10">
        <f t="shared" si="1"/>
        <v>2023</v>
      </c>
      <c r="F8" s="25" t="str">
        <f>INDATA_FILL_DEMAND!E7</f>
        <v>RHAPE</v>
      </c>
      <c r="I8" s="29">
        <f>IFERROR(ROUNDDOWN(VLOOKUP(F8,INDATA_FILL_DEMAND!$E$4:$F$251,2,FALSE)*(VLOOKUP(E8,$L$36:$N$69,3)/VLOOKUP(E8-1,$L$36:$N$69,3)),4),"")</f>
        <v>22.645600000000002</v>
      </c>
      <c r="O8" s="9"/>
      <c r="P8" s="9"/>
      <c r="Q8" s="9"/>
      <c r="S8" s="27"/>
      <c r="T8" s="287"/>
      <c r="U8" s="287"/>
    </row>
    <row r="9" spans="2:46" x14ac:dyDescent="0.3">
      <c r="D9" s="26" t="str">
        <f t="shared" si="0"/>
        <v>Demand</v>
      </c>
      <c r="E9" s="10">
        <f t="shared" si="1"/>
        <v>2023</v>
      </c>
      <c r="F9" s="25" t="str">
        <f>INDATA_FILL_DEMAND!E8</f>
        <v>RHHSA</v>
      </c>
      <c r="I9" s="29">
        <f>IFERROR(ROUNDDOWN(VLOOKUP(F9,INDATA_FILL_DEMAND!$E$4:$F$251,2,FALSE)*(VLOOKUP(E9,$L$36:$N$69,3)/VLOOKUP(E9-1,$L$36:$N$69,3)),4),"")</f>
        <v>13.995200000000001</v>
      </c>
      <c r="S9" s="27"/>
      <c r="T9" s="287"/>
      <c r="U9" s="287"/>
    </row>
    <row r="10" spans="2:46" x14ac:dyDescent="0.3">
      <c r="D10" s="26" t="str">
        <f t="shared" si="0"/>
        <v>Demand</v>
      </c>
      <c r="E10" s="10">
        <f t="shared" si="1"/>
        <v>2023</v>
      </c>
      <c r="F10" s="25" t="str">
        <f>INDATA_FILL_DEMAND!E9</f>
        <v>RHHSB</v>
      </c>
      <c r="I10" s="29">
        <f>IFERROR(ROUNDDOWN(VLOOKUP(F10,INDATA_FILL_DEMAND!$E$4:$F$251,2,FALSE)*(VLOOKUP(E10,$L$36:$N$69,3)/VLOOKUP(E10-1,$L$36:$N$69,3)),4),"")</f>
        <v>55.3416</v>
      </c>
      <c r="S10" s="27"/>
      <c r="T10" s="287"/>
      <c r="U10" s="287"/>
    </row>
    <row r="11" spans="2:46" x14ac:dyDescent="0.3">
      <c r="D11" s="26" t="str">
        <f t="shared" si="0"/>
        <v>Demand</v>
      </c>
      <c r="E11" s="10">
        <f t="shared" si="1"/>
        <v>2023</v>
      </c>
      <c r="F11" s="25" t="str">
        <f>INDATA_FILL_DEMAND!E10</f>
        <v>RHHSC</v>
      </c>
      <c r="I11" s="29">
        <f>IFERROR(ROUNDDOWN(VLOOKUP(F11,INDATA_FILL_DEMAND!$E$4:$F$251,2,FALSE)*(VLOOKUP(E11,$L$36:$N$69,3)/VLOOKUP(E11-1,$L$36:$N$69,3)),4),"")</f>
        <v>324.93279999999999</v>
      </c>
    </row>
    <row r="12" spans="2:46" ht="16.2" customHeight="1" x14ac:dyDescent="0.3">
      <c r="D12" s="26" t="str">
        <f t="shared" si="0"/>
        <v>Demand</v>
      </c>
      <c r="E12" s="10">
        <f t="shared" si="1"/>
        <v>2023</v>
      </c>
      <c r="F12" s="25" t="str">
        <f>INDATA_FILL_DEMAND!E11</f>
        <v>RHHSE</v>
      </c>
      <c r="I12" s="29">
        <f>IFERROR(ROUNDDOWN(VLOOKUP(F12,INDATA_FILL_DEMAND!$E$4:$F$251,2,FALSE)*(VLOOKUP(E12,$L$36:$N$69,3)/VLOOKUP(E12-1,$L$36:$N$69,3)),4),"")</f>
        <v>38.152200000000001</v>
      </c>
      <c r="S12" s="9"/>
    </row>
    <row r="13" spans="2:46" x14ac:dyDescent="0.3">
      <c r="D13" s="26" t="str">
        <f t="shared" si="0"/>
        <v>*</v>
      </c>
      <c r="E13" s="10">
        <f t="shared" si="1"/>
        <v>2023</v>
      </c>
      <c r="F13" s="25" t="str">
        <f>INDATA_FILL_DEMAND!E12</f>
        <v>RCAPA</v>
      </c>
      <c r="I13" s="29">
        <f>IFERROR(ROUNDDOWN(VLOOKUP(F13,INDATA_FILL_DEMAND!$E$4:$F$251,2,FALSE)*(VLOOKUP(E13,$L$36:$N$69,3)/VLOOKUP(E13-1,$L$36:$N$69,3)),4),"")</f>
        <v>0</v>
      </c>
      <c r="L13" t="s">
        <v>836</v>
      </c>
    </row>
    <row r="14" spans="2:46" ht="16.8" customHeight="1" x14ac:dyDescent="0.3">
      <c r="D14" s="26" t="str">
        <f t="shared" ref="D14:D77" si="2">IF(AND(ISNUMBER(I14),I14&gt;0),"Demand","*")</f>
        <v>*</v>
      </c>
      <c r="E14" s="10">
        <f t="shared" si="1"/>
        <v>2023</v>
      </c>
      <c r="F14" s="25" t="str">
        <f>INDATA_FILL_DEMAND!E13</f>
        <v>RCAPB</v>
      </c>
      <c r="I14" s="29">
        <f>IFERROR(ROUNDDOWN(VLOOKUP(F14,INDATA_FILL_DEMAND!$E$4:$F$251,2,FALSE)*(VLOOKUP(E14,$L$36:$N$69,3)/VLOOKUP(E14-1,$L$36:$N$69,3)),4),"")</f>
        <v>0</v>
      </c>
    </row>
    <row r="15" spans="2:46" x14ac:dyDescent="0.3">
      <c r="D15" s="26" t="str">
        <f t="shared" si="2"/>
        <v>*</v>
      </c>
      <c r="E15" s="10">
        <f t="shared" si="1"/>
        <v>2023</v>
      </c>
      <c r="F15" s="25" t="str">
        <f>INDATA_FILL_DEMAND!E14</f>
        <v>RCAPC</v>
      </c>
      <c r="I15" s="29">
        <f>IFERROR(ROUNDDOWN(VLOOKUP(F15,INDATA_FILL_DEMAND!$E$4:$F$251,2,FALSE)*(VLOOKUP(E15,$L$36:$N$69,3)/VLOOKUP(E15-1,$L$36:$N$69,3)),4),"")</f>
        <v>0</v>
      </c>
      <c r="L15" s="282" t="s">
        <v>837</v>
      </c>
      <c r="M15" s="282"/>
      <c r="N15" s="282">
        <v>2021</v>
      </c>
      <c r="O15" s="282">
        <v>2022</v>
      </c>
      <c r="P15" s="282">
        <v>2023</v>
      </c>
      <c r="Q15" s="282">
        <v>2024</v>
      </c>
      <c r="R15" s="282">
        <v>2025</v>
      </c>
      <c r="S15" s="282">
        <v>2026</v>
      </c>
      <c r="T15" s="282">
        <v>2027</v>
      </c>
      <c r="U15" s="282">
        <v>2028</v>
      </c>
      <c r="V15" s="282">
        <v>2029</v>
      </c>
      <c r="W15" s="282">
        <v>2030</v>
      </c>
      <c r="X15" s="282">
        <v>2031</v>
      </c>
      <c r="Y15" s="291">
        <v>2032</v>
      </c>
      <c r="Z15" s="291">
        <v>2033</v>
      </c>
      <c r="AA15" s="291">
        <v>2034</v>
      </c>
      <c r="AB15" s="291">
        <v>2035</v>
      </c>
      <c r="AC15" s="291">
        <v>2036</v>
      </c>
      <c r="AD15" s="291">
        <v>2037</v>
      </c>
      <c r="AE15" s="291">
        <v>2038</v>
      </c>
      <c r="AF15" s="291">
        <v>2039</v>
      </c>
      <c r="AG15" s="291">
        <v>2040</v>
      </c>
      <c r="AH15" s="291">
        <v>2041</v>
      </c>
      <c r="AI15" s="291">
        <v>2042</v>
      </c>
      <c r="AJ15" s="291">
        <v>2043</v>
      </c>
      <c r="AK15" s="291">
        <v>2044</v>
      </c>
      <c r="AL15" s="291">
        <v>2045</v>
      </c>
      <c r="AM15" s="291">
        <v>2046</v>
      </c>
      <c r="AN15" s="291">
        <v>2047</v>
      </c>
      <c r="AO15" s="291">
        <v>2048</v>
      </c>
      <c r="AP15" s="291">
        <v>2049</v>
      </c>
      <c r="AQ15" s="291">
        <v>2050</v>
      </c>
      <c r="AR15" s="291">
        <v>2051</v>
      </c>
      <c r="AS15" s="291">
        <v>2052</v>
      </c>
      <c r="AT15" s="291">
        <v>2053</v>
      </c>
    </row>
    <row r="16" spans="2:46" x14ac:dyDescent="0.3">
      <c r="D16" s="26" t="str">
        <f t="shared" si="2"/>
        <v>*</v>
      </c>
      <c r="E16" s="10">
        <f t="shared" si="1"/>
        <v>2023</v>
      </c>
      <c r="F16" s="25" t="str">
        <f>INDATA_FILL_DEMAND!E15</f>
        <v>RCAPE</v>
      </c>
      <c r="I16" s="29">
        <f>IFERROR(ROUNDDOWN(VLOOKUP(F16,INDATA_FILL_DEMAND!$E$4:$F$251,2,FALSE)*(VLOOKUP(E16,$L$36:$N$69,3)/VLOOKUP(E16-1,$L$36:$N$69,3)),4),"")</f>
        <v>0</v>
      </c>
      <c r="L16" s="272" t="s">
        <v>838</v>
      </c>
      <c r="M16" s="272"/>
      <c r="N16" s="273">
        <v>1099</v>
      </c>
      <c r="O16" s="273">
        <v>1089</v>
      </c>
      <c r="P16" s="273">
        <v>1087</v>
      </c>
      <c r="Q16" s="273">
        <v>1140</v>
      </c>
      <c r="R16" s="273">
        <v>1196</v>
      </c>
      <c r="S16" s="273">
        <v>1215</v>
      </c>
      <c r="T16" s="273">
        <v>1242</v>
      </c>
      <c r="U16" s="273">
        <v>1294</v>
      </c>
      <c r="V16" s="273">
        <v>1325</v>
      </c>
      <c r="W16" s="273">
        <v>1363</v>
      </c>
      <c r="X16" s="273">
        <v>1396</v>
      </c>
      <c r="Y16" s="288">
        <v>1421.4</v>
      </c>
      <c r="Z16" s="288">
        <v>1454.5727272727299</v>
      </c>
      <c r="AA16" s="288">
        <v>1487.74545454546</v>
      </c>
      <c r="AB16" s="288">
        <v>1520.9181818181801</v>
      </c>
      <c r="AC16" s="288">
        <v>1554.0909090909099</v>
      </c>
      <c r="AD16" s="288">
        <v>1587.26363636364</v>
      </c>
      <c r="AE16" s="288">
        <v>1620.4363636363601</v>
      </c>
      <c r="AF16" s="288">
        <v>1653.6090909090899</v>
      </c>
      <c r="AG16" s="288">
        <v>1686.78181818182</v>
      </c>
      <c r="AH16" s="288">
        <v>1719.95454545455</v>
      </c>
      <c r="AI16" s="288">
        <v>1753.1272727272701</v>
      </c>
      <c r="AJ16" s="288">
        <v>1786.3</v>
      </c>
      <c r="AK16" s="288">
        <v>1819.47272727273</v>
      </c>
      <c r="AL16" s="288">
        <v>1852.6454545454501</v>
      </c>
      <c r="AM16" s="288">
        <v>1885.8181818181799</v>
      </c>
      <c r="AN16" s="288">
        <v>1918.99090909091</v>
      </c>
      <c r="AO16" s="288">
        <v>1952.1636363636401</v>
      </c>
      <c r="AP16" s="288">
        <v>1985.3363636363599</v>
      </c>
      <c r="AQ16" s="288">
        <v>2018.50909090909</v>
      </c>
      <c r="AR16" s="288">
        <v>2051.6818181818198</v>
      </c>
      <c r="AS16" s="288">
        <v>2084.8545454545501</v>
      </c>
      <c r="AT16" s="288">
        <v>2118.02727272727</v>
      </c>
    </row>
    <row r="17" spans="4:46" x14ac:dyDescent="0.3">
      <c r="D17" s="26" t="str">
        <f t="shared" si="2"/>
        <v>*</v>
      </c>
      <c r="E17" s="10">
        <f t="shared" si="1"/>
        <v>2023</v>
      </c>
      <c r="F17" s="25" t="str">
        <f>INDATA_FILL_DEMAND!E16</f>
        <v>RCHSA</v>
      </c>
      <c r="I17" s="29">
        <f>IFERROR(ROUNDDOWN(VLOOKUP(F17,INDATA_FILL_DEMAND!$E$4:$F$251,2,FALSE)*(VLOOKUP(E17,$L$36:$N$69,3)/VLOOKUP(E17-1,$L$36:$N$69,3)),4),"")</f>
        <v>0</v>
      </c>
      <c r="L17" s="274" t="s">
        <v>839</v>
      </c>
      <c r="M17" s="274"/>
      <c r="N17" s="275">
        <v>747</v>
      </c>
      <c r="O17" s="275">
        <v>758</v>
      </c>
      <c r="P17" s="275">
        <v>778</v>
      </c>
      <c r="Q17" s="275">
        <v>805</v>
      </c>
      <c r="R17" s="275">
        <v>781</v>
      </c>
      <c r="S17" s="275">
        <v>799</v>
      </c>
      <c r="T17" s="275">
        <v>820</v>
      </c>
      <c r="U17" s="275">
        <v>833</v>
      </c>
      <c r="V17" s="275">
        <v>859</v>
      </c>
      <c r="W17" s="275">
        <v>864</v>
      </c>
      <c r="X17" s="275">
        <v>870</v>
      </c>
      <c r="Y17" s="289">
        <v>885.47272727272696</v>
      </c>
      <c r="Z17" s="289">
        <v>897.99090909090899</v>
      </c>
      <c r="AA17" s="289">
        <v>910.50909090909101</v>
      </c>
      <c r="AB17" s="289">
        <v>923.02727272727202</v>
      </c>
      <c r="AC17" s="289">
        <v>935.54545454545405</v>
      </c>
      <c r="AD17" s="289">
        <v>948.06363636363596</v>
      </c>
      <c r="AE17" s="289">
        <v>960.58181818181799</v>
      </c>
      <c r="AF17" s="289">
        <v>973.1</v>
      </c>
      <c r="AG17" s="289">
        <v>985.61818181818205</v>
      </c>
      <c r="AH17" s="289">
        <v>998.13636363636294</v>
      </c>
      <c r="AI17" s="289">
        <v>1010.65454545455</v>
      </c>
      <c r="AJ17" s="289">
        <v>1023.17272727273</v>
      </c>
      <c r="AK17" s="289">
        <v>1035.6909090909101</v>
      </c>
      <c r="AL17" s="289">
        <v>1048.20909090909</v>
      </c>
      <c r="AM17" s="289">
        <v>1060.72727272727</v>
      </c>
      <c r="AN17" s="289">
        <v>1073.24545454545</v>
      </c>
      <c r="AO17" s="289">
        <v>1085.76363636364</v>
      </c>
      <c r="AP17" s="289">
        <v>1098.28181818182</v>
      </c>
      <c r="AQ17" s="289">
        <v>1110.8</v>
      </c>
      <c r="AR17" s="289">
        <v>1123.3181818181799</v>
      </c>
      <c r="AS17" s="289">
        <v>1135.8363636363599</v>
      </c>
      <c r="AT17" s="289">
        <v>1148.3545454545499</v>
      </c>
    </row>
    <row r="18" spans="4:46" x14ac:dyDescent="0.3">
      <c r="D18" s="26" t="str">
        <f t="shared" si="2"/>
        <v>*</v>
      </c>
      <c r="E18" s="10">
        <f t="shared" si="1"/>
        <v>2023</v>
      </c>
      <c r="F18" s="25" t="str">
        <f>INDATA_FILL_DEMAND!E17</f>
        <v>RCHSB</v>
      </c>
      <c r="I18" s="29">
        <f>IFERROR(ROUNDDOWN(VLOOKUP(F18,INDATA_FILL_DEMAND!$E$4:$F$251,2,FALSE)*(VLOOKUP(E18,$L$36:$N$69,3)/VLOOKUP(E18-1,$L$36:$N$69,3)),4),"")</f>
        <v>0</v>
      </c>
      <c r="L18" s="276" t="s">
        <v>840</v>
      </c>
      <c r="M18" s="276"/>
      <c r="N18" s="277">
        <v>517</v>
      </c>
      <c r="O18" s="277">
        <v>520</v>
      </c>
      <c r="P18" s="277">
        <v>552</v>
      </c>
      <c r="Q18" s="277">
        <v>565</v>
      </c>
      <c r="R18" s="277">
        <v>606</v>
      </c>
      <c r="S18" s="277">
        <v>615</v>
      </c>
      <c r="T18" s="277">
        <v>641</v>
      </c>
      <c r="U18" s="277">
        <v>628</v>
      </c>
      <c r="V18" s="277">
        <v>617</v>
      </c>
      <c r="W18" s="277">
        <v>624</v>
      </c>
      <c r="X18" s="277">
        <v>649</v>
      </c>
      <c r="Y18" s="289">
        <v>672.10909090909104</v>
      </c>
      <c r="Z18" s="289">
        <v>685.12727272727295</v>
      </c>
      <c r="AA18" s="289">
        <v>698.14545454545498</v>
      </c>
      <c r="AB18" s="289">
        <v>711.16363636363599</v>
      </c>
      <c r="AC18" s="289">
        <v>724.18181818181802</v>
      </c>
      <c r="AD18" s="289">
        <v>737.2</v>
      </c>
      <c r="AE18" s="289">
        <v>750.21818181818196</v>
      </c>
      <c r="AF18" s="289">
        <v>763.23636363636399</v>
      </c>
      <c r="AG18" s="289">
        <v>776.25454545454602</v>
      </c>
      <c r="AH18" s="289">
        <v>789.27272727272702</v>
      </c>
      <c r="AI18" s="289">
        <v>802.29090909090905</v>
      </c>
      <c r="AJ18" s="289">
        <v>815.30909090909097</v>
      </c>
      <c r="AK18" s="289">
        <v>828.327272727273</v>
      </c>
      <c r="AL18" s="289">
        <v>841.34545454545503</v>
      </c>
      <c r="AM18" s="289">
        <v>854.36363636363603</v>
      </c>
      <c r="AN18" s="289">
        <v>867.38181818181795</v>
      </c>
      <c r="AO18" s="289">
        <v>880.4</v>
      </c>
      <c r="AP18" s="289">
        <v>893.41818181818201</v>
      </c>
      <c r="AQ18" s="289">
        <v>906.43636363636404</v>
      </c>
      <c r="AR18" s="289">
        <v>919.45454545454595</v>
      </c>
      <c r="AS18" s="289">
        <v>932.47272727272696</v>
      </c>
      <c r="AT18" s="289">
        <v>945.49090909090899</v>
      </c>
    </row>
    <row r="19" spans="4:46" x14ac:dyDescent="0.3">
      <c r="D19" s="26" t="str">
        <f t="shared" si="2"/>
        <v>*</v>
      </c>
      <c r="E19" s="10">
        <f t="shared" si="1"/>
        <v>2023</v>
      </c>
      <c r="F19" s="25" t="str">
        <f>INDATA_FILL_DEMAND!E18</f>
        <v>RCHSC</v>
      </c>
      <c r="I19" s="29">
        <f>IFERROR(ROUNDDOWN(VLOOKUP(F19,INDATA_FILL_DEMAND!$E$4:$F$251,2,FALSE)*(VLOOKUP(E19,$L$36:$N$69,3)/VLOOKUP(E19-1,$L$36:$N$69,3)),4),"")</f>
        <v>0</v>
      </c>
      <c r="L19" s="274" t="s">
        <v>841</v>
      </c>
      <c r="M19" s="274"/>
      <c r="N19" s="275">
        <v>514</v>
      </c>
      <c r="O19" s="275">
        <v>509</v>
      </c>
      <c r="P19" s="275">
        <v>507</v>
      </c>
      <c r="Q19" s="275">
        <v>541</v>
      </c>
      <c r="R19" s="275">
        <v>551</v>
      </c>
      <c r="S19" s="275">
        <v>583</v>
      </c>
      <c r="T19" s="275">
        <v>589</v>
      </c>
      <c r="U19" s="275">
        <v>627</v>
      </c>
      <c r="V19" s="275">
        <v>634</v>
      </c>
      <c r="W19" s="275">
        <v>657</v>
      </c>
      <c r="X19" s="275">
        <v>643</v>
      </c>
      <c r="Y19" s="289">
        <v>677.43636363636404</v>
      </c>
      <c r="Z19" s="289">
        <v>694.05454545454597</v>
      </c>
      <c r="AA19" s="289">
        <v>710.67272727272803</v>
      </c>
      <c r="AB19" s="289">
        <v>727.29090909090905</v>
      </c>
      <c r="AC19" s="289">
        <v>743.90909090909099</v>
      </c>
      <c r="AD19" s="289">
        <v>760.52727272727304</v>
      </c>
      <c r="AE19" s="289">
        <v>777.14545454545498</v>
      </c>
      <c r="AF19" s="289">
        <v>793.76363636363703</v>
      </c>
      <c r="AG19" s="289">
        <v>810.38181818181897</v>
      </c>
      <c r="AH19" s="289">
        <v>827</v>
      </c>
      <c r="AI19" s="289">
        <v>843.61818181818205</v>
      </c>
      <c r="AJ19" s="289">
        <v>860.23636363636399</v>
      </c>
      <c r="AK19" s="289">
        <v>876.85454545454604</v>
      </c>
      <c r="AL19" s="289">
        <v>893.47272727272798</v>
      </c>
      <c r="AM19" s="289">
        <v>910.09090909090901</v>
      </c>
      <c r="AN19" s="289">
        <v>926.70909090909095</v>
      </c>
      <c r="AO19" s="289">
        <v>943.327272727273</v>
      </c>
      <c r="AP19" s="289">
        <v>959.94545454545505</v>
      </c>
      <c r="AQ19" s="289">
        <v>976.56363636363699</v>
      </c>
      <c r="AR19" s="289">
        <v>993.18181818181904</v>
      </c>
      <c r="AS19" s="289">
        <v>1009.8</v>
      </c>
      <c r="AT19" s="289">
        <v>1026.4181818181801</v>
      </c>
    </row>
    <row r="20" spans="4:46" x14ac:dyDescent="0.3">
      <c r="D20" s="26" t="str">
        <f t="shared" si="2"/>
        <v>*</v>
      </c>
      <c r="E20" s="10">
        <f t="shared" si="1"/>
        <v>2023</v>
      </c>
      <c r="F20" s="25" t="str">
        <f>INDATA_FILL_DEMAND!E19</f>
        <v>RCHSE</v>
      </c>
      <c r="I20" s="29">
        <f>IFERROR(ROUNDDOWN(VLOOKUP(F20,INDATA_FILL_DEMAND!$E$4:$F$251,2,FALSE)*(VLOOKUP(E20,$L$36:$N$69,3)/VLOOKUP(E20-1,$L$36:$N$69,3)),4),"")</f>
        <v>0</v>
      </c>
      <c r="L20" s="276" t="s">
        <v>842</v>
      </c>
      <c r="M20" s="276"/>
      <c r="N20" s="277">
        <v>472</v>
      </c>
      <c r="O20" s="277">
        <v>508</v>
      </c>
      <c r="P20" s="277">
        <v>500</v>
      </c>
      <c r="Q20" s="277">
        <v>527</v>
      </c>
      <c r="R20" s="277">
        <v>528</v>
      </c>
      <c r="S20" s="277">
        <v>525</v>
      </c>
      <c r="T20" s="277">
        <v>551</v>
      </c>
      <c r="U20" s="277">
        <v>560</v>
      </c>
      <c r="V20" s="277">
        <v>587</v>
      </c>
      <c r="W20" s="277">
        <v>591</v>
      </c>
      <c r="X20" s="277">
        <v>624</v>
      </c>
      <c r="Y20" s="289">
        <v>621.654545454546</v>
      </c>
      <c r="Z20" s="289">
        <v>634.76363636363601</v>
      </c>
      <c r="AA20" s="289">
        <v>647.87272727272796</v>
      </c>
      <c r="AB20" s="289">
        <v>660.98181818181797</v>
      </c>
      <c r="AC20" s="289">
        <v>674.09090909090901</v>
      </c>
      <c r="AD20" s="289">
        <v>687.20000000000095</v>
      </c>
      <c r="AE20" s="289">
        <v>700.30909090909097</v>
      </c>
      <c r="AF20" s="289">
        <v>713.41818181818098</v>
      </c>
      <c r="AG20" s="289">
        <v>726.52727272727202</v>
      </c>
      <c r="AH20" s="289">
        <v>739.63636363636397</v>
      </c>
      <c r="AI20" s="289">
        <v>752.745454545455</v>
      </c>
      <c r="AJ20" s="289">
        <v>765.85454545454502</v>
      </c>
      <c r="AK20" s="289">
        <v>778.96363636363697</v>
      </c>
      <c r="AL20" s="289">
        <v>792.07272727272698</v>
      </c>
      <c r="AM20" s="289">
        <v>805.18181818181802</v>
      </c>
      <c r="AN20" s="289">
        <v>818.29090909090996</v>
      </c>
      <c r="AO20" s="289">
        <v>831.400000000001</v>
      </c>
      <c r="AP20" s="289">
        <v>844.50909090908999</v>
      </c>
      <c r="AQ20" s="289">
        <v>857.61818181818103</v>
      </c>
      <c r="AR20" s="289">
        <v>870.72727272727298</v>
      </c>
      <c r="AS20" s="289">
        <v>883.83636363636401</v>
      </c>
      <c r="AT20" s="289">
        <v>896.94545454545403</v>
      </c>
    </row>
    <row r="21" spans="4:46" x14ac:dyDescent="0.3">
      <c r="D21" s="26" t="str">
        <f t="shared" si="2"/>
        <v>Demand</v>
      </c>
      <c r="E21" s="10">
        <f t="shared" si="1"/>
        <v>2023</v>
      </c>
      <c r="F21" s="25" t="str">
        <f>INDATA_FILL_DEMAND!E20</f>
        <v>RWAPA</v>
      </c>
      <c r="I21" s="29">
        <f>IFERROR(ROUNDDOWN(VLOOKUP(F21,INDATA_FILL_DEMAND!$E$4:$F$251,2,FALSE)*(VLOOKUP(E21,$L$36:$N$69,3)/VLOOKUP(E21-1,$L$36:$N$69,3)),4),"")</f>
        <v>1.8360000000000001</v>
      </c>
      <c r="L21" s="274" t="s">
        <v>843</v>
      </c>
      <c r="M21" s="274"/>
      <c r="N21" s="275">
        <v>924</v>
      </c>
      <c r="O21" s="275">
        <v>936</v>
      </c>
      <c r="P21" s="275">
        <v>969</v>
      </c>
      <c r="Q21" s="278">
        <v>1026</v>
      </c>
      <c r="R21" s="278">
        <v>1057</v>
      </c>
      <c r="S21" s="278">
        <v>1062</v>
      </c>
      <c r="T21" s="278">
        <v>1081</v>
      </c>
      <c r="U21" s="278">
        <v>1108</v>
      </c>
      <c r="V21" s="278">
        <v>1076</v>
      </c>
      <c r="W21" s="278">
        <v>1098</v>
      </c>
      <c r="X21" s="278">
        <v>1107</v>
      </c>
      <c r="Y21" s="289">
        <v>1153.3818181818201</v>
      </c>
      <c r="Z21" s="289">
        <v>1172.21818181818</v>
      </c>
      <c r="AA21" s="289">
        <v>1191.05454545455</v>
      </c>
      <c r="AB21" s="289">
        <v>1209.8909090909101</v>
      </c>
      <c r="AC21" s="289">
        <v>1228.72727272727</v>
      </c>
      <c r="AD21" s="289">
        <v>1247.5636363636399</v>
      </c>
      <c r="AE21" s="289">
        <v>1266.4000000000001</v>
      </c>
      <c r="AF21" s="289">
        <v>1285.23636363636</v>
      </c>
      <c r="AG21" s="289">
        <v>1304.0727272727299</v>
      </c>
      <c r="AH21" s="289">
        <v>1322.9090909090901</v>
      </c>
      <c r="AI21" s="289">
        <v>1341.74545454545</v>
      </c>
      <c r="AJ21" s="289">
        <v>1360.5818181818199</v>
      </c>
      <c r="AK21" s="289">
        <v>1379.4181818181801</v>
      </c>
      <c r="AL21" s="289">
        <v>1398.25454545455</v>
      </c>
      <c r="AM21" s="289">
        <v>1417.0909090909099</v>
      </c>
      <c r="AN21" s="289">
        <v>1435.9272727272701</v>
      </c>
      <c r="AO21" s="289">
        <v>1454.76363636364</v>
      </c>
      <c r="AP21" s="289">
        <v>1473.6</v>
      </c>
      <c r="AQ21" s="289">
        <v>1492.4363636363601</v>
      </c>
      <c r="AR21" s="289">
        <v>1511.27272727273</v>
      </c>
      <c r="AS21" s="289">
        <v>1530.1090909090899</v>
      </c>
      <c r="AT21" s="289">
        <v>1548.94545454545</v>
      </c>
    </row>
    <row r="22" spans="4:46" x14ac:dyDescent="0.3">
      <c r="D22" s="26" t="str">
        <f t="shared" si="2"/>
        <v>Demand</v>
      </c>
      <c r="E22" s="10">
        <f t="shared" si="1"/>
        <v>2023</v>
      </c>
      <c r="F22" s="25" t="str">
        <f>INDATA_FILL_DEMAND!E21</f>
        <v>RWAPB</v>
      </c>
      <c r="I22" s="29">
        <f>IFERROR(ROUNDDOWN(VLOOKUP(F22,INDATA_FILL_DEMAND!$E$4:$F$251,2,FALSE)*(VLOOKUP(E22,$L$36:$N$69,3)/VLOOKUP(E22-1,$L$36:$N$69,3)),4),"")</f>
        <v>2.5748000000000002</v>
      </c>
      <c r="L22" s="276" t="s">
        <v>844</v>
      </c>
      <c r="M22" s="276"/>
      <c r="N22" s="279">
        <v>4272</v>
      </c>
      <c r="O22" s="279">
        <v>4381</v>
      </c>
      <c r="P22" s="279">
        <v>4509</v>
      </c>
      <c r="Q22" s="279">
        <v>4877</v>
      </c>
      <c r="R22" s="279">
        <v>5091</v>
      </c>
      <c r="S22" s="279">
        <v>5207</v>
      </c>
      <c r="T22" s="279">
        <v>5382</v>
      </c>
      <c r="U22" s="279">
        <v>5583</v>
      </c>
      <c r="V22" s="279">
        <v>5644</v>
      </c>
      <c r="W22" s="279">
        <v>5723</v>
      </c>
      <c r="X22" s="279">
        <v>5840</v>
      </c>
      <c r="Y22" s="289">
        <v>6136.2363636363598</v>
      </c>
      <c r="Z22" s="289">
        <v>6302.7454545454502</v>
      </c>
      <c r="AA22" s="289">
        <v>6469.2545454545398</v>
      </c>
      <c r="AB22" s="289">
        <v>6635.7636363636302</v>
      </c>
      <c r="AC22" s="289">
        <v>6802.2727272727197</v>
      </c>
      <c r="AD22" s="289">
        <v>6968.7818181818102</v>
      </c>
      <c r="AE22" s="289">
        <v>7135.2909090909097</v>
      </c>
      <c r="AF22" s="289">
        <v>7301.8</v>
      </c>
      <c r="AG22" s="289">
        <v>7468.3090909090897</v>
      </c>
      <c r="AH22" s="289">
        <v>7634.8181818181802</v>
      </c>
      <c r="AI22" s="289">
        <v>7801.3272727272697</v>
      </c>
      <c r="AJ22" s="289">
        <v>7967.8363636363601</v>
      </c>
      <c r="AK22" s="289">
        <v>8134.3454545454497</v>
      </c>
      <c r="AL22" s="289">
        <v>8300.8545454545401</v>
      </c>
      <c r="AM22" s="289">
        <v>8467.3636363636306</v>
      </c>
      <c r="AN22" s="289">
        <v>8633.8727272727192</v>
      </c>
      <c r="AO22" s="289">
        <v>8800.3818181818096</v>
      </c>
      <c r="AP22" s="289">
        <v>8966.8909090909092</v>
      </c>
      <c r="AQ22" s="289">
        <v>9133.4000000000106</v>
      </c>
      <c r="AR22" s="289">
        <v>9299.9090909090901</v>
      </c>
      <c r="AS22" s="289">
        <v>9466.4181818181805</v>
      </c>
      <c r="AT22" s="289">
        <v>9632.9272727272692</v>
      </c>
    </row>
    <row r="23" spans="4:46" x14ac:dyDescent="0.3">
      <c r="D23" s="26" t="str">
        <f t="shared" si="2"/>
        <v>Demand</v>
      </c>
      <c r="E23" s="10">
        <f t="shared" si="1"/>
        <v>2023</v>
      </c>
      <c r="F23" s="25" t="str">
        <f>INDATA_FILL_DEMAND!E22</f>
        <v>RWAPC</v>
      </c>
      <c r="I23" s="29">
        <f>IFERROR(ROUNDDOWN(VLOOKUP(F23,INDATA_FILL_DEMAND!$E$4:$F$251,2,FALSE)*(VLOOKUP(E23,$L$36:$N$69,3)/VLOOKUP(E23-1,$L$36:$N$69,3)),4),"")</f>
        <v>39.176099999999998</v>
      </c>
      <c r="L23" s="274" t="s">
        <v>845</v>
      </c>
      <c r="M23" s="274"/>
      <c r="N23" s="278">
        <v>4455</v>
      </c>
      <c r="O23" s="278">
        <v>4403</v>
      </c>
      <c r="P23" s="278">
        <v>4314</v>
      </c>
      <c r="Q23" s="278">
        <v>4318</v>
      </c>
      <c r="R23" s="278">
        <v>4318</v>
      </c>
      <c r="S23" s="278">
        <v>4281</v>
      </c>
      <c r="T23" s="278">
        <v>4314</v>
      </c>
      <c r="U23" s="278">
        <v>4310</v>
      </c>
      <c r="V23" s="278">
        <v>4269</v>
      </c>
      <c r="W23" s="278">
        <v>4278</v>
      </c>
      <c r="X23" s="278">
        <v>4298</v>
      </c>
      <c r="Y23" s="289">
        <v>4244.9090909090901</v>
      </c>
      <c r="Z23" s="289">
        <v>4231.8181818181802</v>
      </c>
      <c r="AA23" s="289">
        <v>4218.7272727272702</v>
      </c>
      <c r="AB23" s="289">
        <v>4205.6363636363603</v>
      </c>
      <c r="AC23" s="289">
        <v>4192.5454545454504</v>
      </c>
      <c r="AD23" s="289">
        <v>4179.4545454545496</v>
      </c>
      <c r="AE23" s="289">
        <v>4166.3636363636397</v>
      </c>
      <c r="AF23" s="289">
        <v>4153.2727272727298</v>
      </c>
      <c r="AG23" s="289">
        <v>4140.1818181818198</v>
      </c>
      <c r="AH23" s="289">
        <v>4127.0909090909099</v>
      </c>
      <c r="AI23" s="289">
        <v>4114</v>
      </c>
      <c r="AJ23" s="289">
        <v>4100.9090909090901</v>
      </c>
      <c r="AK23" s="289">
        <v>4087.8181818181802</v>
      </c>
      <c r="AL23" s="289">
        <v>4074.7272727272698</v>
      </c>
      <c r="AM23" s="289">
        <v>4061.6363636363599</v>
      </c>
      <c r="AN23" s="289">
        <v>4048.54545454545</v>
      </c>
      <c r="AO23" s="289">
        <v>4035.45454545455</v>
      </c>
      <c r="AP23" s="289">
        <v>4022.3636363636401</v>
      </c>
      <c r="AQ23" s="289">
        <v>4009.2727272727302</v>
      </c>
      <c r="AR23" s="289">
        <v>3996.1818181818198</v>
      </c>
      <c r="AS23" s="289">
        <v>3983.0909090909099</v>
      </c>
      <c r="AT23" s="289">
        <v>3970</v>
      </c>
    </row>
    <row r="24" spans="4:46" x14ac:dyDescent="0.3">
      <c r="D24" s="26" t="str">
        <f t="shared" si="2"/>
        <v>Demand</v>
      </c>
      <c r="E24" s="10">
        <f t="shared" si="1"/>
        <v>2023</v>
      </c>
      <c r="F24" s="25" t="str">
        <f>INDATA_FILL_DEMAND!E23</f>
        <v>RWAPE</v>
      </c>
      <c r="I24" s="29">
        <f>IFERROR(ROUNDDOWN(VLOOKUP(F24,INDATA_FILL_DEMAND!$E$4:$F$251,2,FALSE)*(VLOOKUP(E24,$L$36:$N$69,3)/VLOOKUP(E24-1,$L$36:$N$69,3)),4),"")</f>
        <v>5.5407000000000002</v>
      </c>
      <c r="L24" s="276" t="s">
        <v>846</v>
      </c>
      <c r="M24" s="276"/>
      <c r="N24" s="279">
        <v>3111</v>
      </c>
      <c r="O24" s="279">
        <v>3130</v>
      </c>
      <c r="P24" s="279">
        <v>3135</v>
      </c>
      <c r="Q24" s="279">
        <v>3184</v>
      </c>
      <c r="R24" s="279">
        <v>3216</v>
      </c>
      <c r="S24" s="279">
        <v>3192</v>
      </c>
      <c r="T24" s="279">
        <v>3167</v>
      </c>
      <c r="U24" s="279">
        <v>3150</v>
      </c>
      <c r="V24" s="279">
        <v>3171</v>
      </c>
      <c r="W24" s="279">
        <v>3182</v>
      </c>
      <c r="X24" s="279">
        <v>3172</v>
      </c>
      <c r="Y24" s="289">
        <v>3192.03636363636</v>
      </c>
      <c r="Z24" s="289">
        <v>3196.6181818181799</v>
      </c>
      <c r="AA24" s="289">
        <v>3201.2</v>
      </c>
      <c r="AB24" s="289">
        <v>3205.7818181818202</v>
      </c>
      <c r="AC24" s="289">
        <v>3210.3636363636401</v>
      </c>
      <c r="AD24" s="289">
        <v>3214.94545454545</v>
      </c>
      <c r="AE24" s="289">
        <v>3219.52727272727</v>
      </c>
      <c r="AF24" s="289">
        <v>3224.1090909090899</v>
      </c>
      <c r="AG24" s="289">
        <v>3228.6909090909098</v>
      </c>
      <c r="AH24" s="289">
        <v>3233.2727272727302</v>
      </c>
      <c r="AI24" s="289">
        <v>3237.8545454545501</v>
      </c>
      <c r="AJ24" s="289">
        <v>3242.4363636363601</v>
      </c>
      <c r="AK24" s="289">
        <v>3247.01818181818</v>
      </c>
      <c r="AL24" s="289">
        <v>3251.6</v>
      </c>
      <c r="AM24" s="289">
        <v>3256.1818181818198</v>
      </c>
      <c r="AN24" s="289">
        <v>3260.7636363636402</v>
      </c>
      <c r="AO24" s="289">
        <v>3265.3454545454501</v>
      </c>
      <c r="AP24" s="289">
        <v>3269.9272727272701</v>
      </c>
      <c r="AQ24" s="289">
        <v>3274.50909090909</v>
      </c>
      <c r="AR24" s="289">
        <v>3279.0909090909099</v>
      </c>
      <c r="AS24" s="289">
        <v>3283.6727272727298</v>
      </c>
      <c r="AT24" s="289">
        <v>3288.2545454545502</v>
      </c>
    </row>
    <row r="25" spans="4:46" x14ac:dyDescent="0.3">
      <c r="D25" s="26" t="str">
        <f t="shared" si="2"/>
        <v>Demand</v>
      </c>
      <c r="E25" s="10">
        <f t="shared" si="1"/>
        <v>2023</v>
      </c>
      <c r="F25" s="25" t="str">
        <f>INDATA_FILL_DEMAND!E24</f>
        <v>RWHSA</v>
      </c>
      <c r="I25" s="29">
        <f>IFERROR(ROUNDDOWN(VLOOKUP(F25,INDATA_FILL_DEMAND!$E$4:$F$251,2,FALSE)*(VLOOKUP(E25,$L$36:$N$69,3)/VLOOKUP(E25-1,$L$36:$N$69,3)),4),"")</f>
        <v>1.6294999999999999</v>
      </c>
      <c r="L25" s="280" t="s">
        <v>847</v>
      </c>
      <c r="M25" s="280"/>
      <c r="N25" s="281">
        <v>1338</v>
      </c>
      <c r="O25" s="281">
        <v>1324</v>
      </c>
      <c r="P25" s="281">
        <v>1336</v>
      </c>
      <c r="Q25" s="281">
        <v>1340</v>
      </c>
      <c r="R25" s="281">
        <v>1348</v>
      </c>
      <c r="S25" s="281">
        <v>1386</v>
      </c>
      <c r="T25" s="281">
        <v>1407</v>
      </c>
      <c r="U25" s="281">
        <v>1438</v>
      </c>
      <c r="V25" s="281">
        <v>1463</v>
      </c>
      <c r="W25" s="281">
        <v>1478</v>
      </c>
      <c r="X25" s="281">
        <v>1504</v>
      </c>
      <c r="Y25" s="290">
        <v>1510.1090909090899</v>
      </c>
      <c r="Z25" s="290">
        <v>1529.03636363636</v>
      </c>
      <c r="AA25" s="290">
        <v>1547.96363636364</v>
      </c>
      <c r="AB25" s="290">
        <v>1566.8909090909101</v>
      </c>
      <c r="AC25" s="290">
        <v>1585.8181818181799</v>
      </c>
      <c r="AD25" s="290">
        <v>1604.74545454546</v>
      </c>
      <c r="AE25" s="290">
        <v>1623.6727272727301</v>
      </c>
      <c r="AF25" s="290">
        <v>1642.6</v>
      </c>
      <c r="AG25" s="290">
        <v>1661.52727272727</v>
      </c>
      <c r="AH25" s="290">
        <v>1680.45454545455</v>
      </c>
      <c r="AI25" s="290">
        <v>1699.3818181818201</v>
      </c>
      <c r="AJ25" s="290">
        <v>1718.3090909090899</v>
      </c>
      <c r="AK25" s="290">
        <v>1737.23636363636</v>
      </c>
      <c r="AL25" s="290">
        <v>1756.1636363636401</v>
      </c>
      <c r="AM25" s="290">
        <v>1775.0909090909099</v>
      </c>
      <c r="AN25" s="290">
        <v>1794.01818181818</v>
      </c>
      <c r="AO25" s="290">
        <v>1812.9454545454601</v>
      </c>
      <c r="AP25" s="290">
        <v>1831.8727272727299</v>
      </c>
      <c r="AQ25" s="290">
        <v>1850.8</v>
      </c>
      <c r="AR25" s="290">
        <v>1869.72727272727</v>
      </c>
      <c r="AS25" s="290">
        <v>1888.6545454545501</v>
      </c>
      <c r="AT25" s="290">
        <v>1907.5818181818199</v>
      </c>
    </row>
    <row r="26" spans="4:46" x14ac:dyDescent="0.3">
      <c r="D26" s="26" t="str">
        <f t="shared" si="2"/>
        <v>Demand</v>
      </c>
      <c r="E26" s="10">
        <f t="shared" si="1"/>
        <v>2023</v>
      </c>
      <c r="F26" s="25" t="str">
        <f>INDATA_FILL_DEMAND!E25</f>
        <v>RWHSB</v>
      </c>
      <c r="I26" s="29">
        <f>IFERROR(ROUNDDOWN(VLOOKUP(F26,INDATA_FILL_DEMAND!$E$4:$F$251,2,FALSE)*(VLOOKUP(E26,$L$36:$N$69,3)/VLOOKUP(E26-1,$L$36:$N$69,3)),4),"")</f>
        <v>6.4436</v>
      </c>
      <c r="L26" s="282" t="s">
        <v>848</v>
      </c>
      <c r="M26" s="295" t="s">
        <v>855</v>
      </c>
      <c r="N26" s="283">
        <f>SUM(N16:N25)</f>
        <v>17449</v>
      </c>
      <c r="O26" s="283">
        <f t="shared" ref="O26:AT26" si="3">SUM(O16:O25)</f>
        <v>17558</v>
      </c>
      <c r="P26" s="283">
        <f t="shared" si="3"/>
        <v>17687</v>
      </c>
      <c r="Q26" s="283">
        <f t="shared" si="3"/>
        <v>18323</v>
      </c>
      <c r="R26" s="283">
        <f t="shared" si="3"/>
        <v>18692</v>
      </c>
      <c r="S26" s="283">
        <f t="shared" si="3"/>
        <v>18865</v>
      </c>
      <c r="T26" s="283">
        <f t="shared" si="3"/>
        <v>19194</v>
      </c>
      <c r="U26" s="283">
        <f t="shared" si="3"/>
        <v>19531</v>
      </c>
      <c r="V26" s="283">
        <f t="shared" si="3"/>
        <v>19645</v>
      </c>
      <c r="W26" s="283">
        <f t="shared" si="3"/>
        <v>19858</v>
      </c>
      <c r="X26" s="283">
        <f t="shared" si="3"/>
        <v>20103</v>
      </c>
      <c r="Y26" s="291">
        <f t="shared" si="3"/>
        <v>20514.745454545446</v>
      </c>
      <c r="Z26" s="291">
        <f t="shared" si="3"/>
        <v>20798.945454545443</v>
      </c>
      <c r="AA26" s="291">
        <f t="shared" si="3"/>
        <v>21083.145454545462</v>
      </c>
      <c r="AB26" s="291">
        <f t="shared" si="3"/>
        <v>21367.345454545448</v>
      </c>
      <c r="AC26" s="291">
        <f t="shared" si="3"/>
        <v>21651.545454545445</v>
      </c>
      <c r="AD26" s="291">
        <f t="shared" si="3"/>
        <v>21935.74545454546</v>
      </c>
      <c r="AE26" s="291">
        <f t="shared" si="3"/>
        <v>22219.945454545457</v>
      </c>
      <c r="AF26" s="291">
        <f t="shared" si="3"/>
        <v>22504.145454545451</v>
      </c>
      <c r="AG26" s="291">
        <f t="shared" si="3"/>
        <v>22788.345454545462</v>
      </c>
      <c r="AH26" s="291">
        <f t="shared" si="3"/>
        <v>23072.545454545467</v>
      </c>
      <c r="AI26" s="291">
        <f t="shared" si="3"/>
        <v>23356.745454545457</v>
      </c>
      <c r="AJ26" s="291">
        <f t="shared" si="3"/>
        <v>23640.945454545446</v>
      </c>
      <c r="AK26" s="291">
        <f t="shared" si="3"/>
        <v>23925.145454545447</v>
      </c>
      <c r="AL26" s="291">
        <f t="shared" si="3"/>
        <v>24209.345454545448</v>
      </c>
      <c r="AM26" s="291">
        <f t="shared" si="3"/>
        <v>24493.545454545441</v>
      </c>
      <c r="AN26" s="291">
        <f t="shared" si="3"/>
        <v>24777.745454545438</v>
      </c>
      <c r="AO26" s="291">
        <f t="shared" si="3"/>
        <v>25061.945454545468</v>
      </c>
      <c r="AP26" s="291">
        <f t="shared" si="3"/>
        <v>25346.145454545458</v>
      </c>
      <c r="AQ26" s="291">
        <f t="shared" si="3"/>
        <v>25630.345454545462</v>
      </c>
      <c r="AR26" s="291">
        <f t="shared" si="3"/>
        <v>25914.545454545452</v>
      </c>
      <c r="AS26" s="291">
        <f t="shared" si="3"/>
        <v>26198.74545454546</v>
      </c>
      <c r="AT26" s="291">
        <f t="shared" si="3"/>
        <v>26482.945454545454</v>
      </c>
    </row>
    <row r="27" spans="4:46" x14ac:dyDescent="0.3">
      <c r="D27" s="26" t="str">
        <f t="shared" si="2"/>
        <v>Demand</v>
      </c>
      <c r="E27" s="10">
        <f t="shared" si="1"/>
        <v>2023</v>
      </c>
      <c r="F27" s="25" t="str">
        <f>INDATA_FILL_DEMAND!E26</f>
        <v>RWHSC</v>
      </c>
      <c r="I27" s="29">
        <f>IFERROR(ROUNDDOWN(VLOOKUP(F27,INDATA_FILL_DEMAND!$E$4:$F$251,2,FALSE)*(VLOOKUP(E27,$L$36:$N$69,3)/VLOOKUP(E27-1,$L$36:$N$69,3)),4),"")</f>
        <v>37.833300000000001</v>
      </c>
      <c r="K27" s="9" t="s">
        <v>849</v>
      </c>
      <c r="L27" s="9" t="s">
        <v>52</v>
      </c>
      <c r="M27" s="9">
        <v>0.25</v>
      </c>
      <c r="N27" s="284"/>
      <c r="O27" s="284">
        <f>O28*$M$27</f>
        <v>7.8084703994499294E-4</v>
      </c>
      <c r="P27" s="284">
        <f t="shared" ref="P27:AT27" si="4">P28*$M$27</f>
        <v>9.183847818658164E-4</v>
      </c>
      <c r="Q27" s="284">
        <f t="shared" si="4"/>
        <v>4.494826708882238E-3</v>
      </c>
      <c r="R27" s="284">
        <f t="shared" si="4"/>
        <v>2.5173279484800581E-3</v>
      </c>
      <c r="S27" s="284">
        <f t="shared" si="4"/>
        <v>1.1569120479349437E-3</v>
      </c>
      <c r="T27" s="284">
        <f t="shared" si="4"/>
        <v>2.1799628942485993E-3</v>
      </c>
      <c r="U27" s="284">
        <f t="shared" si="4"/>
        <v>2.1946962592476749E-3</v>
      </c>
      <c r="V27" s="284">
        <f t="shared" si="4"/>
        <v>7.2960933899954283E-4</v>
      </c>
      <c r="W27" s="284">
        <f t="shared" si="4"/>
        <v>1.3553066938152281E-3</v>
      </c>
      <c r="X27" s="284">
        <f t="shared" si="4"/>
        <v>1.542199617282719E-3</v>
      </c>
      <c r="Y27" s="284">
        <f t="shared" si="4"/>
        <v>2.5602239376302516E-3</v>
      </c>
      <c r="Z27" s="284">
        <f t="shared" si="4"/>
        <v>1.7316812474574561E-3</v>
      </c>
      <c r="AA27" s="284">
        <f t="shared" si="4"/>
        <v>1.7080192876912648E-3</v>
      </c>
      <c r="AB27" s="284">
        <f t="shared" si="4"/>
        <v>1.6849952525627154E-3</v>
      </c>
      <c r="AC27" s="284">
        <f t="shared" si="4"/>
        <v>1.6625836875980571E-3</v>
      </c>
      <c r="AD27" s="284">
        <f t="shared" si="4"/>
        <v>1.6407604747929738E-3</v>
      </c>
      <c r="AE27" s="284">
        <f t="shared" si="4"/>
        <v>1.619502746036755E-3</v>
      </c>
      <c r="AF27" s="284">
        <f t="shared" si="4"/>
        <v>1.5987888031800679E-3</v>
      </c>
      <c r="AG27" s="284">
        <f t="shared" si="4"/>
        <v>1.5785980441583858E-3</v>
      </c>
      <c r="AH27" s="284">
        <f t="shared" si="4"/>
        <v>1.5589108946439389E-3</v>
      </c>
      <c r="AI27" s="284">
        <f t="shared" si="4"/>
        <v>1.5397087447497071E-3</v>
      </c>
      <c r="AJ27" s="284">
        <f t="shared" si="4"/>
        <v>1.5209738903536052E-3</v>
      </c>
      <c r="AK27" s="284">
        <f t="shared" si="4"/>
        <v>1.5026894786549228E-3</v>
      </c>
      <c r="AL27" s="284">
        <f t="shared" si="4"/>
        <v>1.4848394576113533E-3</v>
      </c>
      <c r="AM27" s="284">
        <f t="shared" si="4"/>
        <v>1.4674085289377026E-3</v>
      </c>
      <c r="AN27" s="284">
        <f t="shared" si="4"/>
        <v>1.4503821043762855E-3</v>
      </c>
      <c r="AO27" s="284">
        <f t="shared" si="4"/>
        <v>1.4337462649769428E-3</v>
      </c>
      <c r="AP27" s="284">
        <f t="shared" si="4"/>
        <v>1.4174877231470373E-3</v>
      </c>
      <c r="AQ27" s="284">
        <f t="shared" si="4"/>
        <v>1.4015937872569051E-3</v>
      </c>
      <c r="AR27" s="284">
        <f t="shared" si="4"/>
        <v>1.3860523285962323E-3</v>
      </c>
      <c r="AS27" s="284">
        <f t="shared" si="4"/>
        <v>1.370851750508717E-3</v>
      </c>
      <c r="AT27" s="284">
        <f t="shared" si="4"/>
        <v>1.3559809595323769E-3</v>
      </c>
    </row>
    <row r="28" spans="4:46" x14ac:dyDescent="0.3">
      <c r="D28" s="26" t="str">
        <f t="shared" si="2"/>
        <v>Demand</v>
      </c>
      <c r="E28" s="10">
        <f t="shared" si="1"/>
        <v>2023</v>
      </c>
      <c r="F28" s="25" t="str">
        <f>INDATA_FILL_DEMAND!E27</f>
        <v>RWHSE</v>
      </c>
      <c r="I28" s="29">
        <f>IFERROR(ROUNDDOWN(VLOOKUP(F28,INDATA_FILL_DEMAND!$E$4:$F$251,2,FALSE)*(VLOOKUP(E28,$L$36:$N$69,3)/VLOOKUP(E28-1,$L$36:$N$69,3)),4),"")</f>
        <v>2.6846000000000001</v>
      </c>
      <c r="L28" s="34" t="s">
        <v>835</v>
      </c>
      <c r="M28" s="34">
        <v>0.5</v>
      </c>
      <c r="O28" s="284">
        <f>O29*$M$28</f>
        <v>3.1233881597799718E-3</v>
      </c>
      <c r="P28" s="284">
        <f t="shared" ref="P28:AT28" si="5">P29*$M$28</f>
        <v>3.6735391274632656E-3</v>
      </c>
      <c r="Q28" s="284">
        <f t="shared" si="5"/>
        <v>1.7979306835528952E-2</v>
      </c>
      <c r="R28" s="284">
        <f t="shared" si="5"/>
        <v>1.0069311793920233E-2</v>
      </c>
      <c r="S28" s="284">
        <f t="shared" si="5"/>
        <v>4.6276481917397749E-3</v>
      </c>
      <c r="T28" s="284">
        <f t="shared" si="5"/>
        <v>8.7198515769943974E-3</v>
      </c>
      <c r="U28" s="284">
        <f t="shared" si="5"/>
        <v>8.7787850369906995E-3</v>
      </c>
      <c r="V28" s="284">
        <f t="shared" si="5"/>
        <v>2.9184373559981713E-3</v>
      </c>
      <c r="W28" s="284">
        <f t="shared" si="5"/>
        <v>5.4212267752609122E-3</v>
      </c>
      <c r="X28" s="284">
        <f t="shared" si="5"/>
        <v>6.1687984691308761E-3</v>
      </c>
      <c r="Y28" s="284">
        <f t="shared" si="5"/>
        <v>1.0240895750521006E-2</v>
      </c>
      <c r="Z28" s="284">
        <f t="shared" si="5"/>
        <v>6.9267249898298244E-3</v>
      </c>
      <c r="AA28" s="284">
        <f t="shared" si="5"/>
        <v>6.8320771507650591E-3</v>
      </c>
      <c r="AB28" s="284">
        <f t="shared" si="5"/>
        <v>6.7399810102508617E-3</v>
      </c>
      <c r="AC28" s="284">
        <f t="shared" si="5"/>
        <v>6.6503347503922283E-3</v>
      </c>
      <c r="AD28" s="284">
        <f t="shared" si="5"/>
        <v>6.5630418991718953E-3</v>
      </c>
      <c r="AE28" s="284">
        <f t="shared" si="5"/>
        <v>6.4780109841470201E-3</v>
      </c>
      <c r="AF28" s="284">
        <f t="shared" si="5"/>
        <v>6.3951552127202715E-3</v>
      </c>
      <c r="AG28" s="284">
        <f t="shared" si="5"/>
        <v>6.3143921766335431E-3</v>
      </c>
      <c r="AH28" s="284">
        <f t="shared" si="5"/>
        <v>6.2356435785757558E-3</v>
      </c>
      <c r="AI28" s="284">
        <f t="shared" si="5"/>
        <v>6.1588349789988284E-3</v>
      </c>
      <c r="AJ28" s="284">
        <f t="shared" si="5"/>
        <v>6.0838955614144208E-3</v>
      </c>
      <c r="AK28" s="284">
        <f t="shared" si="5"/>
        <v>6.010757914619691E-3</v>
      </c>
      <c r="AL28" s="284">
        <f t="shared" si="5"/>
        <v>5.9393578304454131E-3</v>
      </c>
      <c r="AM28" s="284">
        <f t="shared" si="5"/>
        <v>5.8696341157508103E-3</v>
      </c>
      <c r="AN28" s="284">
        <f t="shared" si="5"/>
        <v>5.8015284175051418E-3</v>
      </c>
      <c r="AO28" s="284">
        <f t="shared" si="5"/>
        <v>5.7349850599077712E-3</v>
      </c>
      <c r="AP28" s="284">
        <f t="shared" si="5"/>
        <v>5.6699508925881492E-3</v>
      </c>
      <c r="AQ28" s="284">
        <f t="shared" si="5"/>
        <v>5.6063751490276204E-3</v>
      </c>
      <c r="AR28" s="284">
        <f t="shared" si="5"/>
        <v>5.5442093143849291E-3</v>
      </c>
      <c r="AS28" s="284">
        <f t="shared" si="5"/>
        <v>5.483407002034868E-3</v>
      </c>
      <c r="AT28" s="284">
        <f t="shared" si="5"/>
        <v>5.4239238381295074E-3</v>
      </c>
    </row>
    <row r="29" spans="4:46" x14ac:dyDescent="0.3">
      <c r="D29" s="26" t="str">
        <f t="shared" si="2"/>
        <v>Demand</v>
      </c>
      <c r="E29" s="10">
        <f t="shared" si="1"/>
        <v>2023</v>
      </c>
      <c r="F29" s="25" t="str">
        <f>INDATA_FILL_DEMAND!E28</f>
        <v>RKAPA</v>
      </c>
      <c r="I29" s="29">
        <f>IFERROR(ROUNDDOWN(VLOOKUP(F29,INDATA_FILL_DEMAND!$E$4:$F$251,2,FALSE)*(VLOOKUP(E29,$L$36:$N$69,3)/VLOOKUP(E29-1,$L$36:$N$69,3)),4),"")</f>
        <v>1.78E-2</v>
      </c>
      <c r="L29" s="282" t="s">
        <v>53</v>
      </c>
      <c r="M29" s="296">
        <v>0.01</v>
      </c>
      <c r="N29" s="297"/>
      <c r="O29" s="297">
        <f>O26/N26-1</f>
        <v>6.2467763195599435E-3</v>
      </c>
      <c r="P29" s="297">
        <f t="shared" ref="P29:AT29" si="6">P26/O26-1</f>
        <v>7.3470782549265312E-3</v>
      </c>
      <c r="Q29" s="297">
        <f t="shared" si="6"/>
        <v>3.5958613671057904E-2</v>
      </c>
      <c r="R29" s="297">
        <f t="shared" si="6"/>
        <v>2.0138623587840465E-2</v>
      </c>
      <c r="S29" s="297">
        <f t="shared" si="6"/>
        <v>9.2552963834795499E-3</v>
      </c>
      <c r="T29" s="297">
        <f t="shared" si="6"/>
        <v>1.7439703153988795E-2</v>
      </c>
      <c r="U29" s="297">
        <f t="shared" si="6"/>
        <v>1.7557570073981399E-2</v>
      </c>
      <c r="V29" s="297">
        <f t="shared" si="6"/>
        <v>5.8368747119963427E-3</v>
      </c>
      <c r="W29" s="297">
        <f t="shared" si="6"/>
        <v>1.0842453550521824E-2</v>
      </c>
      <c r="X29" s="297">
        <f t="shared" si="6"/>
        <v>1.2337596938261752E-2</v>
      </c>
      <c r="Y29" s="298">
        <f t="shared" si="6"/>
        <v>2.0481791501042013E-2</v>
      </c>
      <c r="Z29" s="298">
        <f t="shared" si="6"/>
        <v>1.3853449979659649E-2</v>
      </c>
      <c r="AA29" s="298">
        <f t="shared" si="6"/>
        <v>1.3664154301530118E-2</v>
      </c>
      <c r="AB29" s="298">
        <f t="shared" si="6"/>
        <v>1.3479962020501723E-2</v>
      </c>
      <c r="AC29" s="298">
        <f t="shared" si="6"/>
        <v>1.3300669500784457E-2</v>
      </c>
      <c r="AD29" s="298">
        <f t="shared" si="6"/>
        <v>1.3126083798343791E-2</v>
      </c>
      <c r="AE29" s="298">
        <f t="shared" si="6"/>
        <v>1.295602196829404E-2</v>
      </c>
      <c r="AF29" s="298">
        <f t="shared" si="6"/>
        <v>1.2790310425440543E-2</v>
      </c>
      <c r="AG29" s="298">
        <f t="shared" si="6"/>
        <v>1.2628784353267086E-2</v>
      </c>
      <c r="AH29" s="298">
        <f t="shared" si="6"/>
        <v>1.2471287157151512E-2</v>
      </c>
      <c r="AI29" s="298">
        <f t="shared" si="6"/>
        <v>1.2317669957997657E-2</v>
      </c>
      <c r="AJ29" s="298">
        <f t="shared" si="6"/>
        <v>1.2167791122828842E-2</v>
      </c>
      <c r="AK29" s="298">
        <f t="shared" si="6"/>
        <v>1.2021515829239382E-2</v>
      </c>
      <c r="AL29" s="298">
        <f t="shared" si="6"/>
        <v>1.1878715660890826E-2</v>
      </c>
      <c r="AM29" s="298">
        <f t="shared" si="6"/>
        <v>1.1739268231501621E-2</v>
      </c>
      <c r="AN29" s="298">
        <f t="shared" si="6"/>
        <v>1.1603056835010284E-2</v>
      </c>
      <c r="AO29" s="298">
        <f t="shared" si="6"/>
        <v>1.1469970119815542E-2</v>
      </c>
      <c r="AP29" s="298">
        <f t="shared" si="6"/>
        <v>1.1339901785176298E-2</v>
      </c>
      <c r="AQ29" s="298">
        <f t="shared" si="6"/>
        <v>1.1212750298055241E-2</v>
      </c>
      <c r="AR29" s="298">
        <f t="shared" si="6"/>
        <v>1.1088418628769858E-2</v>
      </c>
      <c r="AS29" s="298">
        <f t="shared" si="6"/>
        <v>1.0966814004069736E-2</v>
      </c>
      <c r="AT29" s="298">
        <f t="shared" si="6"/>
        <v>1.0847847676259015E-2</v>
      </c>
    </row>
    <row r="30" spans="4:46" x14ac:dyDescent="0.3">
      <c r="D30" s="26" t="str">
        <f t="shared" si="2"/>
        <v>Demand</v>
      </c>
      <c r="E30" s="10">
        <f t="shared" si="1"/>
        <v>2023</v>
      </c>
      <c r="F30" s="25" t="str">
        <f>INDATA_FILL_DEMAND!E29</f>
        <v>RKAPB</v>
      </c>
      <c r="I30" s="29">
        <f>IFERROR(ROUNDDOWN(VLOOKUP(F30,INDATA_FILL_DEMAND!$E$4:$F$251,2,FALSE)*(VLOOKUP(E30,$L$36:$N$69,3)/VLOOKUP(E30-1,$L$36:$N$69,3)),4),"")</f>
        <v>2.4899999999999999E-2</v>
      </c>
      <c r="L30" s="9" t="s">
        <v>834</v>
      </c>
      <c r="M30" s="9">
        <v>1.25</v>
      </c>
      <c r="O30" s="284">
        <f>O29*$M$30</f>
        <v>7.8084703994499294E-3</v>
      </c>
      <c r="P30" s="284">
        <f t="shared" ref="P30:AT30" si="7">P29*$M$30</f>
        <v>9.183847818658164E-3</v>
      </c>
      <c r="Q30" s="284">
        <f t="shared" si="7"/>
        <v>4.494826708882238E-2</v>
      </c>
      <c r="R30" s="284">
        <f t="shared" si="7"/>
        <v>2.5173279484800581E-2</v>
      </c>
      <c r="S30" s="284">
        <f t="shared" si="7"/>
        <v>1.1569120479349437E-2</v>
      </c>
      <c r="T30" s="284">
        <f t="shared" si="7"/>
        <v>2.1799628942485993E-2</v>
      </c>
      <c r="U30" s="284">
        <f t="shared" si="7"/>
        <v>2.1946962592476749E-2</v>
      </c>
      <c r="V30" s="284">
        <f t="shared" si="7"/>
        <v>7.2960933899954283E-3</v>
      </c>
      <c r="W30" s="284">
        <f t="shared" si="7"/>
        <v>1.3553066938152281E-2</v>
      </c>
      <c r="X30" s="284">
        <f t="shared" si="7"/>
        <v>1.542199617282719E-2</v>
      </c>
      <c r="Y30" s="284">
        <f t="shared" si="7"/>
        <v>2.5602239376302516E-2</v>
      </c>
      <c r="Z30" s="284">
        <f t="shared" si="7"/>
        <v>1.7316812474574561E-2</v>
      </c>
      <c r="AA30" s="284">
        <f t="shared" si="7"/>
        <v>1.7080192876912648E-2</v>
      </c>
      <c r="AB30" s="284">
        <f t="shared" si="7"/>
        <v>1.6849952525627154E-2</v>
      </c>
      <c r="AC30" s="284">
        <f t="shared" si="7"/>
        <v>1.6625836875980571E-2</v>
      </c>
      <c r="AD30" s="284">
        <f t="shared" si="7"/>
        <v>1.6407604747929738E-2</v>
      </c>
      <c r="AE30" s="284">
        <f t="shared" si="7"/>
        <v>1.619502746036755E-2</v>
      </c>
      <c r="AF30" s="284">
        <f t="shared" si="7"/>
        <v>1.5987888031800679E-2</v>
      </c>
      <c r="AG30" s="284">
        <f t="shared" si="7"/>
        <v>1.5785980441583858E-2</v>
      </c>
      <c r="AH30" s="284">
        <f t="shared" si="7"/>
        <v>1.5589108946439389E-2</v>
      </c>
      <c r="AI30" s="284">
        <f t="shared" si="7"/>
        <v>1.5397087447497071E-2</v>
      </c>
      <c r="AJ30" s="284">
        <f t="shared" si="7"/>
        <v>1.5209738903536052E-2</v>
      </c>
      <c r="AK30" s="284">
        <f t="shared" si="7"/>
        <v>1.5026894786549228E-2</v>
      </c>
      <c r="AL30" s="284">
        <f t="shared" si="7"/>
        <v>1.4848394576113533E-2</v>
      </c>
      <c r="AM30" s="284">
        <f t="shared" si="7"/>
        <v>1.4674085289377026E-2</v>
      </c>
      <c r="AN30" s="284">
        <f t="shared" si="7"/>
        <v>1.4503821043762855E-2</v>
      </c>
      <c r="AO30" s="284">
        <f t="shared" si="7"/>
        <v>1.4337462649769428E-2</v>
      </c>
      <c r="AP30" s="284">
        <f t="shared" si="7"/>
        <v>1.4174877231470373E-2</v>
      </c>
      <c r="AQ30" s="284">
        <f t="shared" si="7"/>
        <v>1.4015937872569051E-2</v>
      </c>
      <c r="AR30" s="284">
        <f t="shared" si="7"/>
        <v>1.3860523285962323E-2</v>
      </c>
      <c r="AS30" s="284">
        <f t="shared" si="7"/>
        <v>1.370851750508717E-2</v>
      </c>
      <c r="AT30" s="284">
        <f t="shared" si="7"/>
        <v>1.3559809595323769E-2</v>
      </c>
    </row>
    <row r="31" spans="4:46" x14ac:dyDescent="0.3">
      <c r="D31" s="26" t="str">
        <f t="shared" si="2"/>
        <v>Demand</v>
      </c>
      <c r="E31" s="10">
        <f t="shared" si="1"/>
        <v>2023</v>
      </c>
      <c r="F31" s="25" t="str">
        <f>INDATA_FILL_DEMAND!E30</f>
        <v>RKAPC</v>
      </c>
      <c r="I31" s="29">
        <f>IFERROR(ROUNDDOWN(VLOOKUP(F31,INDATA_FILL_DEMAND!$E$4:$F$251,2,FALSE)*(VLOOKUP(E31,$L$36:$N$69,3)/VLOOKUP(E31-1,$L$36:$N$69,3)),4),"")</f>
        <v>0.38</v>
      </c>
      <c r="L31" s="9" t="s">
        <v>54</v>
      </c>
      <c r="M31" s="9">
        <v>1.5</v>
      </c>
      <c r="O31" s="284">
        <f>O30*$M$31</f>
        <v>1.1712705599174894E-2</v>
      </c>
      <c r="P31" s="284">
        <f t="shared" ref="P31:AT31" si="8">P30*$M$31</f>
        <v>1.3775771727987246E-2</v>
      </c>
      <c r="Q31" s="284">
        <f t="shared" si="8"/>
        <v>6.742240063323357E-2</v>
      </c>
      <c r="R31" s="284">
        <f t="shared" si="8"/>
        <v>3.7759919227200872E-2</v>
      </c>
      <c r="S31" s="284">
        <f t="shared" si="8"/>
        <v>1.7353680719024156E-2</v>
      </c>
      <c r="T31" s="284">
        <f t="shared" si="8"/>
        <v>3.269944341372899E-2</v>
      </c>
      <c r="U31" s="284">
        <f t="shared" si="8"/>
        <v>3.2920443888715123E-2</v>
      </c>
      <c r="V31" s="284">
        <f t="shared" si="8"/>
        <v>1.0944140084993143E-2</v>
      </c>
      <c r="W31" s="284">
        <f t="shared" si="8"/>
        <v>2.0329600407228421E-2</v>
      </c>
      <c r="X31" s="284">
        <f t="shared" si="8"/>
        <v>2.3132994259240786E-2</v>
      </c>
      <c r="Y31" s="284">
        <f t="shared" si="8"/>
        <v>3.8403359064453774E-2</v>
      </c>
      <c r="Z31" s="284">
        <f t="shared" si="8"/>
        <v>2.5975218711861842E-2</v>
      </c>
      <c r="AA31" s="284">
        <f t="shared" si="8"/>
        <v>2.5620289315368971E-2</v>
      </c>
      <c r="AB31" s="284">
        <f t="shared" si="8"/>
        <v>2.5274928788440731E-2</v>
      </c>
      <c r="AC31" s="284">
        <f t="shared" si="8"/>
        <v>2.4938755313970856E-2</v>
      </c>
      <c r="AD31" s="284">
        <f t="shared" si="8"/>
        <v>2.4611407121894607E-2</v>
      </c>
      <c r="AE31" s="284">
        <f t="shared" si="8"/>
        <v>2.4292541190551326E-2</v>
      </c>
      <c r="AF31" s="284">
        <f t="shared" si="8"/>
        <v>2.3981832047701018E-2</v>
      </c>
      <c r="AG31" s="284">
        <f t="shared" si="8"/>
        <v>2.3678970662375787E-2</v>
      </c>
      <c r="AH31" s="284">
        <f t="shared" si="8"/>
        <v>2.3383663419659084E-2</v>
      </c>
      <c r="AI31" s="284">
        <f t="shared" si="8"/>
        <v>2.3095631171245606E-2</v>
      </c>
      <c r="AJ31" s="284">
        <f t="shared" si="8"/>
        <v>2.2814608355304078E-2</v>
      </c>
      <c r="AK31" s="284">
        <f t="shared" si="8"/>
        <v>2.2540342179823841E-2</v>
      </c>
      <c r="AL31" s="284">
        <f t="shared" si="8"/>
        <v>2.2272591864170299E-2</v>
      </c>
      <c r="AM31" s="284">
        <f t="shared" si="8"/>
        <v>2.2011127934065539E-2</v>
      </c>
      <c r="AN31" s="284">
        <f t="shared" si="8"/>
        <v>2.1755731565644282E-2</v>
      </c>
      <c r="AO31" s="284">
        <f t="shared" si="8"/>
        <v>2.1506193974654142E-2</v>
      </c>
      <c r="AP31" s="284">
        <f t="shared" si="8"/>
        <v>2.126231584720556E-2</v>
      </c>
      <c r="AQ31" s="284">
        <f t="shared" si="8"/>
        <v>2.1023906808853576E-2</v>
      </c>
      <c r="AR31" s="284">
        <f t="shared" si="8"/>
        <v>2.0790784928943484E-2</v>
      </c>
      <c r="AS31" s="284">
        <f t="shared" si="8"/>
        <v>2.0562776257630755E-2</v>
      </c>
      <c r="AT31" s="284">
        <f t="shared" si="8"/>
        <v>2.0339714392985653E-2</v>
      </c>
    </row>
    <row r="32" spans="4:46" ht="28.8" x14ac:dyDescent="0.3">
      <c r="D32" s="26" t="str">
        <f t="shared" si="2"/>
        <v>Demand</v>
      </c>
      <c r="E32" s="10">
        <f t="shared" si="1"/>
        <v>2023</v>
      </c>
      <c r="F32" s="25" t="str">
        <f>INDATA_FILL_DEMAND!E31</f>
        <v>RKAPE</v>
      </c>
      <c r="I32" s="29">
        <f>IFERROR(ROUNDDOWN(VLOOKUP(F32,INDATA_FILL_DEMAND!$E$4:$F$251,2,FALSE)*(VLOOKUP(E32,$L$36:$N$69,3)/VLOOKUP(E32-1,$L$36:$N$69,3)),4),"")</f>
        <v>5.3699999999999998E-2</v>
      </c>
      <c r="L32" s="161" t="s">
        <v>853</v>
      </c>
      <c r="M32" s="161"/>
      <c r="O32" s="294">
        <f>O27</f>
        <v>7.8084703994499294E-4</v>
      </c>
      <c r="P32" s="294">
        <f t="shared" ref="P32:AI32" si="9">P27</f>
        <v>9.183847818658164E-4</v>
      </c>
      <c r="Q32" s="294">
        <f t="shared" si="9"/>
        <v>4.494826708882238E-3</v>
      </c>
      <c r="R32" s="294">
        <f t="shared" si="9"/>
        <v>2.5173279484800581E-3</v>
      </c>
      <c r="S32" s="294">
        <f t="shared" si="9"/>
        <v>1.1569120479349437E-3</v>
      </c>
      <c r="T32" s="294">
        <f t="shared" si="9"/>
        <v>2.1799628942485993E-3</v>
      </c>
      <c r="U32" s="294">
        <f t="shared" si="9"/>
        <v>2.1946962592476749E-3</v>
      </c>
      <c r="V32" s="294">
        <f t="shared" si="9"/>
        <v>7.2960933899954283E-4</v>
      </c>
      <c r="W32" s="294">
        <f t="shared" si="9"/>
        <v>1.3553066938152281E-3</v>
      </c>
      <c r="X32" s="294">
        <f t="shared" si="9"/>
        <v>1.542199617282719E-3</v>
      </c>
      <c r="Y32" s="294">
        <f t="shared" si="9"/>
        <v>2.5602239376302516E-3</v>
      </c>
      <c r="Z32" s="294">
        <f t="shared" si="9"/>
        <v>1.7316812474574561E-3</v>
      </c>
      <c r="AA32" s="294">
        <f t="shared" si="9"/>
        <v>1.7080192876912648E-3</v>
      </c>
      <c r="AB32" s="294">
        <f t="shared" si="9"/>
        <v>1.6849952525627154E-3</v>
      </c>
      <c r="AC32" s="294">
        <f t="shared" si="9"/>
        <v>1.6625836875980571E-3</v>
      </c>
      <c r="AD32" s="294">
        <f t="shared" si="9"/>
        <v>1.6407604747929738E-3</v>
      </c>
      <c r="AE32" s="294">
        <f t="shared" si="9"/>
        <v>1.619502746036755E-3</v>
      </c>
      <c r="AF32" s="294">
        <f t="shared" si="9"/>
        <v>1.5987888031800679E-3</v>
      </c>
      <c r="AG32" s="294">
        <f t="shared" si="9"/>
        <v>1.5785980441583858E-3</v>
      </c>
      <c r="AH32" s="294">
        <f t="shared" si="9"/>
        <v>1.5589108946439389E-3</v>
      </c>
      <c r="AI32" s="294">
        <f t="shared" si="9"/>
        <v>1.5397087447497071E-3</v>
      </c>
      <c r="AJ32" s="197">
        <f>AJ31</f>
        <v>2.2814608355304078E-2</v>
      </c>
      <c r="AK32" s="197">
        <f t="shared" ref="AK32:AT32" si="10">AK31</f>
        <v>2.2540342179823841E-2</v>
      </c>
      <c r="AL32" s="197">
        <f t="shared" si="10"/>
        <v>2.2272591864170299E-2</v>
      </c>
      <c r="AM32" s="197">
        <f t="shared" si="10"/>
        <v>2.2011127934065539E-2</v>
      </c>
      <c r="AN32" s="197">
        <f t="shared" si="10"/>
        <v>2.1755731565644282E-2</v>
      </c>
      <c r="AO32" s="197">
        <f t="shared" si="10"/>
        <v>2.1506193974654142E-2</v>
      </c>
      <c r="AP32" s="197">
        <f t="shared" si="10"/>
        <v>2.126231584720556E-2</v>
      </c>
      <c r="AQ32" s="197">
        <f t="shared" si="10"/>
        <v>2.1023906808853576E-2</v>
      </c>
      <c r="AR32" s="197">
        <f t="shared" si="10"/>
        <v>2.0790784928943484E-2</v>
      </c>
      <c r="AS32" s="197">
        <f t="shared" si="10"/>
        <v>2.0562776257630755E-2</v>
      </c>
      <c r="AT32" s="197">
        <f t="shared" si="10"/>
        <v>2.0339714392985653E-2</v>
      </c>
    </row>
    <row r="33" spans="4:19" x14ac:dyDescent="0.3">
      <c r="D33" s="26" t="str">
        <f t="shared" si="2"/>
        <v>Demand</v>
      </c>
      <c r="E33" s="10">
        <f t="shared" si="1"/>
        <v>2023</v>
      </c>
      <c r="F33" s="25" t="str">
        <f>INDATA_FILL_DEMAND!E32</f>
        <v>RKHSA</v>
      </c>
      <c r="I33" s="29">
        <f>IFERROR(ROUNDDOWN(VLOOKUP(F33,INDATA_FILL_DEMAND!$E$4:$F$251,2,FALSE)*(VLOOKUP(E33,$L$36:$N$69,3)/VLOOKUP(E33-1,$L$36:$N$69,3)),4),"")</f>
        <v>0.27089999999999997</v>
      </c>
      <c r="L33" s="9"/>
      <c r="M33" s="9"/>
      <c r="O33" s="286"/>
      <c r="P33" s="237"/>
      <c r="Q33" s="196"/>
      <c r="R33" s="9"/>
    </row>
    <row r="34" spans="4:19" x14ac:dyDescent="0.3">
      <c r="D34" s="26" t="str">
        <f t="shared" si="2"/>
        <v>Demand</v>
      </c>
      <c r="E34" s="10">
        <f t="shared" si="1"/>
        <v>2023</v>
      </c>
      <c r="F34" s="25" t="str">
        <f>INDATA_FILL_DEMAND!E33</f>
        <v>RKHSB</v>
      </c>
      <c r="I34" s="29">
        <f>IFERROR(ROUNDDOWN(VLOOKUP(F34,INDATA_FILL_DEMAND!$E$4:$F$251,2,FALSE)*(VLOOKUP(E34,$L$36:$N$69,3)/VLOOKUP(E34-1,$L$36:$N$69,3)),4),"")</f>
        <v>1.0713999999999999</v>
      </c>
      <c r="L34" s="9"/>
      <c r="M34" s="9"/>
      <c r="N34" s="9"/>
      <c r="O34" s="286"/>
      <c r="P34" s="28"/>
      <c r="Q34" s="196"/>
    </row>
    <row r="35" spans="4:19" x14ac:dyDescent="0.3">
      <c r="D35" s="26" t="str">
        <f t="shared" si="2"/>
        <v>Demand</v>
      </c>
      <c r="E35" s="10">
        <f t="shared" si="1"/>
        <v>2023</v>
      </c>
      <c r="F35" s="25" t="str">
        <f>INDATA_FILL_DEMAND!E34</f>
        <v>RKHSC</v>
      </c>
      <c r="I35" s="29">
        <f>IFERROR(ROUNDDOWN(VLOOKUP(F35,INDATA_FILL_DEMAND!$E$4:$F$251,2,FALSE)*(VLOOKUP(E35,$L$36:$N$69,3)/VLOOKUP(E35-1,$L$36:$N$69,3)),4),"")</f>
        <v>6.2907000000000002</v>
      </c>
      <c r="L35" s="9"/>
      <c r="M35" s="9"/>
      <c r="N35" s="34" t="s">
        <v>852</v>
      </c>
      <c r="O35" s="286"/>
      <c r="P35" s="237"/>
      <c r="Q35" s="196"/>
      <c r="R35" s="9"/>
    </row>
    <row r="36" spans="4:19" ht="28.8" x14ac:dyDescent="0.3">
      <c r="D36" s="26" t="str">
        <f t="shared" si="2"/>
        <v>Demand</v>
      </c>
      <c r="E36" s="10">
        <f t="shared" si="1"/>
        <v>2023</v>
      </c>
      <c r="F36" s="25" t="str">
        <f>INDATA_FILL_DEMAND!E35</f>
        <v>RKHSE</v>
      </c>
      <c r="I36" s="29">
        <f>IFERROR(ROUNDDOWN(VLOOKUP(F36,INDATA_FILL_DEMAND!$E$4:$F$251,2,FALSE)*(VLOOKUP(E36,$L$36:$N$69,3)/VLOOKUP(E36-1,$L$36:$N$69,3)),4),"")</f>
        <v>1.0882000000000001</v>
      </c>
      <c r="L36" s="9">
        <v>2018</v>
      </c>
      <c r="M36" s="9"/>
      <c r="N36" s="292">
        <v>13790</v>
      </c>
      <c r="O36" s="286"/>
      <c r="P36" s="293" t="s">
        <v>850</v>
      </c>
      <c r="Q36" s="285" t="s">
        <v>851</v>
      </c>
      <c r="R36" s="9"/>
      <c r="S36" s="9"/>
    </row>
    <row r="37" spans="4:19" x14ac:dyDescent="0.3">
      <c r="D37" s="26" t="str">
        <f t="shared" si="2"/>
        <v>Demand</v>
      </c>
      <c r="E37" s="10">
        <f t="shared" si="1"/>
        <v>2023</v>
      </c>
      <c r="F37" s="25" t="str">
        <f>INDATA_FILL_DEMAND!E36</f>
        <v>RLAPA</v>
      </c>
      <c r="I37" s="29">
        <f>IFERROR(ROUNDDOWN(VLOOKUP(F37,INDATA_FILL_DEMAND!$E$4:$F$251,2,FALSE)*(VLOOKUP(E37,$L$36:$N$69,3)/VLOOKUP(E37-1,$L$36:$N$69,3)),4),"")</f>
        <v>3.7000000000000002E-3</v>
      </c>
      <c r="L37" s="9">
        <v>2021</v>
      </c>
      <c r="M37" s="9"/>
      <c r="N37" s="9">
        <f>N36</f>
        <v>13790</v>
      </c>
      <c r="O37" s="286"/>
      <c r="P37" s="237"/>
      <c r="Q37" s="196"/>
      <c r="R37" s="9"/>
    </row>
    <row r="38" spans="4:19" x14ac:dyDescent="0.3">
      <c r="D38" s="26" t="str">
        <f t="shared" si="2"/>
        <v>Demand</v>
      </c>
      <c r="E38" s="10">
        <f t="shared" si="1"/>
        <v>2023</v>
      </c>
      <c r="F38" s="25" t="str">
        <f>INDATA_FILL_DEMAND!E37</f>
        <v>RLAPB</v>
      </c>
      <c r="I38" s="29">
        <f>IFERROR(ROUNDDOWN(VLOOKUP(F38,INDATA_FILL_DEMAND!$E$4:$F$251,2,FALSE)*(VLOOKUP(E38,$L$36:$N$69,3)/VLOOKUP(E38-1,$L$36:$N$69,3)),4),"")</f>
        <v>5.1999999999999998E-3</v>
      </c>
      <c r="L38" s="9">
        <v>2022</v>
      </c>
      <c r="M38" s="9"/>
      <c r="N38" s="52">
        <f>((1+AVERAGE(HLOOKUP(L38,$L$15:$AT$32,MATCH($O$5,$L$15:$L$32,0),FALSE),HLOOKUP(L38,$L$15:$AT$32,MATCH($O$6,$L$15:$L$32,0),FALSE))^(L38-L37))*N37)</f>
        <v>13886.910926127573</v>
      </c>
      <c r="O38" s="286"/>
      <c r="P38" s="237"/>
      <c r="Q38" s="196"/>
      <c r="R38" s="9"/>
    </row>
    <row r="39" spans="4:19" x14ac:dyDescent="0.3">
      <c r="D39" s="26" t="str">
        <f t="shared" si="2"/>
        <v>Demand</v>
      </c>
      <c r="E39" s="10">
        <f t="shared" si="1"/>
        <v>2023</v>
      </c>
      <c r="F39" s="25" t="str">
        <f>INDATA_FILL_DEMAND!E38</f>
        <v>RLAPC</v>
      </c>
      <c r="I39" s="29">
        <f>IFERROR(ROUNDDOWN(VLOOKUP(F39,INDATA_FILL_DEMAND!$E$4:$F$251,2,FALSE)*(VLOOKUP(E39,$L$36:$N$69,3)/VLOOKUP(E39-1,$L$36:$N$69,3)),4),"")</f>
        <v>7.9600000000000004E-2</v>
      </c>
      <c r="L39" s="9">
        <v>2023</v>
      </c>
      <c r="M39" s="9"/>
      <c r="N39" s="52">
        <f t="shared" ref="N39:N69" si="11">((1+HLOOKUP(L39,$L$15:$AT$32,MATCH($O$5,$L$15:$L$32,0),FALSE)+HLOOKUP(L39,$L$15:$AT$32,MATCH($O$6,$L$15:$L$32,0),FALSE))^(L39-L38))*N38</f>
        <v>14116.474424037844</v>
      </c>
      <c r="O39" s="286"/>
      <c r="P39" s="237"/>
      <c r="Q39" s="196"/>
      <c r="R39" s="9"/>
    </row>
    <row r="40" spans="4:19" x14ac:dyDescent="0.3">
      <c r="D40" s="26" t="str">
        <f t="shared" si="2"/>
        <v>Demand</v>
      </c>
      <c r="E40" s="10">
        <f t="shared" si="1"/>
        <v>2023</v>
      </c>
      <c r="F40" s="25" t="str">
        <f>INDATA_FILL_DEMAND!E39</f>
        <v>RLAPE</v>
      </c>
      <c r="I40" s="29">
        <f>IFERROR(ROUNDDOWN(VLOOKUP(F40,INDATA_FILL_DEMAND!$E$4:$F$251,2,FALSE)*(VLOOKUP(E40,$L$36:$N$69,3)/VLOOKUP(E40-1,$L$36:$N$69,3)),4),"")</f>
        <v>1.12E-2</v>
      </c>
      <c r="L40" s="9">
        <v>2024</v>
      </c>
      <c r="M40" s="9"/>
      <c r="N40" s="52">
        <f t="shared" si="11"/>
        <v>15258.594337013374</v>
      </c>
      <c r="O40" s="286"/>
      <c r="P40" s="28"/>
      <c r="Q40" s="196"/>
    </row>
    <row r="41" spans="4:19" x14ac:dyDescent="0.3">
      <c r="D41" s="26" t="str">
        <f t="shared" si="2"/>
        <v>Demand</v>
      </c>
      <c r="E41" s="10">
        <f t="shared" si="1"/>
        <v>2023</v>
      </c>
      <c r="F41" s="25" t="str">
        <f>INDATA_FILL_DEMAND!E40</f>
        <v>RLHSA</v>
      </c>
      <c r="I41" s="29">
        <f>IFERROR(ROUNDDOWN(VLOOKUP(F41,INDATA_FILL_DEMAND!$E$4:$F$251,2,FALSE)*(VLOOKUP(E41,$L$36:$N$69,3)/VLOOKUP(E41-1,$L$36:$N$69,3)),4),"")</f>
        <v>5.6800000000000003E-2</v>
      </c>
      <c r="L41" s="9">
        <v>2025</v>
      </c>
      <c r="M41" s="9"/>
      <c r="N41" s="52">
        <f t="shared" si="11"/>
        <v>15949.990284636873</v>
      </c>
      <c r="O41" s="286"/>
      <c r="P41" s="237"/>
      <c r="Q41" s="196"/>
      <c r="R41" s="9"/>
    </row>
    <row r="42" spans="4:19" x14ac:dyDescent="0.3">
      <c r="D42" s="26" t="str">
        <f t="shared" si="2"/>
        <v>Demand</v>
      </c>
      <c r="E42" s="10">
        <f t="shared" si="1"/>
        <v>2023</v>
      </c>
      <c r="F42" s="25" t="str">
        <f>INDATA_FILL_DEMAND!E41</f>
        <v>RLHSB</v>
      </c>
      <c r="I42" s="29">
        <f>IFERROR(ROUNDDOWN(VLOOKUP(F42,INDATA_FILL_DEMAND!$E$4:$F$251,2,FALSE)*(VLOOKUP(E42,$L$36:$N$69,3)/VLOOKUP(E42-1,$L$36:$N$69,3)),4),"")</f>
        <v>0.22459999999999999</v>
      </c>
      <c r="L42" s="9">
        <v>2026</v>
      </c>
      <c r="M42" s="9"/>
      <c r="N42" s="52">
        <f t="shared" si="11"/>
        <v>16282.139531282222</v>
      </c>
      <c r="O42" s="286"/>
      <c r="P42" s="237"/>
      <c r="Q42" s="196"/>
      <c r="R42" s="9"/>
    </row>
    <row r="43" spans="4:19" x14ac:dyDescent="0.3">
      <c r="D43" s="26" t="str">
        <f t="shared" si="2"/>
        <v>Demand</v>
      </c>
      <c r="E43" s="10">
        <f t="shared" si="1"/>
        <v>2023</v>
      </c>
      <c r="F43" s="25" t="str">
        <f>INDATA_FILL_DEMAND!E42</f>
        <v>RLHSC</v>
      </c>
      <c r="I43" s="29">
        <f>IFERROR(ROUNDDOWN(VLOOKUP(F43,INDATA_FILL_DEMAND!$E$4:$F$251,2,FALSE)*(VLOOKUP(E43,$L$36:$N$69,3)/VLOOKUP(E43-1,$L$36:$N$69,3)),4),"")</f>
        <v>1.3190999999999999</v>
      </c>
      <c r="L43" s="9">
        <v>2027</v>
      </c>
      <c r="M43" s="9"/>
      <c r="N43" s="52">
        <f t="shared" si="11"/>
        <v>16921.039811591345</v>
      </c>
      <c r="O43" s="286"/>
      <c r="P43" s="237"/>
      <c r="Q43" s="196"/>
      <c r="R43" s="9"/>
    </row>
    <row r="44" spans="4:19" x14ac:dyDescent="0.3">
      <c r="D44" s="26" t="str">
        <f t="shared" si="2"/>
        <v>Demand</v>
      </c>
      <c r="E44" s="10">
        <f t="shared" si="1"/>
        <v>2023</v>
      </c>
      <c r="F44" s="25" t="str">
        <f>INDATA_FILL_DEMAND!E43</f>
        <v>RLHSE</v>
      </c>
      <c r="I44" s="29">
        <f>IFERROR(ROUNDDOWN(VLOOKUP(F44,INDATA_FILL_DEMAND!$E$4:$F$251,2,FALSE)*(VLOOKUP(E44,$L$36:$N$69,3)/VLOOKUP(E44-1,$L$36:$N$69,3)),4),"")</f>
        <v>0.22819999999999999</v>
      </c>
      <c r="L44" s="9">
        <v>2028</v>
      </c>
      <c r="M44" s="9"/>
      <c r="N44" s="52">
        <f t="shared" si="11"/>
        <v>17589.497581578791</v>
      </c>
      <c r="O44" s="9"/>
      <c r="P44" s="237"/>
      <c r="Q44" s="196"/>
      <c r="R44" s="9"/>
    </row>
    <row r="45" spans="4:19" x14ac:dyDescent="0.3">
      <c r="D45" s="26" t="str">
        <f t="shared" si="2"/>
        <v>Demand</v>
      </c>
      <c r="E45" s="10">
        <f t="shared" si="1"/>
        <v>2023</v>
      </c>
      <c r="F45" s="25" t="str">
        <f>INDATA_FILL_DEMAND!E44</f>
        <v>ROAPA</v>
      </c>
      <c r="I45" s="29">
        <f>IFERROR(ROUNDDOWN(VLOOKUP(F45,INDATA_FILL_DEMAND!$E$4:$F$251,2,FALSE)*(VLOOKUP(E45,$L$36:$N$69,3)/VLOOKUP(E45-1,$L$36:$N$69,3)),4),"")</f>
        <v>7.1099999999999997E-2</v>
      </c>
      <c r="L45" s="9">
        <v>2029</v>
      </c>
      <c r="M45" s="9"/>
      <c r="N45" s="52">
        <f t="shared" si="11"/>
        <v>17820.499892247728</v>
      </c>
      <c r="O45" s="9"/>
      <c r="P45" s="237"/>
      <c r="Q45" s="196"/>
      <c r="R45" s="9"/>
    </row>
    <row r="46" spans="4:19" x14ac:dyDescent="0.3">
      <c r="D46" s="26" t="str">
        <f t="shared" si="2"/>
        <v>Demand</v>
      </c>
      <c r="E46" s="10">
        <f t="shared" si="1"/>
        <v>2023</v>
      </c>
      <c r="F46" s="25" t="str">
        <f>INDATA_FILL_DEMAND!E45</f>
        <v>ROAPB</v>
      </c>
      <c r="I46" s="29">
        <f>IFERROR(ROUNDDOWN(VLOOKUP(F46,INDATA_FILL_DEMAND!$E$4:$F$251,2,FALSE)*(VLOOKUP(E46,$L$36:$N$69,3)/VLOOKUP(E46-1,$L$36:$N$69,3)),4),"")</f>
        <v>9.98E-2</v>
      </c>
      <c r="L46" s="9">
        <v>2030</v>
      </c>
      <c r="M46" s="9"/>
      <c r="N46" s="52">
        <f t="shared" si="11"/>
        <v>18255.24026248747</v>
      </c>
    </row>
    <row r="47" spans="4:19" x14ac:dyDescent="0.3">
      <c r="D47" s="26" t="str">
        <f t="shared" si="2"/>
        <v>Demand</v>
      </c>
      <c r="E47" s="10">
        <f t="shared" si="1"/>
        <v>2023</v>
      </c>
      <c r="F47" s="25" t="str">
        <f>INDATA_FILL_DEMAND!E46</f>
        <v>ROAPC</v>
      </c>
      <c r="I47" s="29">
        <f>IFERROR(ROUNDDOWN(VLOOKUP(F47,INDATA_FILL_DEMAND!$E$4:$F$251,2,FALSE)*(VLOOKUP(E47,$L$36:$N$69,3)/VLOOKUP(E47-1,$L$36:$N$69,3)),4),"")</f>
        <v>1.5185999999999999</v>
      </c>
      <c r="L47" s="9">
        <v>2031</v>
      </c>
      <c r="M47" s="9"/>
      <c r="N47" s="52">
        <f t="shared" si="11"/>
        <v>18761.998304319291</v>
      </c>
    </row>
    <row r="48" spans="4:19" x14ac:dyDescent="0.3">
      <c r="D48" s="26" t="str">
        <f t="shared" si="2"/>
        <v>Demand</v>
      </c>
      <c r="E48" s="10">
        <f t="shared" si="1"/>
        <v>2023</v>
      </c>
      <c r="F48" s="25" t="str">
        <f>INDATA_FILL_DEMAND!E47</f>
        <v>ROAPE</v>
      </c>
      <c r="I48" s="29">
        <f>IFERROR(ROUNDDOWN(VLOOKUP(F48,INDATA_FILL_DEMAND!$E$4:$F$251,2,FALSE)*(VLOOKUP(E48,$L$36:$N$69,3)/VLOOKUP(E48-1,$L$36:$N$69,3)),4),"")</f>
        <v>0.2147</v>
      </c>
      <c r="L48" s="9">
        <v>2032</v>
      </c>
      <c r="M48" s="9"/>
      <c r="N48" s="52">
        <f t="shared" si="11"/>
        <v>19626.626813496227</v>
      </c>
      <c r="O48" s="197"/>
    </row>
    <row r="49" spans="4:15" x14ac:dyDescent="0.3">
      <c r="D49" s="26" t="str">
        <f t="shared" si="2"/>
        <v>Demand</v>
      </c>
      <c r="E49" s="10">
        <f t="shared" si="1"/>
        <v>2023</v>
      </c>
      <c r="F49" s="25" t="str">
        <f>INDATA_FILL_DEMAND!E48</f>
        <v>ROHSA</v>
      </c>
      <c r="I49" s="29">
        <f>IFERROR(ROUNDDOWN(VLOOKUP(F49,INDATA_FILL_DEMAND!$E$4:$F$251,2,FALSE)*(VLOOKUP(E49,$L$36:$N$69,3)/VLOOKUP(E49-1,$L$36:$N$69,3)),4),"")</f>
        <v>1.0828</v>
      </c>
      <c r="L49" s="9">
        <v>2033</v>
      </c>
      <c r="M49" s="9"/>
      <c r="N49" s="52">
        <f t="shared" si="11"/>
        <v>20238.393922364216</v>
      </c>
      <c r="O49" s="197"/>
    </row>
    <row r="50" spans="4:15" x14ac:dyDescent="0.3">
      <c r="D50" s="26" t="str">
        <f t="shared" si="2"/>
        <v>Demand</v>
      </c>
      <c r="E50" s="10">
        <f t="shared" si="1"/>
        <v>2023</v>
      </c>
      <c r="F50" s="25" t="str">
        <f>INDATA_FILL_DEMAND!E49</f>
        <v>ROHSB</v>
      </c>
      <c r="I50" s="29">
        <f>IFERROR(ROUNDDOWN(VLOOKUP(F50,INDATA_FILL_DEMAND!$E$4:$F$251,2,FALSE)*(VLOOKUP(E50,$L$36:$N$69,3)/VLOOKUP(E50-1,$L$36:$N$69,3)),4),"")</f>
        <v>4.2816999999999998</v>
      </c>
      <c r="L50" s="9">
        <v>2034</v>
      </c>
      <c r="M50" s="9"/>
      <c r="N50" s="52">
        <f t="shared" si="11"/>
        <v>20860.610131447465</v>
      </c>
      <c r="O50" s="197"/>
    </row>
    <row r="51" spans="4:15" x14ac:dyDescent="0.3">
      <c r="D51" s="26" t="str">
        <f t="shared" si="2"/>
        <v>Demand</v>
      </c>
      <c r="E51" s="10">
        <f t="shared" si="1"/>
        <v>2023</v>
      </c>
      <c r="F51" s="25" t="str">
        <f>INDATA_FILL_DEMAND!E50</f>
        <v>ROHSC</v>
      </c>
      <c r="I51" s="29">
        <f>IFERROR(ROUNDDOWN(VLOOKUP(F51,INDATA_FILL_DEMAND!$E$4:$F$251,2,FALSE)*(VLOOKUP(E51,$L$36:$N$69,3)/VLOOKUP(E51-1,$L$36:$N$69,3)),4),"")</f>
        <v>25.139900000000001</v>
      </c>
      <c r="L51" s="9">
        <v>2035</v>
      </c>
      <c r="M51" s="9"/>
      <c r="N51" s="52">
        <f t="shared" si="11"/>
        <v>21493.310654114379</v>
      </c>
      <c r="O51" s="197"/>
    </row>
    <row r="52" spans="4:15" x14ac:dyDescent="0.3">
      <c r="D52" s="26" t="str">
        <f t="shared" si="2"/>
        <v>Demand</v>
      </c>
      <c r="E52" s="10">
        <f t="shared" si="1"/>
        <v>2023</v>
      </c>
      <c r="F52" s="25" t="str">
        <f>INDATA_FILL_DEMAND!E51</f>
        <v>ROHSE</v>
      </c>
      <c r="I52" s="29">
        <f>IFERROR(ROUNDDOWN(VLOOKUP(F52,INDATA_FILL_DEMAND!$E$4:$F$251,2,FALSE)*(VLOOKUP(E52,$L$36:$N$69,3)/VLOOKUP(E52-1,$L$36:$N$69,3)),4),"")</f>
        <v>4.3490000000000002</v>
      </c>
      <c r="L52" s="9">
        <v>2036</v>
      </c>
      <c r="M52" s="9"/>
      <c r="N52" s="52">
        <f t="shared" si="11"/>
        <v>22136.530352462527</v>
      </c>
      <c r="O52" s="197"/>
    </row>
    <row r="53" spans="4:15" x14ac:dyDescent="0.3">
      <c r="D53" s="26" t="str">
        <f t="shared" si="2"/>
        <v>*</v>
      </c>
      <c r="E53" s="10">
        <f t="shared" si="1"/>
        <v>2023</v>
      </c>
      <c r="F53" s="25" t="str">
        <f>INDATA_FILL_DEMAND!E52</f>
        <v>REAPA</v>
      </c>
      <c r="I53" s="29">
        <f>IFERROR(ROUNDDOWN(VLOOKUP(F53,INDATA_FILL_DEMAND!$E$4:$F$251,2,FALSE)*(VLOOKUP(E53,$L$36:$N$69,3)/VLOOKUP(E53-1,$L$36:$N$69,3)),4),"")</f>
        <v>0</v>
      </c>
      <c r="L53" s="9">
        <v>2037</v>
      </c>
      <c r="M53" s="9"/>
      <c r="N53" s="52">
        <f t="shared" si="11"/>
        <v>22790.303745387286</v>
      </c>
    </row>
    <row r="54" spans="4:15" x14ac:dyDescent="0.3">
      <c r="D54" s="26" t="str">
        <f t="shared" si="2"/>
        <v>*</v>
      </c>
      <c r="E54" s="10">
        <f t="shared" si="1"/>
        <v>2023</v>
      </c>
      <c r="F54" s="25" t="str">
        <f>INDATA_FILL_DEMAND!E53</f>
        <v>REAPB</v>
      </c>
      <c r="I54" s="29">
        <f>IFERROR(ROUNDDOWN(VLOOKUP(F54,INDATA_FILL_DEMAND!$E$4:$F$251,2,FALSE)*(VLOOKUP(E54,$L$36:$N$69,3)/VLOOKUP(E54-1,$L$36:$N$69,3)),4),"")</f>
        <v>0</v>
      </c>
      <c r="L54" s="9">
        <v>2038</v>
      </c>
      <c r="M54" s="9"/>
      <c r="N54" s="52">
        <f t="shared" si="11"/>
        <v>23454.66501636328</v>
      </c>
    </row>
    <row r="55" spans="4:15" x14ac:dyDescent="0.3">
      <c r="D55" s="26" t="str">
        <f t="shared" si="2"/>
        <v>*</v>
      </c>
      <c r="E55" s="10">
        <f t="shared" si="1"/>
        <v>2023</v>
      </c>
      <c r="F55" s="25" t="str">
        <f>INDATA_FILL_DEMAND!E54</f>
        <v>REAPC</v>
      </c>
      <c r="I55" s="29">
        <f>IFERROR(ROUNDDOWN(VLOOKUP(F55,INDATA_FILL_DEMAND!$E$4:$F$251,2,FALSE)*(VLOOKUP(E55,$L$36:$N$69,3)/VLOOKUP(E55-1,$L$36:$N$69,3)),4),"")</f>
        <v>0</v>
      </c>
      <c r="L55" s="9">
        <v>2039</v>
      </c>
      <c r="M55" s="9"/>
      <c r="N55" s="52">
        <f t="shared" si="11"/>
        <v>24129.648020952296</v>
      </c>
    </row>
    <row r="56" spans="4:15" x14ac:dyDescent="0.3">
      <c r="D56" s="26" t="str">
        <f t="shared" si="2"/>
        <v>*</v>
      </c>
      <c r="E56" s="10">
        <f t="shared" si="1"/>
        <v>2023</v>
      </c>
      <c r="F56" s="25" t="str">
        <f>INDATA_FILL_DEMAND!E55</f>
        <v>REAPE</v>
      </c>
      <c r="I56" s="29">
        <f>IFERROR(ROUNDDOWN(VLOOKUP(F56,INDATA_FILL_DEMAND!$E$4:$F$251,2,FALSE)*(VLOOKUP(E56,$L$36:$N$69,3)/VLOOKUP(E56-1,$L$36:$N$69,3)),4),"")</f>
        <v>0</v>
      </c>
      <c r="L56" s="9">
        <v>2040</v>
      </c>
      <c r="M56" s="9"/>
      <c r="N56" s="52">
        <f t="shared" si="11"/>
        <v>24815.286294050195</v>
      </c>
    </row>
    <row r="57" spans="4:15" x14ac:dyDescent="0.3">
      <c r="D57" s="26" t="str">
        <f t="shared" si="2"/>
        <v>*</v>
      </c>
      <c r="E57" s="10">
        <f t="shared" si="1"/>
        <v>2023</v>
      </c>
      <c r="F57" s="25" t="str">
        <f>INDATA_FILL_DEMAND!E56</f>
        <v>REHSA</v>
      </c>
      <c r="I57" s="29">
        <f>IFERROR(ROUNDDOWN(VLOOKUP(F57,INDATA_FILL_DEMAND!$E$4:$F$251,2,FALSE)*(VLOOKUP(E57,$L$36:$N$69,3)/VLOOKUP(E57-1,$L$36:$N$69,3)),4),"")</f>
        <v>0</v>
      </c>
      <c r="L57" s="9">
        <v>2041</v>
      </c>
      <c r="M57" s="9"/>
      <c r="N57" s="52">
        <f t="shared" si="11"/>
        <v>25511.61305688525</v>
      </c>
    </row>
    <row r="58" spans="4:15" x14ac:dyDescent="0.3">
      <c r="D58" s="26" t="str">
        <f t="shared" si="2"/>
        <v>*</v>
      </c>
      <c r="E58" s="10">
        <f t="shared" si="1"/>
        <v>2023</v>
      </c>
      <c r="F58" s="25" t="str">
        <f>INDATA_FILL_DEMAND!E57</f>
        <v>REHSB</v>
      </c>
      <c r="I58" s="29">
        <f>IFERROR(ROUNDDOWN(VLOOKUP(F58,INDATA_FILL_DEMAND!$E$4:$F$251,2,FALSE)*(VLOOKUP(E58,$L$36:$N$69,3)/VLOOKUP(E58-1,$L$36:$N$69,3)),4),"")</f>
        <v>0</v>
      </c>
      <c r="L58" s="9">
        <v>2042</v>
      </c>
      <c r="M58" s="9"/>
      <c r="N58" s="52">
        <f t="shared" si="11"/>
        <v>26218.661223779676</v>
      </c>
    </row>
    <row r="59" spans="4:15" x14ac:dyDescent="0.3">
      <c r="D59" s="26" t="str">
        <f t="shared" si="2"/>
        <v>*</v>
      </c>
      <c r="E59" s="10">
        <f t="shared" si="1"/>
        <v>2023</v>
      </c>
      <c r="F59" s="25" t="str">
        <f>INDATA_FILL_DEMAND!E58</f>
        <v>REHSC</v>
      </c>
      <c r="I59" s="29">
        <f>IFERROR(ROUNDDOWN(VLOOKUP(F59,INDATA_FILL_DEMAND!$E$4:$F$251,2,FALSE)*(VLOOKUP(E59,$L$36:$N$69,3)/VLOOKUP(E59-1,$L$36:$N$69,3)),4),"")</f>
        <v>0</v>
      </c>
      <c r="L59" s="9">
        <v>2043</v>
      </c>
      <c r="M59" s="9"/>
      <c r="N59" s="52">
        <f t="shared" si="11"/>
        <v>26936.463408684795</v>
      </c>
    </row>
    <row r="60" spans="4:15" x14ac:dyDescent="0.3">
      <c r="D60" s="26" t="str">
        <f t="shared" si="2"/>
        <v>*</v>
      </c>
      <c r="E60" s="10">
        <f t="shared" si="1"/>
        <v>2023</v>
      </c>
      <c r="F60" s="25" t="str">
        <f>INDATA_FILL_DEMAND!E59</f>
        <v>REHSE</v>
      </c>
      <c r="I60" s="29">
        <f>IFERROR(ROUNDDOWN(VLOOKUP(F60,INDATA_FILL_DEMAND!$E$4:$F$251,2,FALSE)*(VLOOKUP(E60,$L$36:$N$69,3)/VLOOKUP(E60-1,$L$36:$N$69,3)),4),"")</f>
        <v>0</v>
      </c>
      <c r="L60" s="9">
        <v>2044</v>
      </c>
      <c r="M60" s="9"/>
      <c r="N60" s="52">
        <f t="shared" si="11"/>
        <v>27665.051931500067</v>
      </c>
    </row>
    <row r="61" spans="4:15" x14ac:dyDescent="0.3">
      <c r="D61" s="26" t="str">
        <f t="shared" si="2"/>
        <v>Demand</v>
      </c>
      <c r="E61" s="10">
        <f t="shared" si="1"/>
        <v>2023</v>
      </c>
      <c r="F61" s="25" t="str">
        <f>INDATA_FILL_DEMAND!E60</f>
        <v>CHCUL</v>
      </c>
      <c r="I61" s="29">
        <f>IFERROR(ROUNDDOWN(VLOOKUP(F61,INDATA_FILL_DEMAND!$E$4:$F$251,2,FALSE)*(VLOOKUP(E61,$L$36:$N$69,3)/VLOOKUP(E61-1,$L$36:$N$69,3)),4),"")</f>
        <v>13.185700000000001</v>
      </c>
      <c r="L61" s="9">
        <v>2045</v>
      </c>
      <c r="M61" s="9"/>
      <c r="N61" s="52">
        <f t="shared" si="11"/>
        <v>28404.45882418572</v>
      </c>
    </row>
    <row r="62" spans="4:15" x14ac:dyDescent="0.3">
      <c r="D62" s="26" t="str">
        <f t="shared" si="2"/>
        <v>Demand</v>
      </c>
      <c r="E62" s="10">
        <f t="shared" si="1"/>
        <v>2023</v>
      </c>
      <c r="F62" s="25" t="str">
        <f>INDATA_FILL_DEMAND!E61</f>
        <v>CHEDU</v>
      </c>
      <c r="I62" s="29">
        <f>IFERROR(ROUNDDOWN(VLOOKUP(F62,INDATA_FILL_DEMAND!$E$4:$F$251,2,FALSE)*(VLOOKUP(E62,$L$36:$N$69,3)/VLOOKUP(E62-1,$L$36:$N$69,3)),4),"")</f>
        <v>31.6572</v>
      </c>
      <c r="L62" s="9">
        <v>2046</v>
      </c>
      <c r="M62" s="9"/>
      <c r="N62" s="52">
        <f t="shared" si="11"/>
        <v>29154.715836678177</v>
      </c>
    </row>
    <row r="63" spans="4:15" x14ac:dyDescent="0.3">
      <c r="D63" s="26" t="str">
        <f t="shared" si="2"/>
        <v>Demand</v>
      </c>
      <c r="E63" s="10">
        <f t="shared" si="1"/>
        <v>2023</v>
      </c>
      <c r="F63" s="25" t="str">
        <f>INDATA_FILL_DEMAND!E62</f>
        <v>CHHLT</v>
      </c>
      <c r="I63" s="29">
        <f>IFERROR(ROUNDDOWN(VLOOKUP(F63,INDATA_FILL_DEMAND!$E$4:$F$251,2,FALSE)*(VLOOKUP(E63,$L$36:$N$69,3)/VLOOKUP(E63-1,$L$36:$N$69,3)),4),"")</f>
        <v>2.3782999999999999</v>
      </c>
      <c r="L63" s="9">
        <v>2047</v>
      </c>
      <c r="M63" s="9"/>
      <c r="N63" s="52">
        <f t="shared" si="11"/>
        <v>29915.85444261667</v>
      </c>
    </row>
    <row r="64" spans="4:15" x14ac:dyDescent="0.3">
      <c r="D64" s="26" t="str">
        <f t="shared" si="2"/>
        <v>Demand</v>
      </c>
      <c r="E64" s="10">
        <f t="shared" si="1"/>
        <v>2023</v>
      </c>
      <c r="F64" s="25" t="str">
        <f>INDATA_FILL_DEMAND!E63</f>
        <v>CHOFF</v>
      </c>
      <c r="I64" s="29">
        <f>IFERROR(ROUNDDOWN(VLOOKUP(F64,INDATA_FILL_DEMAND!$E$4:$F$251,2,FALSE)*(VLOOKUP(E64,$L$36:$N$69,3)/VLOOKUP(E64-1,$L$36:$N$69,3)),4),"")</f>
        <v>3.3751000000000002</v>
      </c>
      <c r="L64" s="9">
        <v>2048</v>
      </c>
      <c r="M64" s="9"/>
      <c r="N64" s="52">
        <f t="shared" si="11"/>
        <v>30687.905844889188</v>
      </c>
    </row>
    <row r="65" spans="4:14" x14ac:dyDescent="0.3">
      <c r="D65" s="26" t="str">
        <f t="shared" si="2"/>
        <v>Demand</v>
      </c>
      <c r="E65" s="10">
        <f t="shared" si="1"/>
        <v>2023</v>
      </c>
      <c r="F65" s="25" t="str">
        <f>INDATA_FILL_DEMAND!E64</f>
        <v>CHOTH</v>
      </c>
      <c r="I65" s="29">
        <f>IFERROR(ROUNDDOWN(VLOOKUP(F65,INDATA_FILL_DEMAND!$E$4:$F$251,2,FALSE)*(VLOOKUP(E65,$L$36:$N$69,3)/VLOOKUP(E65-1,$L$36:$N$69,3)),4),"")</f>
        <v>20.093399999999999</v>
      </c>
      <c r="L65" s="9">
        <v>2049</v>
      </c>
      <c r="M65" s="9"/>
      <c r="N65" s="52">
        <f t="shared" si="11"/>
        <v>31470.900981005194</v>
      </c>
    </row>
    <row r="66" spans="4:14" x14ac:dyDescent="0.3">
      <c r="D66" s="26" t="str">
        <f t="shared" si="2"/>
        <v>Demand</v>
      </c>
      <c r="E66" s="10">
        <f t="shared" si="1"/>
        <v>2023</v>
      </c>
      <c r="F66" s="25" t="str">
        <f>INDATA_FILL_DEMAND!E65</f>
        <v>CHRET</v>
      </c>
      <c r="I66" s="29">
        <f>IFERROR(ROUNDDOWN(VLOOKUP(F66,INDATA_FILL_DEMAND!$E$4:$F$251,2,FALSE)*(VLOOKUP(E66,$L$36:$N$69,3)/VLOOKUP(E66-1,$L$36:$N$69,3)),4),"")</f>
        <v>4.1619999999999999</v>
      </c>
      <c r="L66" s="9">
        <v>2050</v>
      </c>
      <c r="M66" s="9"/>
      <c r="N66" s="52">
        <f t="shared" si="11"/>
        <v>32264.870528303567</v>
      </c>
    </row>
    <row r="67" spans="4:14" x14ac:dyDescent="0.3">
      <c r="D67" s="26" t="str">
        <f t="shared" si="2"/>
        <v>Demand</v>
      </c>
      <c r="E67" s="10">
        <f t="shared" si="1"/>
        <v>2023</v>
      </c>
      <c r="F67" s="25" t="str">
        <f>INDATA_FILL_DEMAND!E66</f>
        <v>CHSPO</v>
      </c>
      <c r="I67" s="29">
        <f>IFERROR(ROUNDDOWN(VLOOKUP(F67,INDATA_FILL_DEMAND!$E$4:$F$251,2,FALSE)*(VLOOKUP(E67,$L$36:$N$69,3)/VLOOKUP(E67-1,$L$36:$N$69,3)),4),"")</f>
        <v>8.9275000000000002</v>
      </c>
      <c r="L67" s="9">
        <v>2051</v>
      </c>
      <c r="M67" s="9"/>
      <c r="N67" s="52">
        <f t="shared" si="11"/>
        <v>33069.844909000567</v>
      </c>
    </row>
    <row r="68" spans="4:14" x14ac:dyDescent="0.3">
      <c r="D68" s="26" t="str">
        <f t="shared" si="2"/>
        <v>Demand</v>
      </c>
      <c r="E68" s="10">
        <f t="shared" si="1"/>
        <v>2023</v>
      </c>
      <c r="F68" s="25" t="str">
        <f>INDATA_FILL_DEMAND!E67</f>
        <v>CHTUR</v>
      </c>
      <c r="I68" s="29">
        <f>IFERROR(ROUNDDOWN(VLOOKUP(F68,INDATA_FILL_DEMAND!$E$4:$F$251,2,FALSE)*(VLOOKUP(E68,$L$36:$N$69,3)/VLOOKUP(E68-1,$L$36:$N$69,3)),4),"")</f>
        <v>2.5356999999999998</v>
      </c>
      <c r="L68" s="9">
        <v>2052</v>
      </c>
      <c r="M68" s="9"/>
      <c r="N68" s="52">
        <f t="shared" si="11"/>
        <v>33885.854295086559</v>
      </c>
    </row>
    <row r="69" spans="4:14" x14ac:dyDescent="0.3">
      <c r="D69" s="26" t="str">
        <f t="shared" si="2"/>
        <v>*</v>
      </c>
      <c r="E69" s="10">
        <f t="shared" si="1"/>
        <v>2023</v>
      </c>
      <c r="F69" s="25" t="str">
        <f>INDATA_FILL_DEMAND!E68</f>
        <v>CCCUL</v>
      </c>
      <c r="I69" s="29">
        <f>IFERROR(ROUNDDOWN(VLOOKUP(F69,INDATA_FILL_DEMAND!$E$4:$F$251,2,FALSE)*(VLOOKUP(E69,$L$36:$N$69,3)/VLOOKUP(E69-1,$L$36:$N$69,3)),4),"")</f>
        <v>0</v>
      </c>
      <c r="L69" s="9">
        <v>2053</v>
      </c>
      <c r="M69" s="9"/>
      <c r="N69" s="52">
        <f t="shared" si="11"/>
        <v>34712.928613075826</v>
      </c>
    </row>
    <row r="70" spans="4:14" x14ac:dyDescent="0.3">
      <c r="D70" s="26" t="str">
        <f t="shared" si="2"/>
        <v>*</v>
      </c>
      <c r="E70" s="10">
        <f t="shared" si="1"/>
        <v>2023</v>
      </c>
      <c r="F70" s="25" t="str">
        <f>INDATA_FILL_DEMAND!E69</f>
        <v>CCEDU</v>
      </c>
      <c r="I70" s="29">
        <f>IFERROR(ROUNDDOWN(VLOOKUP(F70,INDATA_FILL_DEMAND!$E$4:$F$251,2,FALSE)*(VLOOKUP(E70,$L$36:$N$69,3)/VLOOKUP(E70-1,$L$36:$N$69,3)),4),"")</f>
        <v>0</v>
      </c>
    </row>
    <row r="71" spans="4:14" x14ac:dyDescent="0.3">
      <c r="D71" s="26" t="str">
        <f t="shared" si="2"/>
        <v>*</v>
      </c>
      <c r="E71" s="10">
        <f t="shared" ref="E71:E134" si="12">E70</f>
        <v>2023</v>
      </c>
      <c r="F71" s="25" t="str">
        <f>INDATA_FILL_DEMAND!E70</f>
        <v>CCHLT</v>
      </c>
      <c r="I71" s="29">
        <f>IFERROR(ROUNDDOWN(VLOOKUP(F71,INDATA_FILL_DEMAND!$E$4:$F$251,2,FALSE)*(VLOOKUP(E71,$L$36:$N$69,3)/VLOOKUP(E71-1,$L$36:$N$69,3)),4),"")</f>
        <v>0</v>
      </c>
    </row>
    <row r="72" spans="4:14" x14ac:dyDescent="0.3">
      <c r="D72" s="26" t="str">
        <f t="shared" si="2"/>
        <v>*</v>
      </c>
      <c r="E72" s="10">
        <f t="shared" si="12"/>
        <v>2023</v>
      </c>
      <c r="F72" s="25" t="str">
        <f>INDATA_FILL_DEMAND!E71</f>
        <v>CCOFF</v>
      </c>
      <c r="I72" s="29">
        <f>IFERROR(ROUNDDOWN(VLOOKUP(F72,INDATA_FILL_DEMAND!$E$4:$F$251,2,FALSE)*(VLOOKUP(E72,$L$36:$N$69,3)/VLOOKUP(E72-1,$L$36:$N$69,3)),4),"")</f>
        <v>0</v>
      </c>
    </row>
    <row r="73" spans="4:14" x14ac:dyDescent="0.3">
      <c r="D73" s="26" t="str">
        <f t="shared" si="2"/>
        <v>*</v>
      </c>
      <c r="E73" s="10">
        <f t="shared" si="12"/>
        <v>2023</v>
      </c>
      <c r="F73" s="25" t="str">
        <f>INDATA_FILL_DEMAND!E72</f>
        <v>CCOTH</v>
      </c>
      <c r="I73" s="29">
        <f>IFERROR(ROUNDDOWN(VLOOKUP(F73,INDATA_FILL_DEMAND!$E$4:$F$251,2,FALSE)*(VLOOKUP(E73,$L$36:$N$69,3)/VLOOKUP(E73-1,$L$36:$N$69,3)),4),"")</f>
        <v>0</v>
      </c>
    </row>
    <row r="74" spans="4:14" x14ac:dyDescent="0.3">
      <c r="D74" s="26" t="str">
        <f t="shared" si="2"/>
        <v>*</v>
      </c>
      <c r="E74" s="10">
        <f t="shared" si="12"/>
        <v>2023</v>
      </c>
      <c r="F74" s="25" t="str">
        <f>INDATA_FILL_DEMAND!E73</f>
        <v>CCRET</v>
      </c>
      <c r="I74" s="29">
        <f>IFERROR(ROUNDDOWN(VLOOKUP(F74,INDATA_FILL_DEMAND!$E$4:$F$251,2,FALSE)*(VLOOKUP(E74,$L$36:$N$69,3)/VLOOKUP(E74-1,$L$36:$N$69,3)),4),"")</f>
        <v>0</v>
      </c>
    </row>
    <row r="75" spans="4:14" x14ac:dyDescent="0.3">
      <c r="D75" s="26" t="str">
        <f t="shared" si="2"/>
        <v>*</v>
      </c>
      <c r="E75" s="10">
        <f t="shared" si="12"/>
        <v>2023</v>
      </c>
      <c r="F75" s="25" t="str">
        <f>INDATA_FILL_DEMAND!E74</f>
        <v>CCSPO</v>
      </c>
      <c r="I75" s="29">
        <f>IFERROR(ROUNDDOWN(VLOOKUP(F75,INDATA_FILL_DEMAND!$E$4:$F$251,2,FALSE)*(VLOOKUP(E75,$L$36:$N$69,3)/VLOOKUP(E75-1,$L$36:$N$69,3)),4),"")</f>
        <v>0</v>
      </c>
    </row>
    <row r="76" spans="4:14" x14ac:dyDescent="0.3">
      <c r="D76" s="26" t="str">
        <f t="shared" si="2"/>
        <v>*</v>
      </c>
      <c r="E76" s="10">
        <f t="shared" si="12"/>
        <v>2023</v>
      </c>
      <c r="F76" s="25" t="str">
        <f>INDATA_FILL_DEMAND!E75</f>
        <v>CCTUR</v>
      </c>
      <c r="I76" s="29">
        <f>IFERROR(ROUNDDOWN(VLOOKUP(F76,INDATA_FILL_DEMAND!$E$4:$F$251,2,FALSE)*(VLOOKUP(E76,$L$36:$N$69,3)/VLOOKUP(E76-1,$L$36:$N$69,3)),4),"")</f>
        <v>0</v>
      </c>
    </row>
    <row r="77" spans="4:14" x14ac:dyDescent="0.3">
      <c r="D77" s="26" t="str">
        <f t="shared" si="2"/>
        <v>Demand</v>
      </c>
      <c r="E77" s="10">
        <f t="shared" si="12"/>
        <v>2023</v>
      </c>
      <c r="F77" s="25" t="str">
        <f>INDATA_FILL_DEMAND!E76</f>
        <v>CWCUL</v>
      </c>
      <c r="I77" s="29">
        <f>IFERROR(ROUNDDOWN(VLOOKUP(F77,INDATA_FILL_DEMAND!$E$4:$F$251,2,FALSE)*(VLOOKUP(E77,$L$36:$N$69,3)/VLOOKUP(E77-1,$L$36:$N$69,3)),4),"")</f>
        <v>3.1202999999999999</v>
      </c>
    </row>
    <row r="78" spans="4:14" x14ac:dyDescent="0.3">
      <c r="D78" s="26" t="str">
        <f t="shared" ref="D78:D141" si="13">IF(AND(ISNUMBER(I78),I78&gt;0),"Demand","*")</f>
        <v>Demand</v>
      </c>
      <c r="E78" s="10">
        <f t="shared" si="12"/>
        <v>2023</v>
      </c>
      <c r="F78" s="25" t="str">
        <f>INDATA_FILL_DEMAND!E77</f>
        <v>CWEDU</v>
      </c>
      <c r="I78" s="29">
        <f>IFERROR(ROUNDDOWN(VLOOKUP(F78,INDATA_FILL_DEMAND!$E$4:$F$251,2,FALSE)*(VLOOKUP(E78,$L$36:$N$69,3)/VLOOKUP(E78-1,$L$36:$N$69,3)),4),"")</f>
        <v>7.4913999999999996</v>
      </c>
    </row>
    <row r="79" spans="4:14" x14ac:dyDescent="0.3">
      <c r="D79" s="26" t="str">
        <f t="shared" si="13"/>
        <v>Demand</v>
      </c>
      <c r="E79" s="10">
        <f t="shared" si="12"/>
        <v>2023</v>
      </c>
      <c r="F79" s="25" t="str">
        <f>INDATA_FILL_DEMAND!E78</f>
        <v>CWHLT</v>
      </c>
      <c r="I79" s="29">
        <f>IFERROR(ROUNDDOWN(VLOOKUP(F79,INDATA_FILL_DEMAND!$E$4:$F$251,2,FALSE)*(VLOOKUP(E79,$L$36:$N$69,3)/VLOOKUP(E79-1,$L$36:$N$69,3)),4),"")</f>
        <v>0.56279999999999997</v>
      </c>
    </row>
    <row r="80" spans="4:14" x14ac:dyDescent="0.3">
      <c r="D80" s="26" t="str">
        <f t="shared" si="13"/>
        <v>Demand</v>
      </c>
      <c r="E80" s="10">
        <f t="shared" si="12"/>
        <v>2023</v>
      </c>
      <c r="F80" s="25" t="str">
        <f>INDATA_FILL_DEMAND!E79</f>
        <v>CWOFF</v>
      </c>
      <c r="I80" s="29">
        <f>IFERROR(ROUNDDOWN(VLOOKUP(F80,INDATA_FILL_DEMAND!$E$4:$F$251,2,FALSE)*(VLOOKUP(E80,$L$36:$N$69,3)/VLOOKUP(E80-1,$L$36:$N$69,3)),4),"")</f>
        <v>0.79869999999999997</v>
      </c>
    </row>
    <row r="81" spans="4:9" x14ac:dyDescent="0.3">
      <c r="D81" s="26" t="str">
        <f t="shared" si="13"/>
        <v>Demand</v>
      </c>
      <c r="E81" s="10">
        <f t="shared" si="12"/>
        <v>2023</v>
      </c>
      <c r="F81" s="25" t="str">
        <f>INDATA_FILL_DEMAND!E80</f>
        <v>CWOTH</v>
      </c>
      <c r="I81" s="29">
        <f>IFERROR(ROUNDDOWN(VLOOKUP(F81,INDATA_FILL_DEMAND!$E$4:$F$251,2,FALSE)*(VLOOKUP(E81,$L$36:$N$69,3)/VLOOKUP(E81-1,$L$36:$N$69,3)),4),"")</f>
        <v>4.7549000000000001</v>
      </c>
    </row>
    <row r="82" spans="4:9" x14ac:dyDescent="0.3">
      <c r="D82" s="26" t="str">
        <f t="shared" si="13"/>
        <v>Demand</v>
      </c>
      <c r="E82" s="10">
        <f t="shared" si="12"/>
        <v>2023</v>
      </c>
      <c r="F82" s="25" t="str">
        <f>INDATA_FILL_DEMAND!E81</f>
        <v>CWRET</v>
      </c>
      <c r="I82" s="29">
        <f>IFERROR(ROUNDDOWN(VLOOKUP(F82,INDATA_FILL_DEMAND!$E$4:$F$251,2,FALSE)*(VLOOKUP(E82,$L$36:$N$69,3)/VLOOKUP(E82-1,$L$36:$N$69,3)),4),"")</f>
        <v>0.9849</v>
      </c>
    </row>
    <row r="83" spans="4:9" x14ac:dyDescent="0.3">
      <c r="D83" s="26" t="str">
        <f t="shared" si="13"/>
        <v>Demand</v>
      </c>
      <c r="E83" s="10">
        <f t="shared" si="12"/>
        <v>2023</v>
      </c>
      <c r="F83" s="25" t="str">
        <f>INDATA_FILL_DEMAND!E82</f>
        <v>CWSPO</v>
      </c>
      <c r="I83" s="29">
        <f>IFERROR(ROUNDDOWN(VLOOKUP(F83,INDATA_FILL_DEMAND!$E$4:$F$251,2,FALSE)*(VLOOKUP(E83,$L$36:$N$69,3)/VLOOKUP(E83-1,$L$36:$N$69,3)),4),"")</f>
        <v>2.1126</v>
      </c>
    </row>
    <row r="84" spans="4:9" x14ac:dyDescent="0.3">
      <c r="D84" s="26" t="str">
        <f t="shared" si="13"/>
        <v>Demand</v>
      </c>
      <c r="E84" s="10">
        <f t="shared" si="12"/>
        <v>2023</v>
      </c>
      <c r="F84" s="25" t="str">
        <f>INDATA_FILL_DEMAND!E83</f>
        <v>CWTUR</v>
      </c>
      <c r="I84" s="29">
        <f>IFERROR(ROUNDDOWN(VLOOKUP(F84,INDATA_FILL_DEMAND!$E$4:$F$251,2,FALSE)*(VLOOKUP(E84,$L$36:$N$69,3)/VLOOKUP(E84-1,$L$36:$N$69,3)),4),"")</f>
        <v>0.6</v>
      </c>
    </row>
    <row r="85" spans="4:9" x14ac:dyDescent="0.3">
      <c r="D85" s="26" t="str">
        <f t="shared" si="13"/>
        <v>Demand</v>
      </c>
      <c r="E85" s="10">
        <f t="shared" si="12"/>
        <v>2023</v>
      </c>
      <c r="F85" s="25" t="str">
        <f>INDATA_FILL_DEMAND!E84</f>
        <v>CKCUL</v>
      </c>
      <c r="I85" s="29">
        <f>IFERROR(ROUNDDOWN(VLOOKUP(F85,INDATA_FILL_DEMAND!$E$4:$F$251,2,FALSE)*(VLOOKUP(E85,$L$36:$N$69,3)/VLOOKUP(E85-1,$L$36:$N$69,3)),4),"")</f>
        <v>0.66420000000000001</v>
      </c>
    </row>
    <row r="86" spans="4:9" x14ac:dyDescent="0.3">
      <c r="D86" s="26" t="str">
        <f t="shared" si="13"/>
        <v>Demand</v>
      </c>
      <c r="E86" s="10">
        <f t="shared" si="12"/>
        <v>2023</v>
      </c>
      <c r="F86" s="25" t="str">
        <f>INDATA_FILL_DEMAND!E85</f>
        <v>CKEDU</v>
      </c>
      <c r="I86" s="29">
        <f>IFERROR(ROUNDDOWN(VLOOKUP(F86,INDATA_FILL_DEMAND!$E$4:$F$251,2,FALSE)*(VLOOKUP(E86,$L$36:$N$69,3)/VLOOKUP(E86-1,$L$36:$N$69,3)),4),"")</f>
        <v>1.5948</v>
      </c>
    </row>
    <row r="87" spans="4:9" x14ac:dyDescent="0.3">
      <c r="D87" s="26" t="str">
        <f t="shared" si="13"/>
        <v>Demand</v>
      </c>
      <c r="E87" s="10">
        <f t="shared" si="12"/>
        <v>2023</v>
      </c>
      <c r="F87" s="25" t="str">
        <f>INDATA_FILL_DEMAND!E86</f>
        <v>CKHLT</v>
      </c>
      <c r="I87" s="29">
        <f>IFERROR(ROUNDDOWN(VLOOKUP(F87,INDATA_FILL_DEMAND!$E$4:$F$251,2,FALSE)*(VLOOKUP(E87,$L$36:$N$69,3)/VLOOKUP(E87-1,$L$36:$N$69,3)),4),"")</f>
        <v>0.1198</v>
      </c>
    </row>
    <row r="88" spans="4:9" x14ac:dyDescent="0.3">
      <c r="D88" s="26" t="str">
        <f t="shared" si="13"/>
        <v>Demand</v>
      </c>
      <c r="E88" s="10">
        <f t="shared" si="12"/>
        <v>2023</v>
      </c>
      <c r="F88" s="25" t="str">
        <f>INDATA_FILL_DEMAND!E87</f>
        <v>CKOFF</v>
      </c>
      <c r="I88" s="29">
        <f>IFERROR(ROUNDDOWN(VLOOKUP(F88,INDATA_FILL_DEMAND!$E$4:$F$251,2,FALSE)*(VLOOKUP(E88,$L$36:$N$69,3)/VLOOKUP(E88-1,$L$36:$N$69,3)),4),"")</f>
        <v>0.17</v>
      </c>
    </row>
    <row r="89" spans="4:9" x14ac:dyDescent="0.3">
      <c r="D89" s="26" t="str">
        <f t="shared" si="13"/>
        <v>Demand</v>
      </c>
      <c r="E89" s="10">
        <f t="shared" si="12"/>
        <v>2023</v>
      </c>
      <c r="F89" s="25" t="str">
        <f>INDATA_FILL_DEMAND!E88</f>
        <v>CKOTH</v>
      </c>
      <c r="I89" s="29">
        <f>IFERROR(ROUNDDOWN(VLOOKUP(F89,INDATA_FILL_DEMAND!$E$4:$F$251,2,FALSE)*(VLOOKUP(E89,$L$36:$N$69,3)/VLOOKUP(E89-1,$L$36:$N$69,3)),4),"")</f>
        <v>1.0122</v>
      </c>
    </row>
    <row r="90" spans="4:9" x14ac:dyDescent="0.3">
      <c r="D90" s="26" t="str">
        <f t="shared" si="13"/>
        <v>Demand</v>
      </c>
      <c r="E90" s="10">
        <f t="shared" si="12"/>
        <v>2023</v>
      </c>
      <c r="F90" s="25" t="str">
        <f>INDATA_FILL_DEMAND!E89</f>
        <v>CKRET</v>
      </c>
      <c r="I90" s="29">
        <f>IFERROR(ROUNDDOWN(VLOOKUP(F90,INDATA_FILL_DEMAND!$E$4:$F$251,2,FALSE)*(VLOOKUP(E90,$L$36:$N$69,3)/VLOOKUP(E90-1,$L$36:$N$69,3)),4),"")</f>
        <v>0.20960000000000001</v>
      </c>
    </row>
    <row r="91" spans="4:9" x14ac:dyDescent="0.3">
      <c r="D91" s="26" t="str">
        <f t="shared" si="13"/>
        <v>Demand</v>
      </c>
      <c r="E91" s="10">
        <f t="shared" si="12"/>
        <v>2023</v>
      </c>
      <c r="F91" s="25" t="str">
        <f>INDATA_FILL_DEMAND!E90</f>
        <v>CKSPO</v>
      </c>
      <c r="I91" s="29">
        <f>IFERROR(ROUNDDOWN(VLOOKUP(F91,INDATA_FILL_DEMAND!$E$4:$F$251,2,FALSE)*(VLOOKUP(E91,$L$36:$N$69,3)/VLOOKUP(E91-1,$L$36:$N$69,3)),4),"")</f>
        <v>0.44969999999999999</v>
      </c>
    </row>
    <row r="92" spans="4:9" x14ac:dyDescent="0.3">
      <c r="D92" s="26" t="str">
        <f t="shared" si="13"/>
        <v>Demand</v>
      </c>
      <c r="E92" s="10">
        <f t="shared" si="12"/>
        <v>2023</v>
      </c>
      <c r="F92" s="25" t="str">
        <f>INDATA_FILL_DEMAND!E91</f>
        <v>CKTUR</v>
      </c>
      <c r="I92" s="29">
        <f>IFERROR(ROUNDDOWN(VLOOKUP(F92,INDATA_FILL_DEMAND!$E$4:$F$251,2,FALSE)*(VLOOKUP(E92,$L$36:$N$69,3)/VLOOKUP(E92-1,$L$36:$N$69,3)),4),"")</f>
        <v>0.12770000000000001</v>
      </c>
    </row>
    <row r="93" spans="4:9" x14ac:dyDescent="0.3">
      <c r="D93" s="26" t="str">
        <f t="shared" si="13"/>
        <v>Demand</v>
      </c>
      <c r="E93" s="10">
        <f t="shared" si="12"/>
        <v>2023</v>
      </c>
      <c r="F93" s="25" t="str">
        <f>INDATA_FILL_DEMAND!E92</f>
        <v>CLCUL</v>
      </c>
      <c r="I93" s="29">
        <f>IFERROR(ROUNDDOWN(VLOOKUP(F93,INDATA_FILL_DEMAND!$E$4:$F$251,2,FALSE)*(VLOOKUP(E93,$L$36:$N$69,3)/VLOOKUP(E93-1,$L$36:$N$69,3)),4),"")</f>
        <v>0.87909999999999999</v>
      </c>
    </row>
    <row r="94" spans="4:9" x14ac:dyDescent="0.3">
      <c r="D94" s="26" t="str">
        <f t="shared" si="13"/>
        <v>Demand</v>
      </c>
      <c r="E94" s="10">
        <f t="shared" si="12"/>
        <v>2023</v>
      </c>
      <c r="F94" s="25" t="str">
        <f>INDATA_FILL_DEMAND!E93</f>
        <v>CLEDU</v>
      </c>
      <c r="I94" s="29">
        <f>IFERROR(ROUNDDOWN(VLOOKUP(F94,INDATA_FILL_DEMAND!$E$4:$F$251,2,FALSE)*(VLOOKUP(E94,$L$36:$N$69,3)/VLOOKUP(E94-1,$L$36:$N$69,3)),4),"")</f>
        <v>2.1105999999999998</v>
      </c>
    </row>
    <row r="95" spans="4:9" x14ac:dyDescent="0.3">
      <c r="D95" s="26" t="str">
        <f t="shared" si="13"/>
        <v>Demand</v>
      </c>
      <c r="E95" s="10">
        <f t="shared" si="12"/>
        <v>2023</v>
      </c>
      <c r="F95" s="25" t="str">
        <f>INDATA_FILL_DEMAND!E94</f>
        <v>CLHLT</v>
      </c>
      <c r="I95" s="29">
        <f>IFERROR(ROUNDDOWN(VLOOKUP(F95,INDATA_FILL_DEMAND!$E$4:$F$251,2,FALSE)*(VLOOKUP(E95,$L$36:$N$69,3)/VLOOKUP(E95-1,$L$36:$N$69,3)),4),"")</f>
        <v>0.1585</v>
      </c>
    </row>
    <row r="96" spans="4:9" x14ac:dyDescent="0.3">
      <c r="D96" s="26" t="str">
        <f t="shared" si="13"/>
        <v>Demand</v>
      </c>
      <c r="E96" s="10">
        <f t="shared" si="12"/>
        <v>2023</v>
      </c>
      <c r="F96" s="25" t="str">
        <f>INDATA_FILL_DEMAND!E95</f>
        <v>CLOFF</v>
      </c>
      <c r="I96" s="29">
        <f>IFERROR(ROUNDDOWN(VLOOKUP(F96,INDATA_FILL_DEMAND!$E$4:$F$251,2,FALSE)*(VLOOKUP(E96,$L$36:$N$69,3)/VLOOKUP(E96-1,$L$36:$N$69,3)),4),"")</f>
        <v>0.22500000000000001</v>
      </c>
    </row>
    <row r="97" spans="4:9" x14ac:dyDescent="0.3">
      <c r="D97" s="26" t="str">
        <f t="shared" si="13"/>
        <v>Demand</v>
      </c>
      <c r="E97" s="10">
        <f t="shared" si="12"/>
        <v>2023</v>
      </c>
      <c r="F97" s="25" t="str">
        <f>INDATA_FILL_DEMAND!E96</f>
        <v>CLOTH</v>
      </c>
      <c r="I97" s="29">
        <f>IFERROR(ROUNDDOWN(VLOOKUP(F97,INDATA_FILL_DEMAND!$E$4:$F$251,2,FALSE)*(VLOOKUP(E97,$L$36:$N$69,3)/VLOOKUP(E97-1,$L$36:$N$69,3)),4),"")</f>
        <v>1.3395999999999999</v>
      </c>
    </row>
    <row r="98" spans="4:9" x14ac:dyDescent="0.3">
      <c r="D98" s="26" t="str">
        <f t="shared" si="13"/>
        <v>Demand</v>
      </c>
      <c r="E98" s="10">
        <f t="shared" si="12"/>
        <v>2023</v>
      </c>
      <c r="F98" s="25" t="str">
        <f>INDATA_FILL_DEMAND!E97</f>
        <v>CLRET</v>
      </c>
      <c r="I98" s="29">
        <f>IFERROR(ROUNDDOWN(VLOOKUP(F98,INDATA_FILL_DEMAND!$E$4:$F$251,2,FALSE)*(VLOOKUP(E98,$L$36:$N$69,3)/VLOOKUP(E98-1,$L$36:$N$69,3)),4),"")</f>
        <v>0.27739999999999998</v>
      </c>
    </row>
    <row r="99" spans="4:9" x14ac:dyDescent="0.3">
      <c r="D99" s="26" t="str">
        <f t="shared" si="13"/>
        <v>Demand</v>
      </c>
      <c r="E99" s="10">
        <f t="shared" si="12"/>
        <v>2023</v>
      </c>
      <c r="F99" s="25" t="str">
        <f>INDATA_FILL_DEMAND!E98</f>
        <v>CLSPO</v>
      </c>
      <c r="I99" s="29">
        <f>IFERROR(ROUNDDOWN(VLOOKUP(F99,INDATA_FILL_DEMAND!$E$4:$F$251,2,FALSE)*(VLOOKUP(E99,$L$36:$N$69,3)/VLOOKUP(E99-1,$L$36:$N$69,3)),4),"")</f>
        <v>0.59519999999999995</v>
      </c>
    </row>
    <row r="100" spans="4:9" x14ac:dyDescent="0.3">
      <c r="D100" s="26" t="str">
        <f t="shared" si="13"/>
        <v>Demand</v>
      </c>
      <c r="E100" s="10">
        <f t="shared" si="12"/>
        <v>2023</v>
      </c>
      <c r="F100" s="25" t="str">
        <f>INDATA_FILL_DEMAND!E99</f>
        <v>CLTUR</v>
      </c>
      <c r="I100" s="29">
        <f>IFERROR(ROUNDDOWN(VLOOKUP(F100,INDATA_FILL_DEMAND!$E$4:$F$251,2,FALSE)*(VLOOKUP(E100,$L$36:$N$69,3)/VLOOKUP(E100-1,$L$36:$N$69,3)),4),"")</f>
        <v>0.16900000000000001</v>
      </c>
    </row>
    <row r="101" spans="4:9" x14ac:dyDescent="0.3">
      <c r="D101" s="26" t="str">
        <f t="shared" si="13"/>
        <v>Demand</v>
      </c>
      <c r="E101" s="10">
        <f t="shared" si="12"/>
        <v>2023</v>
      </c>
      <c r="F101" s="25" t="str">
        <f>INDATA_FILL_DEMAND!E100</f>
        <v>COCUL</v>
      </c>
      <c r="I101" s="29">
        <f>IFERROR(ROUNDDOWN(VLOOKUP(F101,INDATA_FILL_DEMAND!$E$4:$F$251,2,FALSE)*(VLOOKUP(E101,$L$36:$N$69,3)/VLOOKUP(E101-1,$L$36:$N$69,3)),4),"")</f>
        <v>4.1658999999999997</v>
      </c>
    </row>
    <row r="102" spans="4:9" x14ac:dyDescent="0.3">
      <c r="D102" s="26" t="str">
        <f t="shared" si="13"/>
        <v>Demand</v>
      </c>
      <c r="E102" s="10">
        <f t="shared" si="12"/>
        <v>2023</v>
      </c>
      <c r="F102" s="25" t="str">
        <f>INDATA_FILL_DEMAND!E101</f>
        <v>COEDU</v>
      </c>
      <c r="I102" s="29">
        <f>IFERROR(ROUNDDOWN(VLOOKUP(F102,INDATA_FILL_DEMAND!$E$4:$F$251,2,FALSE)*(VLOOKUP(E102,$L$36:$N$69,3)/VLOOKUP(E102-1,$L$36:$N$69,3)),4),"")</f>
        <v>10.0017</v>
      </c>
    </row>
    <row r="103" spans="4:9" x14ac:dyDescent="0.3">
      <c r="D103" s="26" t="str">
        <f t="shared" si="13"/>
        <v>Demand</v>
      </c>
      <c r="E103" s="10">
        <f t="shared" si="12"/>
        <v>2023</v>
      </c>
      <c r="F103" s="25" t="str">
        <f>INDATA_FILL_DEMAND!E102</f>
        <v>COHLT</v>
      </c>
      <c r="I103" s="29">
        <f>IFERROR(ROUNDDOWN(VLOOKUP(F103,INDATA_FILL_DEMAND!$E$4:$F$251,2,FALSE)*(VLOOKUP(E103,$L$36:$N$69,3)/VLOOKUP(E103-1,$L$36:$N$69,3)),4),"")</f>
        <v>0.75139999999999996</v>
      </c>
    </row>
    <row r="104" spans="4:9" x14ac:dyDescent="0.3">
      <c r="D104" s="26" t="str">
        <f t="shared" si="13"/>
        <v>Demand</v>
      </c>
      <c r="E104" s="10">
        <f t="shared" si="12"/>
        <v>2023</v>
      </c>
      <c r="F104" s="25" t="str">
        <f>INDATA_FILL_DEMAND!E103</f>
        <v>COOFF</v>
      </c>
      <c r="I104" s="29">
        <f>IFERROR(ROUNDDOWN(VLOOKUP(F104,INDATA_FILL_DEMAND!$E$4:$F$251,2,FALSE)*(VLOOKUP(E104,$L$36:$N$69,3)/VLOOKUP(E104-1,$L$36:$N$69,3)),4),"")</f>
        <v>1.0663</v>
      </c>
    </row>
    <row r="105" spans="4:9" x14ac:dyDescent="0.3">
      <c r="D105" s="26" t="str">
        <f t="shared" si="13"/>
        <v>Demand</v>
      </c>
      <c r="E105" s="10">
        <f t="shared" si="12"/>
        <v>2023</v>
      </c>
      <c r="F105" s="25" t="str">
        <f>INDATA_FILL_DEMAND!E104</f>
        <v>COOTH</v>
      </c>
      <c r="I105" s="29">
        <f>IFERROR(ROUNDDOWN(VLOOKUP(F105,INDATA_FILL_DEMAND!$E$4:$F$251,2,FALSE)*(VLOOKUP(E105,$L$36:$N$69,3)/VLOOKUP(E105-1,$L$36:$N$69,3)),4),"")</f>
        <v>6.3483000000000001</v>
      </c>
    </row>
    <row r="106" spans="4:9" x14ac:dyDescent="0.3">
      <c r="D106" s="26" t="str">
        <f t="shared" si="13"/>
        <v>Demand</v>
      </c>
      <c r="E106" s="10">
        <f t="shared" si="12"/>
        <v>2023</v>
      </c>
      <c r="F106" s="25" t="str">
        <f>INDATA_FILL_DEMAND!E105</f>
        <v>CORET</v>
      </c>
      <c r="I106" s="29">
        <f>IFERROR(ROUNDDOWN(VLOOKUP(F106,INDATA_FILL_DEMAND!$E$4:$F$251,2,FALSE)*(VLOOKUP(E106,$L$36:$N$69,3)/VLOOKUP(E106-1,$L$36:$N$69,3)),4),"")</f>
        <v>1.3149</v>
      </c>
    </row>
    <row r="107" spans="4:9" x14ac:dyDescent="0.3">
      <c r="D107" s="26" t="str">
        <f t="shared" si="13"/>
        <v>Demand</v>
      </c>
      <c r="E107" s="10">
        <f t="shared" si="12"/>
        <v>2023</v>
      </c>
      <c r="F107" s="25" t="str">
        <f>INDATA_FILL_DEMAND!E106</f>
        <v>COSPO</v>
      </c>
      <c r="I107" s="29">
        <f>IFERROR(ROUNDDOWN(VLOOKUP(F107,INDATA_FILL_DEMAND!$E$4:$F$251,2,FALSE)*(VLOOKUP(E107,$L$36:$N$69,3)/VLOOKUP(E107-1,$L$36:$N$69,3)),4),"")</f>
        <v>2.8205</v>
      </c>
    </row>
    <row r="108" spans="4:9" x14ac:dyDescent="0.3">
      <c r="D108" s="26" t="str">
        <f t="shared" si="13"/>
        <v>Demand</v>
      </c>
      <c r="E108" s="10">
        <f t="shared" si="12"/>
        <v>2023</v>
      </c>
      <c r="F108" s="25" t="str">
        <f>INDATA_FILL_DEMAND!E107</f>
        <v>COTUR</v>
      </c>
      <c r="I108" s="29">
        <f>IFERROR(ROUNDDOWN(VLOOKUP(F108,INDATA_FILL_DEMAND!$E$4:$F$251,2,FALSE)*(VLOOKUP(E108,$L$36:$N$69,3)/VLOOKUP(E108-1,$L$36:$N$69,3)),4),"")</f>
        <v>0.80110000000000003</v>
      </c>
    </row>
    <row r="109" spans="4:9" x14ac:dyDescent="0.3">
      <c r="D109" s="26" t="str">
        <f t="shared" si="13"/>
        <v>*</v>
      </c>
      <c r="E109" s="10">
        <f t="shared" si="12"/>
        <v>2023</v>
      </c>
      <c r="F109" s="25" t="str">
        <f>INDATA_FILL_DEMAND!E108</f>
        <v>CECUL</v>
      </c>
      <c r="I109" s="29">
        <f>IFERROR(ROUNDDOWN(VLOOKUP(F109,INDATA_FILL_DEMAND!$E$4:$F$251,2,FALSE)*(VLOOKUP(E109,$L$36:$N$69,3)/VLOOKUP(E109-1,$L$36:$N$69,3)),4),"")</f>
        <v>0</v>
      </c>
    </row>
    <row r="110" spans="4:9" x14ac:dyDescent="0.3">
      <c r="D110" s="26" t="str">
        <f t="shared" si="13"/>
        <v>*</v>
      </c>
      <c r="E110" s="10">
        <f t="shared" si="12"/>
        <v>2023</v>
      </c>
      <c r="F110" s="25" t="str">
        <f>INDATA_FILL_DEMAND!E109</f>
        <v>CEEDU</v>
      </c>
      <c r="I110" s="29">
        <f>IFERROR(ROUNDDOWN(VLOOKUP(F110,INDATA_FILL_DEMAND!$E$4:$F$251,2,FALSE)*(VLOOKUP(E110,$L$36:$N$69,3)/VLOOKUP(E110-1,$L$36:$N$69,3)),4),"")</f>
        <v>0</v>
      </c>
    </row>
    <row r="111" spans="4:9" x14ac:dyDescent="0.3">
      <c r="D111" s="26" t="str">
        <f t="shared" si="13"/>
        <v>*</v>
      </c>
      <c r="E111" s="10">
        <f t="shared" si="12"/>
        <v>2023</v>
      </c>
      <c r="F111" s="25" t="str">
        <f>INDATA_FILL_DEMAND!E110</f>
        <v>CEHLT</v>
      </c>
      <c r="I111" s="29">
        <f>IFERROR(ROUNDDOWN(VLOOKUP(F111,INDATA_FILL_DEMAND!$E$4:$F$251,2,FALSE)*(VLOOKUP(E111,$L$36:$N$69,3)/VLOOKUP(E111-1,$L$36:$N$69,3)),4),"")</f>
        <v>0</v>
      </c>
    </row>
    <row r="112" spans="4:9" x14ac:dyDescent="0.3">
      <c r="D112" s="26" t="str">
        <f t="shared" si="13"/>
        <v>*</v>
      </c>
      <c r="E112" s="10">
        <f t="shared" si="12"/>
        <v>2023</v>
      </c>
      <c r="F112" s="25" t="str">
        <f>INDATA_FILL_DEMAND!E111</f>
        <v>CEOFF</v>
      </c>
      <c r="I112" s="29">
        <f>IFERROR(ROUNDDOWN(VLOOKUP(F112,INDATA_FILL_DEMAND!$E$4:$F$251,2,FALSE)*(VLOOKUP(E112,$L$36:$N$69,3)/VLOOKUP(E112-1,$L$36:$N$69,3)),4),"")</f>
        <v>0</v>
      </c>
    </row>
    <row r="113" spans="4:9" x14ac:dyDescent="0.3">
      <c r="D113" s="26" t="str">
        <f t="shared" si="13"/>
        <v>*</v>
      </c>
      <c r="E113" s="10">
        <f t="shared" si="12"/>
        <v>2023</v>
      </c>
      <c r="F113" s="25" t="str">
        <f>INDATA_FILL_DEMAND!E112</f>
        <v>CEOTH</v>
      </c>
      <c r="I113" s="29">
        <f>IFERROR(ROUNDDOWN(VLOOKUP(F113,INDATA_FILL_DEMAND!$E$4:$F$251,2,FALSE)*(VLOOKUP(E113,$L$36:$N$69,3)/VLOOKUP(E113-1,$L$36:$N$69,3)),4),"")</f>
        <v>0</v>
      </c>
    </row>
    <row r="114" spans="4:9" x14ac:dyDescent="0.3">
      <c r="D114" s="26" t="str">
        <f t="shared" si="13"/>
        <v>*</v>
      </c>
      <c r="E114" s="10">
        <f t="shared" si="12"/>
        <v>2023</v>
      </c>
      <c r="F114" s="25" t="str">
        <f>INDATA_FILL_DEMAND!E113</f>
        <v>CERET</v>
      </c>
      <c r="I114" s="29">
        <f>IFERROR(ROUNDDOWN(VLOOKUP(F114,INDATA_FILL_DEMAND!$E$4:$F$251,2,FALSE)*(VLOOKUP(E114,$L$36:$N$69,3)/VLOOKUP(E114-1,$L$36:$N$69,3)),4),"")</f>
        <v>0</v>
      </c>
    </row>
    <row r="115" spans="4:9" x14ac:dyDescent="0.3">
      <c r="D115" s="26" t="str">
        <f t="shared" si="13"/>
        <v>*</v>
      </c>
      <c r="E115" s="10">
        <f t="shared" si="12"/>
        <v>2023</v>
      </c>
      <c r="F115" s="25" t="str">
        <f>INDATA_FILL_DEMAND!E114</f>
        <v>CESPO</v>
      </c>
      <c r="I115" s="29">
        <f>IFERROR(ROUNDDOWN(VLOOKUP(F115,INDATA_FILL_DEMAND!$E$4:$F$251,2,FALSE)*(VLOOKUP(E115,$L$36:$N$69,3)/VLOOKUP(E115-1,$L$36:$N$69,3)),4),"")</f>
        <v>0</v>
      </c>
    </row>
    <row r="116" spans="4:9" x14ac:dyDescent="0.3">
      <c r="D116" s="26" t="str">
        <f t="shared" si="13"/>
        <v>*</v>
      </c>
      <c r="E116" s="10">
        <f t="shared" si="12"/>
        <v>2023</v>
      </c>
      <c r="F116" s="25" t="str">
        <f>INDATA_FILL_DEMAND!E115</f>
        <v>CETUR</v>
      </c>
      <c r="I116" s="29">
        <f>IFERROR(ROUNDDOWN(VLOOKUP(F116,INDATA_FILL_DEMAND!$E$4:$F$251,2,FALSE)*(VLOOKUP(E116,$L$36:$N$69,3)/VLOOKUP(E116-1,$L$36:$N$69,3)),4),"")</f>
        <v>0</v>
      </c>
    </row>
    <row r="117" spans="4:9" x14ac:dyDescent="0.3">
      <c r="D117" s="26" t="str">
        <f t="shared" si="13"/>
        <v>Demand</v>
      </c>
      <c r="E117" s="10">
        <f t="shared" si="12"/>
        <v>2023</v>
      </c>
      <c r="F117" s="25" t="str">
        <f>INDATA_FILL_DEMAND!E116</f>
        <v>MHCUL</v>
      </c>
      <c r="I117" s="29">
        <f>IFERROR(ROUNDDOWN(VLOOKUP(F117,INDATA_FILL_DEMAND!$E$4:$F$251,2,FALSE)*(VLOOKUP(E117,$L$36:$N$69,3)/VLOOKUP(E117-1,$L$36:$N$69,3)),4),"")</f>
        <v>3.6402999999999999</v>
      </c>
    </row>
    <row r="118" spans="4:9" x14ac:dyDescent="0.3">
      <c r="D118" s="26" t="str">
        <f t="shared" si="13"/>
        <v>Demand</v>
      </c>
      <c r="E118" s="10">
        <f t="shared" si="12"/>
        <v>2023</v>
      </c>
      <c r="F118" s="25" t="str">
        <f>INDATA_FILL_DEMAND!E117</f>
        <v>MHEDU</v>
      </c>
      <c r="I118" s="29">
        <f>IFERROR(ROUNDDOWN(VLOOKUP(F118,INDATA_FILL_DEMAND!$E$4:$F$251,2,FALSE)*(VLOOKUP(E118,$L$36:$N$69,3)/VLOOKUP(E118-1,$L$36:$N$69,3)),4),"")</f>
        <v>29.952999999999999</v>
      </c>
    </row>
    <row r="119" spans="4:9" x14ac:dyDescent="0.3">
      <c r="D119" s="26" t="str">
        <f t="shared" si="13"/>
        <v>*</v>
      </c>
      <c r="E119" s="10">
        <f t="shared" si="12"/>
        <v>2023</v>
      </c>
      <c r="F119" s="25" t="str">
        <f>INDATA_FILL_DEMAND!E118</f>
        <v>MHHOU</v>
      </c>
      <c r="I119" s="29">
        <f>IFERROR(ROUNDDOWN(VLOOKUP(F119,INDATA_FILL_DEMAND!$E$4:$F$251,2,FALSE)*(VLOOKUP(E119,$L$36:$N$69,3)/VLOOKUP(E119-1,$L$36:$N$69,3)),4),"")</f>
        <v>0</v>
      </c>
    </row>
    <row r="120" spans="4:9" x14ac:dyDescent="0.3">
      <c r="D120" s="26" t="str">
        <f t="shared" si="13"/>
        <v>Demand</v>
      </c>
      <c r="E120" s="10">
        <f t="shared" si="12"/>
        <v>2023</v>
      </c>
      <c r="F120" s="25" t="str">
        <f>INDATA_FILL_DEMAND!E119</f>
        <v>MHOFL</v>
      </c>
      <c r="I120" s="29">
        <f>IFERROR(ROUNDDOWN(VLOOKUP(F120,INDATA_FILL_DEMAND!$E$4:$F$251,2,FALSE)*(VLOOKUP(E120,$L$36:$N$69,3)/VLOOKUP(E120-1,$L$36:$N$69,3)),4),"")</f>
        <v>3.5893000000000002</v>
      </c>
    </row>
    <row r="121" spans="4:9" x14ac:dyDescent="0.3">
      <c r="D121" s="26" t="str">
        <f t="shared" si="13"/>
        <v>Demand</v>
      </c>
      <c r="E121" s="10">
        <f t="shared" si="12"/>
        <v>2023</v>
      </c>
      <c r="F121" s="25" t="str">
        <f>INDATA_FILL_DEMAND!E120</f>
        <v>MHOFS</v>
      </c>
      <c r="I121" s="29">
        <f>IFERROR(ROUNDDOWN(VLOOKUP(F121,INDATA_FILL_DEMAND!$E$4:$F$251,2,FALSE)*(VLOOKUP(E121,$L$36:$N$69,3)/VLOOKUP(E121-1,$L$36:$N$69,3)),4),"")</f>
        <v>3.7452999999999999</v>
      </c>
    </row>
    <row r="122" spans="4:9" x14ac:dyDescent="0.3">
      <c r="D122" s="26" t="str">
        <f t="shared" si="13"/>
        <v>Demand</v>
      </c>
      <c r="E122" s="10">
        <f t="shared" si="12"/>
        <v>2023</v>
      </c>
      <c r="F122" s="25" t="str">
        <f>INDATA_FILL_DEMAND!E121</f>
        <v>MHOTH</v>
      </c>
      <c r="I122" s="29">
        <f>IFERROR(ROUNDDOWN(VLOOKUP(F122,INDATA_FILL_DEMAND!$E$4:$F$251,2,FALSE)*(VLOOKUP(E122,$L$36:$N$69,3)/VLOOKUP(E122-1,$L$36:$N$69,3)),4),"")</f>
        <v>5.1863000000000001</v>
      </c>
    </row>
    <row r="123" spans="4:9" x14ac:dyDescent="0.3">
      <c r="D123" s="26" t="str">
        <f t="shared" si="13"/>
        <v>Demand</v>
      </c>
      <c r="E123" s="10">
        <f t="shared" si="12"/>
        <v>2023</v>
      </c>
      <c r="F123" s="25" t="str">
        <f>INDATA_FILL_DEMAND!E122</f>
        <v>MHSPO</v>
      </c>
      <c r="I123" s="29">
        <f>IFERROR(ROUNDDOWN(VLOOKUP(F123,INDATA_FILL_DEMAND!$E$4:$F$251,2,FALSE)*(VLOOKUP(E123,$L$36:$N$69,3)/VLOOKUP(E123-1,$L$36:$N$69,3)),4),"")</f>
        <v>11.7515</v>
      </c>
    </row>
    <row r="124" spans="4:9" x14ac:dyDescent="0.3">
      <c r="D124" s="26" t="str">
        <f t="shared" si="13"/>
        <v>Demand</v>
      </c>
      <c r="E124" s="10">
        <f t="shared" si="12"/>
        <v>2023</v>
      </c>
      <c r="F124" s="25" t="str">
        <f>INDATA_FILL_DEMAND!E123</f>
        <v>MHTCH</v>
      </c>
      <c r="I124" s="29">
        <f>IFERROR(ROUNDDOWN(VLOOKUP(F124,INDATA_FILL_DEMAND!$E$4:$F$251,2,FALSE)*(VLOOKUP(E124,$L$36:$N$69,3)/VLOOKUP(E124-1,$L$36:$N$69,3)),4),"")</f>
        <v>1.7654000000000001</v>
      </c>
    </row>
    <row r="125" spans="4:9" x14ac:dyDescent="0.3">
      <c r="D125" s="26" t="str">
        <f t="shared" si="13"/>
        <v>*</v>
      </c>
      <c r="E125" s="10">
        <f t="shared" si="12"/>
        <v>2023</v>
      </c>
      <c r="F125" s="25" t="str">
        <f>INDATA_FILL_DEMAND!E124</f>
        <v>MCCUL</v>
      </c>
      <c r="I125" s="29">
        <f>IFERROR(ROUNDDOWN(VLOOKUP(F125,INDATA_FILL_DEMAND!$E$4:$F$251,2,FALSE)*(VLOOKUP(E125,$L$36:$N$69,3)/VLOOKUP(E125-1,$L$36:$N$69,3)),4),"")</f>
        <v>0</v>
      </c>
    </row>
    <row r="126" spans="4:9" x14ac:dyDescent="0.3">
      <c r="D126" s="26" t="str">
        <f t="shared" si="13"/>
        <v>*</v>
      </c>
      <c r="E126" s="10">
        <f t="shared" si="12"/>
        <v>2023</v>
      </c>
      <c r="F126" s="25" t="str">
        <f>INDATA_FILL_DEMAND!E125</f>
        <v>MCEDU</v>
      </c>
      <c r="I126" s="29">
        <f>IFERROR(ROUNDDOWN(VLOOKUP(F126,INDATA_FILL_DEMAND!$E$4:$F$251,2,FALSE)*(VLOOKUP(E126,$L$36:$N$69,3)/VLOOKUP(E126-1,$L$36:$N$69,3)),4),"")</f>
        <v>0</v>
      </c>
    </row>
    <row r="127" spans="4:9" x14ac:dyDescent="0.3">
      <c r="D127" s="26" t="str">
        <f t="shared" si="13"/>
        <v>*</v>
      </c>
      <c r="E127" s="10">
        <f t="shared" si="12"/>
        <v>2023</v>
      </c>
      <c r="F127" s="25" t="str">
        <f>INDATA_FILL_DEMAND!E126</f>
        <v>MCHOU</v>
      </c>
      <c r="I127" s="29">
        <f>IFERROR(ROUNDDOWN(VLOOKUP(F127,INDATA_FILL_DEMAND!$E$4:$F$251,2,FALSE)*(VLOOKUP(E127,$L$36:$N$69,3)/VLOOKUP(E127-1,$L$36:$N$69,3)),4),"")</f>
        <v>0</v>
      </c>
    </row>
    <row r="128" spans="4:9" x14ac:dyDescent="0.3">
      <c r="D128" s="26" t="str">
        <f t="shared" si="13"/>
        <v>*</v>
      </c>
      <c r="E128" s="10">
        <f t="shared" si="12"/>
        <v>2023</v>
      </c>
      <c r="F128" s="25" t="str">
        <f>INDATA_FILL_DEMAND!E127</f>
        <v>MCOFL</v>
      </c>
      <c r="I128" s="29">
        <f>IFERROR(ROUNDDOWN(VLOOKUP(F128,INDATA_FILL_DEMAND!$E$4:$F$251,2,FALSE)*(VLOOKUP(E128,$L$36:$N$69,3)/VLOOKUP(E128-1,$L$36:$N$69,3)),4),"")</f>
        <v>0</v>
      </c>
    </row>
    <row r="129" spans="4:9" x14ac:dyDescent="0.3">
      <c r="D129" s="26" t="str">
        <f t="shared" si="13"/>
        <v>*</v>
      </c>
      <c r="E129" s="10">
        <f t="shared" si="12"/>
        <v>2023</v>
      </c>
      <c r="F129" s="25" t="str">
        <f>INDATA_FILL_DEMAND!E128</f>
        <v>MCOFS</v>
      </c>
      <c r="I129" s="29">
        <f>IFERROR(ROUNDDOWN(VLOOKUP(F129,INDATA_FILL_DEMAND!$E$4:$F$251,2,FALSE)*(VLOOKUP(E129,$L$36:$N$69,3)/VLOOKUP(E129-1,$L$36:$N$69,3)),4),"")</f>
        <v>0</v>
      </c>
    </row>
    <row r="130" spans="4:9" x14ac:dyDescent="0.3">
      <c r="D130" s="26" t="str">
        <f t="shared" si="13"/>
        <v>*</v>
      </c>
      <c r="E130" s="10">
        <f t="shared" si="12"/>
        <v>2023</v>
      </c>
      <c r="F130" s="25" t="str">
        <f>INDATA_FILL_DEMAND!E129</f>
        <v>MCOTH</v>
      </c>
      <c r="I130" s="29">
        <f>IFERROR(ROUNDDOWN(VLOOKUP(F130,INDATA_FILL_DEMAND!$E$4:$F$251,2,FALSE)*(VLOOKUP(E130,$L$36:$N$69,3)/VLOOKUP(E130-1,$L$36:$N$69,3)),4),"")</f>
        <v>0</v>
      </c>
    </row>
    <row r="131" spans="4:9" x14ac:dyDescent="0.3">
      <c r="D131" s="26" t="str">
        <f t="shared" si="13"/>
        <v>*</v>
      </c>
      <c r="E131" s="10">
        <f t="shared" si="12"/>
        <v>2023</v>
      </c>
      <c r="F131" s="25" t="str">
        <f>INDATA_FILL_DEMAND!E130</f>
        <v>MCSPO</v>
      </c>
      <c r="I131" s="29">
        <f>IFERROR(ROUNDDOWN(VLOOKUP(F131,INDATA_FILL_DEMAND!$E$4:$F$251,2,FALSE)*(VLOOKUP(E131,$L$36:$N$69,3)/VLOOKUP(E131-1,$L$36:$N$69,3)),4),"")</f>
        <v>0</v>
      </c>
    </row>
    <row r="132" spans="4:9" x14ac:dyDescent="0.3">
      <c r="D132" s="26" t="str">
        <f t="shared" si="13"/>
        <v>*</v>
      </c>
      <c r="E132" s="10">
        <f t="shared" si="12"/>
        <v>2023</v>
      </c>
      <c r="F132" s="25" t="str">
        <f>INDATA_FILL_DEMAND!E131</f>
        <v>MCTCH</v>
      </c>
      <c r="I132" s="29">
        <f>IFERROR(ROUNDDOWN(VLOOKUP(F132,INDATA_FILL_DEMAND!$E$4:$F$251,2,FALSE)*(VLOOKUP(E132,$L$36:$N$69,3)/VLOOKUP(E132-1,$L$36:$N$69,3)),4),"")</f>
        <v>0</v>
      </c>
    </row>
    <row r="133" spans="4:9" x14ac:dyDescent="0.3">
      <c r="D133" s="26" t="str">
        <f t="shared" si="13"/>
        <v>Demand</v>
      </c>
      <c r="E133" s="10">
        <f t="shared" si="12"/>
        <v>2023</v>
      </c>
      <c r="F133" s="25" t="str">
        <f>INDATA_FILL_DEMAND!E132</f>
        <v>MWCUL</v>
      </c>
      <c r="I133" s="29">
        <f>IFERROR(ROUNDDOWN(VLOOKUP(F133,INDATA_FILL_DEMAND!$E$4:$F$251,2,FALSE)*(VLOOKUP(E133,$L$36:$N$69,3)/VLOOKUP(E133-1,$L$36:$N$69,3)),4),"")</f>
        <v>0.82110000000000005</v>
      </c>
    </row>
    <row r="134" spans="4:9" x14ac:dyDescent="0.3">
      <c r="D134" s="26" t="str">
        <f t="shared" si="13"/>
        <v>Demand</v>
      </c>
      <c r="E134" s="10">
        <f t="shared" si="12"/>
        <v>2023</v>
      </c>
      <c r="F134" s="25" t="str">
        <f>INDATA_FILL_DEMAND!E133</f>
        <v>MWEDU</v>
      </c>
      <c r="I134" s="29">
        <f>IFERROR(ROUNDDOWN(VLOOKUP(F134,INDATA_FILL_DEMAND!$E$4:$F$251,2,FALSE)*(VLOOKUP(E134,$L$36:$N$69,3)/VLOOKUP(E134-1,$L$36:$N$69,3)),4),"")</f>
        <v>7.4978999999999996</v>
      </c>
    </row>
    <row r="135" spans="4:9" x14ac:dyDescent="0.3">
      <c r="D135" s="26" t="str">
        <f t="shared" si="13"/>
        <v>*</v>
      </c>
      <c r="E135" s="10">
        <f t="shared" ref="E135:E198" si="14">E134</f>
        <v>2023</v>
      </c>
      <c r="F135" s="25" t="str">
        <f>INDATA_FILL_DEMAND!E134</f>
        <v>MWHOU</v>
      </c>
      <c r="I135" s="29">
        <f>IFERROR(ROUNDDOWN(VLOOKUP(F135,INDATA_FILL_DEMAND!$E$4:$F$251,2,FALSE)*(VLOOKUP(E135,$L$36:$N$69,3)/VLOOKUP(E135-1,$L$36:$N$69,3)),4),"")</f>
        <v>0</v>
      </c>
    </row>
    <row r="136" spans="4:9" x14ac:dyDescent="0.3">
      <c r="D136" s="26" t="str">
        <f t="shared" si="13"/>
        <v>Demand</v>
      </c>
      <c r="E136" s="10">
        <f t="shared" si="14"/>
        <v>2023</v>
      </c>
      <c r="F136" s="25" t="str">
        <f>INDATA_FILL_DEMAND!E135</f>
        <v>MWOFL</v>
      </c>
      <c r="I136" s="29">
        <f>IFERROR(ROUNDDOWN(VLOOKUP(F136,INDATA_FILL_DEMAND!$E$4:$F$251,2,FALSE)*(VLOOKUP(E136,$L$36:$N$69,3)/VLOOKUP(E136-1,$L$36:$N$69,3)),4),"")</f>
        <v>0.90249999999999997</v>
      </c>
    </row>
    <row r="137" spans="4:9" x14ac:dyDescent="0.3">
      <c r="D137" s="26" t="str">
        <f t="shared" si="13"/>
        <v>Demand</v>
      </c>
      <c r="E137" s="10">
        <f t="shared" si="14"/>
        <v>2023</v>
      </c>
      <c r="F137" s="25" t="str">
        <f>INDATA_FILL_DEMAND!E136</f>
        <v>MWOFS</v>
      </c>
      <c r="I137" s="29">
        <f>IFERROR(ROUNDDOWN(VLOOKUP(F137,INDATA_FILL_DEMAND!$E$4:$F$251,2,FALSE)*(VLOOKUP(E137,$L$36:$N$69,3)/VLOOKUP(E137-1,$L$36:$N$69,3)),4),"")</f>
        <v>0.78180000000000005</v>
      </c>
    </row>
    <row r="138" spans="4:9" x14ac:dyDescent="0.3">
      <c r="D138" s="26" t="str">
        <f t="shared" si="13"/>
        <v>Demand</v>
      </c>
      <c r="E138" s="10">
        <f t="shared" si="14"/>
        <v>2023</v>
      </c>
      <c r="F138" s="25" t="str">
        <f>INDATA_FILL_DEMAND!E137</f>
        <v>MWOTH</v>
      </c>
      <c r="I138" s="29">
        <f>IFERROR(ROUNDDOWN(VLOOKUP(F138,INDATA_FILL_DEMAND!$E$4:$F$251,2,FALSE)*(VLOOKUP(E138,$L$36:$N$69,3)/VLOOKUP(E138-1,$L$36:$N$69,3)),4),"")</f>
        <v>1.3109</v>
      </c>
    </row>
    <row r="139" spans="4:9" x14ac:dyDescent="0.3">
      <c r="D139" s="26" t="str">
        <f t="shared" si="13"/>
        <v>Demand</v>
      </c>
      <c r="E139" s="10">
        <f t="shared" si="14"/>
        <v>2023</v>
      </c>
      <c r="F139" s="25" t="str">
        <f>INDATA_FILL_DEMAND!E138</f>
        <v>MWSPO</v>
      </c>
      <c r="I139" s="29">
        <f>IFERROR(ROUNDDOWN(VLOOKUP(F139,INDATA_FILL_DEMAND!$E$4:$F$251,2,FALSE)*(VLOOKUP(E139,$L$36:$N$69,3)/VLOOKUP(E139-1,$L$36:$N$69,3)),4),"")</f>
        <v>2.9754</v>
      </c>
    </row>
    <row r="140" spans="4:9" x14ac:dyDescent="0.3">
      <c r="D140" s="26" t="str">
        <f t="shared" si="13"/>
        <v>Demand</v>
      </c>
      <c r="E140" s="10">
        <f t="shared" si="14"/>
        <v>2023</v>
      </c>
      <c r="F140" s="25" t="str">
        <f>INDATA_FILL_DEMAND!E139</f>
        <v>MWTCH</v>
      </c>
      <c r="I140" s="29">
        <f>IFERROR(ROUNDDOWN(VLOOKUP(F140,INDATA_FILL_DEMAND!$E$4:$F$251,2,FALSE)*(VLOOKUP(E140,$L$36:$N$69,3)/VLOOKUP(E140-1,$L$36:$N$69,3)),4),"")</f>
        <v>0.43540000000000001</v>
      </c>
    </row>
    <row r="141" spans="4:9" x14ac:dyDescent="0.3">
      <c r="D141" s="26" t="str">
        <f t="shared" si="13"/>
        <v>Demand</v>
      </c>
      <c r="E141" s="10">
        <f t="shared" si="14"/>
        <v>2023</v>
      </c>
      <c r="F141" s="25" t="str">
        <f>INDATA_FILL_DEMAND!E140</f>
        <v>MKCUL</v>
      </c>
      <c r="I141" s="29">
        <f>IFERROR(ROUNDDOWN(VLOOKUP(F141,INDATA_FILL_DEMAND!$E$4:$F$251,2,FALSE)*(VLOOKUP(E141,$L$36:$N$69,3)/VLOOKUP(E141-1,$L$36:$N$69,3)),4),"")</f>
        <v>0.26840000000000003</v>
      </c>
    </row>
    <row r="142" spans="4:9" x14ac:dyDescent="0.3">
      <c r="D142" s="26" t="str">
        <f t="shared" ref="D142:D205" si="15">IF(AND(ISNUMBER(I142),I142&gt;0),"Demand","*")</f>
        <v>Demand</v>
      </c>
      <c r="E142" s="10">
        <f t="shared" si="14"/>
        <v>2023</v>
      </c>
      <c r="F142" s="25" t="str">
        <f>INDATA_FILL_DEMAND!E141</f>
        <v>MKEDU</v>
      </c>
      <c r="I142" s="29">
        <f>IFERROR(ROUNDDOWN(VLOOKUP(F142,INDATA_FILL_DEMAND!$E$4:$F$251,2,FALSE)*(VLOOKUP(E142,$L$36:$N$69,3)/VLOOKUP(E142-1,$L$36:$N$69,3)),4),"")</f>
        <v>0.64449999999999996</v>
      </c>
    </row>
    <row r="143" spans="4:9" x14ac:dyDescent="0.3">
      <c r="D143" s="26" t="str">
        <f t="shared" si="15"/>
        <v>*</v>
      </c>
      <c r="E143" s="10">
        <f t="shared" si="14"/>
        <v>2023</v>
      </c>
      <c r="F143" s="25" t="str">
        <f>INDATA_FILL_DEMAND!E142</f>
        <v>MKHOU</v>
      </c>
      <c r="I143" s="29">
        <f>IFERROR(ROUNDDOWN(VLOOKUP(F143,INDATA_FILL_DEMAND!$E$4:$F$251,2,FALSE)*(VLOOKUP(E143,$L$36:$N$69,3)/VLOOKUP(E143-1,$L$36:$N$69,3)),4),"")</f>
        <v>0</v>
      </c>
    </row>
    <row r="144" spans="4:9" x14ac:dyDescent="0.3">
      <c r="D144" s="26" t="str">
        <f t="shared" si="15"/>
        <v>Demand</v>
      </c>
      <c r="E144" s="10">
        <f t="shared" si="14"/>
        <v>2023</v>
      </c>
      <c r="F144" s="25" t="str">
        <f>INDATA_FILL_DEMAND!E143</f>
        <v>MKOFL</v>
      </c>
      <c r="I144" s="29">
        <f>IFERROR(ROUNDDOWN(VLOOKUP(F144,INDATA_FILL_DEMAND!$E$4:$F$251,2,FALSE)*(VLOOKUP(E144,$L$36:$N$69,3)/VLOOKUP(E144-1,$L$36:$N$69,3)),4),"")</f>
        <v>6.8699999999999997E-2</v>
      </c>
    </row>
    <row r="145" spans="4:9" x14ac:dyDescent="0.3">
      <c r="D145" s="26" t="str">
        <f t="shared" si="15"/>
        <v>Demand</v>
      </c>
      <c r="E145" s="10">
        <f t="shared" si="14"/>
        <v>2023</v>
      </c>
      <c r="F145" s="25" t="str">
        <f>INDATA_FILL_DEMAND!E144</f>
        <v>MKOFS</v>
      </c>
      <c r="I145" s="29">
        <f>IFERROR(ROUNDDOWN(VLOOKUP(F145,INDATA_FILL_DEMAND!$E$4:$F$251,2,FALSE)*(VLOOKUP(E145,$L$36:$N$69,3)/VLOOKUP(E145-1,$L$36:$N$69,3)),4),"")</f>
        <v>0.40910000000000002</v>
      </c>
    </row>
    <row r="146" spans="4:9" x14ac:dyDescent="0.3">
      <c r="D146" s="26" t="str">
        <f t="shared" si="15"/>
        <v>Demand</v>
      </c>
      <c r="E146" s="10">
        <f t="shared" si="14"/>
        <v>2023</v>
      </c>
      <c r="F146" s="25" t="str">
        <f>INDATA_FILL_DEMAND!E145</f>
        <v>MKOTH</v>
      </c>
      <c r="I146" s="29">
        <f>IFERROR(ROUNDDOWN(VLOOKUP(F146,INDATA_FILL_DEMAND!$E$4:$F$251,2,FALSE)*(VLOOKUP(E146,$L$36:$N$69,3)/VLOOKUP(E146-1,$L$36:$N$69,3)),4),"")</f>
        <v>8.4699999999999998E-2</v>
      </c>
    </row>
    <row r="147" spans="4:9" x14ac:dyDescent="0.3">
      <c r="D147" s="26" t="str">
        <f t="shared" si="15"/>
        <v>Demand</v>
      </c>
      <c r="E147" s="10">
        <f t="shared" si="14"/>
        <v>2023</v>
      </c>
      <c r="F147" s="25" t="str">
        <f>INDATA_FILL_DEMAND!E146</f>
        <v>MKSPO</v>
      </c>
      <c r="I147" s="29">
        <f>IFERROR(ROUNDDOWN(VLOOKUP(F147,INDATA_FILL_DEMAND!$E$4:$F$251,2,FALSE)*(VLOOKUP(E147,$L$36:$N$69,3)/VLOOKUP(E147-1,$L$36:$N$69,3)),4),"")</f>
        <v>0.1817</v>
      </c>
    </row>
    <row r="148" spans="4:9" x14ac:dyDescent="0.3">
      <c r="D148" s="26" t="str">
        <f t="shared" si="15"/>
        <v>Demand</v>
      </c>
      <c r="E148" s="10">
        <f t="shared" si="14"/>
        <v>2023</v>
      </c>
      <c r="F148" s="25" t="str">
        <f>INDATA_FILL_DEMAND!E147</f>
        <v>MKTCH</v>
      </c>
      <c r="I148" s="29">
        <f>IFERROR(ROUNDDOWN(VLOOKUP(F148,INDATA_FILL_DEMAND!$E$4:$F$251,2,FALSE)*(VLOOKUP(E148,$L$36:$N$69,3)/VLOOKUP(E148-1,$L$36:$N$69,3)),4),"")</f>
        <v>5.16E-2</v>
      </c>
    </row>
    <row r="149" spans="4:9" x14ac:dyDescent="0.3">
      <c r="D149" s="26" t="str">
        <f t="shared" si="15"/>
        <v>Demand</v>
      </c>
      <c r="E149" s="10">
        <f t="shared" si="14"/>
        <v>2023</v>
      </c>
      <c r="F149" s="25" t="str">
        <f>INDATA_FILL_DEMAND!E148</f>
        <v>MLCUL</v>
      </c>
      <c r="I149" s="29">
        <f>IFERROR(ROUNDDOWN(VLOOKUP(F149,INDATA_FILL_DEMAND!$E$4:$F$251,2,FALSE)*(VLOOKUP(E149,$L$36:$N$69,3)/VLOOKUP(E149-1,$L$36:$N$69,3)),4),"")</f>
        <v>0.3553</v>
      </c>
    </row>
    <row r="150" spans="4:9" x14ac:dyDescent="0.3">
      <c r="D150" s="26" t="str">
        <f t="shared" si="15"/>
        <v>Demand</v>
      </c>
      <c r="E150" s="10">
        <f t="shared" si="14"/>
        <v>2023</v>
      </c>
      <c r="F150" s="25" t="str">
        <f>INDATA_FILL_DEMAND!E149</f>
        <v>MLEDU</v>
      </c>
      <c r="I150" s="29">
        <f>IFERROR(ROUNDDOWN(VLOOKUP(F150,INDATA_FILL_DEMAND!$E$4:$F$251,2,FALSE)*(VLOOKUP(E150,$L$36:$N$69,3)/VLOOKUP(E150-1,$L$36:$N$69,3)),4),"")</f>
        <v>0.85299999999999998</v>
      </c>
    </row>
    <row r="151" spans="4:9" x14ac:dyDescent="0.3">
      <c r="D151" s="26" t="str">
        <f t="shared" si="15"/>
        <v>*</v>
      </c>
      <c r="E151" s="10">
        <f t="shared" si="14"/>
        <v>2023</v>
      </c>
      <c r="F151" s="25" t="str">
        <f>INDATA_FILL_DEMAND!E150</f>
        <v>MLHOU</v>
      </c>
      <c r="I151" s="29">
        <f>IFERROR(ROUNDDOWN(VLOOKUP(F151,INDATA_FILL_DEMAND!$E$4:$F$251,2,FALSE)*(VLOOKUP(E151,$L$36:$N$69,3)/VLOOKUP(E151-1,$L$36:$N$69,3)),4),"")</f>
        <v>0</v>
      </c>
    </row>
    <row r="152" spans="4:9" x14ac:dyDescent="0.3">
      <c r="D152" s="26" t="str">
        <f t="shared" si="15"/>
        <v>Demand</v>
      </c>
      <c r="E152" s="10">
        <f t="shared" si="14"/>
        <v>2023</v>
      </c>
      <c r="F152" s="25" t="str">
        <f>INDATA_FILL_DEMAND!E151</f>
        <v>MLOFL</v>
      </c>
      <c r="I152" s="29">
        <f>IFERROR(ROUNDDOWN(VLOOKUP(F152,INDATA_FILL_DEMAND!$E$4:$F$251,2,FALSE)*(VLOOKUP(E152,$L$36:$N$69,3)/VLOOKUP(E152-1,$L$36:$N$69,3)),4),"")</f>
        <v>9.0899999999999995E-2</v>
      </c>
    </row>
    <row r="153" spans="4:9" x14ac:dyDescent="0.3">
      <c r="D153" s="26" t="str">
        <f t="shared" si="15"/>
        <v>Demand</v>
      </c>
      <c r="E153" s="10">
        <f t="shared" si="14"/>
        <v>2023</v>
      </c>
      <c r="F153" s="25" t="str">
        <f>INDATA_FILL_DEMAND!E152</f>
        <v>MLOFS</v>
      </c>
      <c r="I153" s="29">
        <f>IFERROR(ROUNDDOWN(VLOOKUP(F153,INDATA_FILL_DEMAND!$E$4:$F$251,2,FALSE)*(VLOOKUP(E153,$L$36:$N$69,3)/VLOOKUP(E153-1,$L$36:$N$69,3)),4),"")</f>
        <v>0.54139999999999999</v>
      </c>
    </row>
    <row r="154" spans="4:9" x14ac:dyDescent="0.3">
      <c r="D154" s="26" t="str">
        <f t="shared" si="15"/>
        <v>Demand</v>
      </c>
      <c r="E154" s="10">
        <f t="shared" si="14"/>
        <v>2023</v>
      </c>
      <c r="F154" s="25" t="str">
        <f>INDATA_FILL_DEMAND!E153</f>
        <v>MLOTH</v>
      </c>
      <c r="I154" s="29">
        <f>IFERROR(ROUNDDOWN(VLOOKUP(F154,INDATA_FILL_DEMAND!$E$4:$F$251,2,FALSE)*(VLOOKUP(E154,$L$36:$N$69,3)/VLOOKUP(E154-1,$L$36:$N$69,3)),4),"")</f>
        <v>0.11210000000000001</v>
      </c>
    </row>
    <row r="155" spans="4:9" x14ac:dyDescent="0.3">
      <c r="D155" s="26" t="str">
        <f t="shared" si="15"/>
        <v>Demand</v>
      </c>
      <c r="E155" s="10">
        <f t="shared" si="14"/>
        <v>2023</v>
      </c>
      <c r="F155" s="25" t="str">
        <f>INDATA_FILL_DEMAND!E154</f>
        <v>MLSPO</v>
      </c>
      <c r="I155" s="29">
        <f>IFERROR(ROUNDDOWN(VLOOKUP(F155,INDATA_FILL_DEMAND!$E$4:$F$251,2,FALSE)*(VLOOKUP(E155,$L$36:$N$69,3)/VLOOKUP(E155-1,$L$36:$N$69,3)),4),"")</f>
        <v>0.24049999999999999</v>
      </c>
    </row>
    <row r="156" spans="4:9" x14ac:dyDescent="0.3">
      <c r="D156" s="26" t="str">
        <f t="shared" si="15"/>
        <v>Demand</v>
      </c>
      <c r="E156" s="10">
        <f t="shared" si="14"/>
        <v>2023</v>
      </c>
      <c r="F156" s="25" t="str">
        <f>INDATA_FILL_DEMAND!E155</f>
        <v>MLTCH</v>
      </c>
      <c r="I156" s="29">
        <f>IFERROR(ROUNDDOWN(VLOOKUP(F156,INDATA_FILL_DEMAND!$E$4:$F$251,2,FALSE)*(VLOOKUP(E156,$L$36:$N$69,3)/VLOOKUP(E156-1,$L$36:$N$69,3)),4),"")</f>
        <v>6.83E-2</v>
      </c>
    </row>
    <row r="157" spans="4:9" x14ac:dyDescent="0.3">
      <c r="D157" s="26" t="str">
        <f t="shared" si="15"/>
        <v>Demand</v>
      </c>
      <c r="E157" s="10">
        <f t="shared" si="14"/>
        <v>2023</v>
      </c>
      <c r="F157" s="25" t="str">
        <f>INDATA_FILL_DEMAND!E156</f>
        <v>MOCUL</v>
      </c>
      <c r="I157" s="29">
        <f>IFERROR(ROUNDDOWN(VLOOKUP(F157,INDATA_FILL_DEMAND!$E$4:$F$251,2,FALSE)*(VLOOKUP(E157,$L$36:$N$69,3)/VLOOKUP(E157-1,$L$36:$N$69,3)),4),"")</f>
        <v>1.6837</v>
      </c>
    </row>
    <row r="158" spans="4:9" x14ac:dyDescent="0.3">
      <c r="D158" s="26" t="str">
        <f t="shared" si="15"/>
        <v>Demand</v>
      </c>
      <c r="E158" s="10">
        <f t="shared" si="14"/>
        <v>2023</v>
      </c>
      <c r="F158" s="25" t="str">
        <f>INDATA_FILL_DEMAND!E157</f>
        <v>MOEDU</v>
      </c>
      <c r="I158" s="29">
        <f>IFERROR(ROUNDDOWN(VLOOKUP(F158,INDATA_FILL_DEMAND!$E$4:$F$251,2,FALSE)*(VLOOKUP(E158,$L$36:$N$69,3)/VLOOKUP(E158-1,$L$36:$N$69,3)),4),"")</f>
        <v>4.0423</v>
      </c>
    </row>
    <row r="159" spans="4:9" x14ac:dyDescent="0.3">
      <c r="D159" s="26" t="str">
        <f t="shared" si="15"/>
        <v>*</v>
      </c>
      <c r="E159" s="10">
        <f t="shared" si="14"/>
        <v>2023</v>
      </c>
      <c r="F159" s="25" t="str">
        <f>INDATA_FILL_DEMAND!E158</f>
        <v>MOHOU</v>
      </c>
      <c r="I159" s="29">
        <f>IFERROR(ROUNDDOWN(VLOOKUP(F159,INDATA_FILL_DEMAND!$E$4:$F$251,2,FALSE)*(VLOOKUP(E159,$L$36:$N$69,3)/VLOOKUP(E159-1,$L$36:$N$69,3)),4),"")</f>
        <v>0</v>
      </c>
    </row>
    <row r="160" spans="4:9" x14ac:dyDescent="0.3">
      <c r="D160" s="26" t="str">
        <f t="shared" si="15"/>
        <v>Demand</v>
      </c>
      <c r="E160" s="10">
        <f t="shared" si="14"/>
        <v>2023</v>
      </c>
      <c r="F160" s="25" t="str">
        <f>INDATA_FILL_DEMAND!E159</f>
        <v>MOOFL</v>
      </c>
      <c r="I160" s="29">
        <f>IFERROR(ROUNDDOWN(VLOOKUP(F160,INDATA_FILL_DEMAND!$E$4:$F$251,2,FALSE)*(VLOOKUP(E160,$L$36:$N$69,3)/VLOOKUP(E160-1,$L$36:$N$69,3)),4),"")</f>
        <v>0.43090000000000001</v>
      </c>
    </row>
    <row r="161" spans="4:9" x14ac:dyDescent="0.3">
      <c r="D161" s="26" t="str">
        <f t="shared" si="15"/>
        <v>Demand</v>
      </c>
      <c r="E161" s="10">
        <f t="shared" si="14"/>
        <v>2023</v>
      </c>
      <c r="F161" s="25" t="str">
        <f>INDATA_FILL_DEMAND!E160</f>
        <v>MOOFS</v>
      </c>
      <c r="I161" s="29">
        <f>IFERROR(ROUNDDOWN(VLOOKUP(F161,INDATA_FILL_DEMAND!$E$4:$F$251,2,FALSE)*(VLOOKUP(E161,$L$36:$N$69,3)/VLOOKUP(E161-1,$L$36:$N$69,3)),4),"")</f>
        <v>2.5657000000000001</v>
      </c>
    </row>
    <row r="162" spans="4:9" x14ac:dyDescent="0.3">
      <c r="D162" s="26" t="str">
        <f t="shared" si="15"/>
        <v>Demand</v>
      </c>
      <c r="E162" s="10">
        <f t="shared" si="14"/>
        <v>2023</v>
      </c>
      <c r="F162" s="25" t="str">
        <f>INDATA_FILL_DEMAND!E161</f>
        <v>MOOTH</v>
      </c>
      <c r="I162" s="29">
        <f>IFERROR(ROUNDDOWN(VLOOKUP(F162,INDATA_FILL_DEMAND!$E$4:$F$251,2,FALSE)*(VLOOKUP(E162,$L$36:$N$69,3)/VLOOKUP(E162-1,$L$36:$N$69,3)),4),"")</f>
        <v>0.53139999999999998</v>
      </c>
    </row>
    <row r="163" spans="4:9" x14ac:dyDescent="0.3">
      <c r="D163" s="26" t="str">
        <f t="shared" si="15"/>
        <v>Demand</v>
      </c>
      <c r="E163" s="10">
        <f t="shared" si="14"/>
        <v>2023</v>
      </c>
      <c r="F163" s="25" t="str">
        <f>INDATA_FILL_DEMAND!E162</f>
        <v>MOSPO</v>
      </c>
      <c r="I163" s="29">
        <f>IFERROR(ROUNDDOWN(VLOOKUP(F163,INDATA_FILL_DEMAND!$E$4:$F$251,2,FALSE)*(VLOOKUP(E163,$L$36:$N$69,3)/VLOOKUP(E163-1,$L$36:$N$69,3)),4),"")</f>
        <v>1.1398999999999999</v>
      </c>
    </row>
    <row r="164" spans="4:9" x14ac:dyDescent="0.3">
      <c r="D164" s="26" t="str">
        <f t="shared" si="15"/>
        <v>Demand</v>
      </c>
      <c r="E164" s="10">
        <f t="shared" si="14"/>
        <v>2023</v>
      </c>
      <c r="F164" s="25" t="str">
        <f>INDATA_FILL_DEMAND!E163</f>
        <v>MOTCH</v>
      </c>
      <c r="I164" s="29">
        <f>IFERROR(ROUNDDOWN(VLOOKUP(F164,INDATA_FILL_DEMAND!$E$4:$F$251,2,FALSE)*(VLOOKUP(E164,$L$36:$N$69,3)/VLOOKUP(E164-1,$L$36:$N$69,3)),4),"")</f>
        <v>0.32369999999999999</v>
      </c>
    </row>
    <row r="165" spans="4:9" x14ac:dyDescent="0.3">
      <c r="D165" s="26" t="str">
        <f t="shared" si="15"/>
        <v>*</v>
      </c>
      <c r="E165" s="10">
        <f t="shared" si="14"/>
        <v>2023</v>
      </c>
      <c r="F165" s="25" t="str">
        <f>INDATA_FILL_DEMAND!E164</f>
        <v>MECUL</v>
      </c>
      <c r="I165" s="29">
        <f>IFERROR(ROUNDDOWN(VLOOKUP(F165,INDATA_FILL_DEMAND!$E$4:$F$251,2,FALSE)*(VLOOKUP(E165,$L$36:$N$69,3)/VLOOKUP(E165-1,$L$36:$N$69,3)),4),"")</f>
        <v>0</v>
      </c>
    </row>
    <row r="166" spans="4:9" x14ac:dyDescent="0.3">
      <c r="D166" s="26" t="str">
        <f t="shared" si="15"/>
        <v>*</v>
      </c>
      <c r="E166" s="10">
        <f t="shared" si="14"/>
        <v>2023</v>
      </c>
      <c r="F166" s="25" t="str">
        <f>INDATA_FILL_DEMAND!E165</f>
        <v>MEEDU</v>
      </c>
      <c r="I166" s="29">
        <f>IFERROR(ROUNDDOWN(VLOOKUP(F166,INDATA_FILL_DEMAND!$E$4:$F$251,2,FALSE)*(VLOOKUP(E166,$L$36:$N$69,3)/VLOOKUP(E166-1,$L$36:$N$69,3)),4),"")</f>
        <v>0</v>
      </c>
    </row>
    <row r="167" spans="4:9" x14ac:dyDescent="0.3">
      <c r="D167" s="26" t="str">
        <f t="shared" si="15"/>
        <v>*</v>
      </c>
      <c r="E167" s="10">
        <f t="shared" si="14"/>
        <v>2023</v>
      </c>
      <c r="F167" s="25" t="str">
        <f>INDATA_FILL_DEMAND!E166</f>
        <v>MEHOU</v>
      </c>
      <c r="I167" s="29">
        <f>IFERROR(ROUNDDOWN(VLOOKUP(F167,INDATA_FILL_DEMAND!$E$4:$F$251,2,FALSE)*(VLOOKUP(E167,$L$36:$N$69,3)/VLOOKUP(E167-1,$L$36:$N$69,3)),4),"")</f>
        <v>0</v>
      </c>
    </row>
    <row r="168" spans="4:9" x14ac:dyDescent="0.3">
      <c r="D168" s="26" t="str">
        <f t="shared" si="15"/>
        <v>*</v>
      </c>
      <c r="E168" s="10">
        <f t="shared" si="14"/>
        <v>2023</v>
      </c>
      <c r="F168" s="25" t="str">
        <f>INDATA_FILL_DEMAND!E167</f>
        <v>MEOFL</v>
      </c>
      <c r="I168" s="29">
        <f>IFERROR(ROUNDDOWN(VLOOKUP(F168,INDATA_FILL_DEMAND!$E$4:$F$251,2,FALSE)*(VLOOKUP(E168,$L$36:$N$69,3)/VLOOKUP(E168-1,$L$36:$N$69,3)),4),"")</f>
        <v>0</v>
      </c>
    </row>
    <row r="169" spans="4:9" x14ac:dyDescent="0.3">
      <c r="D169" s="26" t="str">
        <f t="shared" si="15"/>
        <v>*</v>
      </c>
      <c r="E169" s="10">
        <f t="shared" si="14"/>
        <v>2023</v>
      </c>
      <c r="F169" s="25" t="str">
        <f>INDATA_FILL_DEMAND!E168</f>
        <v>MEOFS</v>
      </c>
      <c r="I169" s="29">
        <f>IFERROR(ROUNDDOWN(VLOOKUP(F169,INDATA_FILL_DEMAND!$E$4:$F$251,2,FALSE)*(VLOOKUP(E169,$L$36:$N$69,3)/VLOOKUP(E169-1,$L$36:$N$69,3)),4),"")</f>
        <v>0</v>
      </c>
    </row>
    <row r="170" spans="4:9" x14ac:dyDescent="0.3">
      <c r="D170" s="26" t="str">
        <f t="shared" si="15"/>
        <v>*</v>
      </c>
      <c r="E170" s="10">
        <f t="shared" si="14"/>
        <v>2023</v>
      </c>
      <c r="F170" s="25" t="str">
        <f>INDATA_FILL_DEMAND!E169</f>
        <v>MEOTH</v>
      </c>
      <c r="I170" s="29">
        <f>IFERROR(ROUNDDOWN(VLOOKUP(F170,INDATA_FILL_DEMAND!$E$4:$F$251,2,FALSE)*(VLOOKUP(E170,$L$36:$N$69,3)/VLOOKUP(E170-1,$L$36:$N$69,3)),4),"")</f>
        <v>0</v>
      </c>
    </row>
    <row r="171" spans="4:9" x14ac:dyDescent="0.3">
      <c r="D171" s="26" t="str">
        <f t="shared" si="15"/>
        <v>*</v>
      </c>
      <c r="E171" s="10">
        <f t="shared" si="14"/>
        <v>2023</v>
      </c>
      <c r="F171" s="25" t="str">
        <f>INDATA_FILL_DEMAND!E170</f>
        <v>MESPO</v>
      </c>
      <c r="I171" s="29">
        <f>IFERROR(ROUNDDOWN(VLOOKUP(F171,INDATA_FILL_DEMAND!$E$4:$F$251,2,FALSE)*(VLOOKUP(E171,$L$36:$N$69,3)/VLOOKUP(E171-1,$L$36:$N$69,3)),4),"")</f>
        <v>0</v>
      </c>
    </row>
    <row r="172" spans="4:9" x14ac:dyDescent="0.3">
      <c r="D172" s="26" t="str">
        <f t="shared" si="15"/>
        <v>*</v>
      </c>
      <c r="E172" s="10">
        <f t="shared" si="14"/>
        <v>2023</v>
      </c>
      <c r="F172" s="25" t="str">
        <f>INDATA_FILL_DEMAND!E171</f>
        <v>METCH</v>
      </c>
      <c r="I172" s="29">
        <f>IFERROR(ROUNDDOWN(VLOOKUP(F172,INDATA_FILL_DEMAND!$E$4:$F$251,2,FALSE)*(VLOOKUP(E172,$L$36:$N$69,3)/VLOOKUP(E172-1,$L$36:$N$69,3)),4),"")</f>
        <v>0</v>
      </c>
    </row>
    <row r="173" spans="4:9" x14ac:dyDescent="0.3">
      <c r="D173" s="26" t="str">
        <f t="shared" si="15"/>
        <v>*</v>
      </c>
      <c r="E173" s="10">
        <f t="shared" si="14"/>
        <v>2023</v>
      </c>
      <c r="F173" s="25" t="str">
        <f>INDATA_FILL_DEMAND!E172</f>
        <v>TAI</v>
      </c>
      <c r="I173" s="29">
        <f>IFERROR(ROUNDDOWN(VLOOKUP(F173,INDATA_FILL_DEMAND!$E$4:$F$251,2,FALSE)*(VLOOKUP(E173,$L$36:$N$69,3)/VLOOKUP(E173-1,$L$36:$N$69,3)),4),"")</f>
        <v>0</v>
      </c>
    </row>
    <row r="174" spans="4:9" x14ac:dyDescent="0.3">
      <c r="D174" s="26" t="str">
        <f t="shared" si="15"/>
        <v>*</v>
      </c>
      <c r="E174" s="10">
        <f t="shared" si="14"/>
        <v>2023</v>
      </c>
      <c r="F174" s="25" t="str">
        <f>INDATA_FILL_DEMAND!E173</f>
        <v>TAI-C</v>
      </c>
      <c r="I174" s="29">
        <f>IFERROR(ROUNDDOWN(VLOOKUP(F174,INDATA_FILL_DEMAND!$E$4:$F$251,2,FALSE)*(VLOOKUP(E174,$L$36:$N$69,3)/VLOOKUP(E174-1,$L$36:$N$69,3)),4),"")</f>
        <v>0</v>
      </c>
    </row>
    <row r="175" spans="4:9" x14ac:dyDescent="0.3">
      <c r="D175" s="26" t="str">
        <f t="shared" si="15"/>
        <v>*</v>
      </c>
      <c r="E175" s="10">
        <f t="shared" si="14"/>
        <v>2023</v>
      </c>
      <c r="F175" s="25" t="str">
        <f>INDATA_FILL_DEMAND!E174</f>
        <v>TAV</v>
      </c>
      <c r="I175" s="29">
        <f>IFERROR(ROUNDDOWN(VLOOKUP(F175,INDATA_FILL_DEMAND!$E$4:$F$251,2,FALSE)*(VLOOKUP(E175,$L$36:$N$69,3)/VLOOKUP(E175-1,$L$36:$N$69,3)),4),"")</f>
        <v>0</v>
      </c>
    </row>
    <row r="176" spans="4:9" x14ac:dyDescent="0.3">
      <c r="D176" s="26" t="str">
        <f t="shared" si="15"/>
        <v>*</v>
      </c>
      <c r="E176" s="10">
        <f t="shared" si="14"/>
        <v>2023</v>
      </c>
      <c r="F176" s="25" t="str">
        <f>INDATA_FILL_DEMAND!E175</f>
        <v>TAV-C</v>
      </c>
      <c r="I176" s="29">
        <f>IFERROR(ROUNDDOWN(VLOOKUP(F176,INDATA_FILL_DEMAND!$E$4:$F$251,2,FALSE)*(VLOOKUP(E176,$L$36:$N$69,3)/VLOOKUP(E176-1,$L$36:$N$69,3)),4),"")</f>
        <v>0</v>
      </c>
    </row>
    <row r="177" spans="4:9" x14ac:dyDescent="0.3">
      <c r="D177" s="26" t="str">
        <f t="shared" si="15"/>
        <v>*</v>
      </c>
      <c r="E177" s="10">
        <f t="shared" si="14"/>
        <v>2023</v>
      </c>
      <c r="F177" s="25" t="str">
        <f>INDATA_FILL_DEMAND!E176</f>
        <v>TBI</v>
      </c>
      <c r="I177" s="29">
        <f>IFERROR(ROUNDDOWN(VLOOKUP(F177,INDATA_FILL_DEMAND!$E$4:$F$251,2,FALSE)*(VLOOKUP(E177,$L$36:$N$69,3)/VLOOKUP(E177-1,$L$36:$N$69,3)),4),"")</f>
        <v>0</v>
      </c>
    </row>
    <row r="178" spans="4:9" x14ac:dyDescent="0.3">
      <c r="D178" s="26" t="str">
        <f t="shared" si="15"/>
        <v>*</v>
      </c>
      <c r="E178" s="10">
        <f t="shared" si="14"/>
        <v>2023</v>
      </c>
      <c r="F178" s="25" t="str">
        <f>INDATA_FILL_DEMAND!E177</f>
        <v>TBI-C</v>
      </c>
      <c r="I178" s="29">
        <f>IFERROR(ROUNDDOWN(VLOOKUP(F178,INDATA_FILL_DEMAND!$E$4:$F$251,2,FALSE)*(VLOOKUP(E178,$L$36:$N$69,3)/VLOOKUP(E178-1,$L$36:$N$69,3)),4),"")</f>
        <v>0</v>
      </c>
    </row>
    <row r="179" spans="4:9" x14ac:dyDescent="0.3">
      <c r="D179" s="26" t="str">
        <f t="shared" si="15"/>
        <v>*</v>
      </c>
      <c r="E179" s="10">
        <f t="shared" si="14"/>
        <v>2023</v>
      </c>
      <c r="F179" s="25" t="str">
        <f>INDATA_FILL_DEMAND!E178</f>
        <v>TBU</v>
      </c>
      <c r="I179" s="29">
        <f>IFERROR(ROUNDDOWN(VLOOKUP(F179,INDATA_FILL_DEMAND!$E$4:$F$251,2,FALSE)*(VLOOKUP(E179,$L$36:$N$69,3)/VLOOKUP(E179-1,$L$36:$N$69,3)),4),"")</f>
        <v>0</v>
      </c>
    </row>
    <row r="180" spans="4:9" x14ac:dyDescent="0.3">
      <c r="D180" s="26" t="str">
        <f t="shared" si="15"/>
        <v>*</v>
      </c>
      <c r="E180" s="10">
        <f t="shared" si="14"/>
        <v>2023</v>
      </c>
      <c r="F180" s="25" t="str">
        <f>INDATA_FILL_DEMAND!E179</f>
        <v>TBU-C</v>
      </c>
      <c r="I180" s="29">
        <f>IFERROR(ROUNDDOWN(VLOOKUP(F180,INDATA_FILL_DEMAND!$E$4:$F$251,2,FALSE)*(VLOOKUP(E180,$L$36:$N$69,3)/VLOOKUP(E180-1,$L$36:$N$69,3)),4),"")</f>
        <v>0</v>
      </c>
    </row>
    <row r="181" spans="4:9" x14ac:dyDescent="0.3">
      <c r="D181" s="26" t="str">
        <f t="shared" si="15"/>
        <v>*</v>
      </c>
      <c r="E181" s="10">
        <f t="shared" si="14"/>
        <v>2023</v>
      </c>
      <c r="F181" s="25" t="str">
        <f>INDATA_FILL_DEMAND!E180</f>
        <v>TCL</v>
      </c>
      <c r="I181" s="29">
        <f>IFERROR(ROUNDDOWN(VLOOKUP(F181,INDATA_FILL_DEMAND!$E$4:$F$251,2,FALSE)*(VLOOKUP(E181,$L$36:$N$69,3)/VLOOKUP(E181-1,$L$36:$N$69,3)),4),"")</f>
        <v>0</v>
      </c>
    </row>
    <row r="182" spans="4:9" x14ac:dyDescent="0.3">
      <c r="D182" s="26" t="str">
        <f t="shared" si="15"/>
        <v>*</v>
      </c>
      <c r="E182" s="10">
        <f t="shared" si="14"/>
        <v>2023</v>
      </c>
      <c r="F182" s="25" t="str">
        <f>INDATA_FILL_DEMAND!E181</f>
        <v>TCL-C</v>
      </c>
      <c r="I182" s="29">
        <f>IFERROR(ROUNDDOWN(VLOOKUP(F182,INDATA_FILL_DEMAND!$E$4:$F$251,2,FALSE)*(VLOOKUP(E182,$L$36:$N$69,3)/VLOOKUP(E182-1,$L$36:$N$69,3)),4),"")</f>
        <v>0</v>
      </c>
    </row>
    <row r="183" spans="4:9" x14ac:dyDescent="0.3">
      <c r="D183" s="26" t="str">
        <f t="shared" si="15"/>
        <v>*</v>
      </c>
      <c r="E183" s="10">
        <f t="shared" si="14"/>
        <v>2023</v>
      </c>
      <c r="F183" s="25" t="str">
        <f>INDATA_FILL_DEMAND!E182</f>
        <v>TCL-P</v>
      </c>
      <c r="I183" s="29">
        <f>IFERROR(ROUNDDOWN(VLOOKUP(F183,INDATA_FILL_DEMAND!$E$4:$F$251,2,FALSE)*(VLOOKUP(E183,$L$36:$N$69,3)/VLOOKUP(E183-1,$L$36:$N$69,3)),4),"")</f>
        <v>0</v>
      </c>
    </row>
    <row r="184" spans="4:9" x14ac:dyDescent="0.3">
      <c r="D184" s="26" t="str">
        <f t="shared" si="15"/>
        <v>*</v>
      </c>
      <c r="E184" s="10">
        <f t="shared" si="14"/>
        <v>2023</v>
      </c>
      <c r="F184" s="25" t="str">
        <f>INDATA_FILL_DEMAND!E183</f>
        <v>TCS</v>
      </c>
      <c r="I184" s="29">
        <f>IFERROR(ROUNDDOWN(VLOOKUP(F184,INDATA_FILL_DEMAND!$E$4:$F$251,2,FALSE)*(VLOOKUP(E184,$L$36:$N$69,3)/VLOOKUP(E184-1,$L$36:$N$69,3)),4),"")</f>
        <v>0</v>
      </c>
    </row>
    <row r="185" spans="4:9" x14ac:dyDescent="0.3">
      <c r="D185" s="26" t="str">
        <f t="shared" si="15"/>
        <v>*</v>
      </c>
      <c r="E185" s="10">
        <f t="shared" si="14"/>
        <v>2023</v>
      </c>
      <c r="F185" s="25" t="str">
        <f>INDATA_FILL_DEMAND!E184</f>
        <v>TCS-C</v>
      </c>
      <c r="I185" s="29">
        <f>IFERROR(ROUNDDOWN(VLOOKUP(F185,INDATA_FILL_DEMAND!$E$4:$F$251,2,FALSE)*(VLOOKUP(E185,$L$36:$N$69,3)/VLOOKUP(E185-1,$L$36:$N$69,3)),4),"")</f>
        <v>0</v>
      </c>
    </row>
    <row r="186" spans="4:9" x14ac:dyDescent="0.3">
      <c r="D186" s="26" t="str">
        <f t="shared" si="15"/>
        <v>*</v>
      </c>
      <c r="E186" s="10">
        <f t="shared" si="14"/>
        <v>2023</v>
      </c>
      <c r="F186" s="25" t="str">
        <f>INDATA_FILL_DEMAND!E185</f>
        <v>TCS-P</v>
      </c>
      <c r="I186" s="29">
        <f>IFERROR(ROUNDDOWN(VLOOKUP(F186,INDATA_FILL_DEMAND!$E$4:$F$251,2,FALSE)*(VLOOKUP(E186,$L$36:$N$69,3)/VLOOKUP(E186-1,$L$36:$N$69,3)),4),"")</f>
        <v>0</v>
      </c>
    </row>
    <row r="187" spans="4:9" x14ac:dyDescent="0.3">
      <c r="D187" s="26" t="str">
        <f t="shared" si="15"/>
        <v>*</v>
      </c>
      <c r="E187" s="10">
        <f t="shared" si="14"/>
        <v>2023</v>
      </c>
      <c r="F187" s="25" t="str">
        <f>INDATA_FILL_DEMAND!E186</f>
        <v>TLEP</v>
      </c>
      <c r="I187" s="29">
        <f>IFERROR(ROUNDDOWN(VLOOKUP(F187,INDATA_FILL_DEMAND!$E$4:$F$251,2,FALSE)*(VLOOKUP(E187,$L$36:$N$69,3)/VLOOKUP(E187-1,$L$36:$N$69,3)),4),"")</f>
        <v>0</v>
      </c>
    </row>
    <row r="188" spans="4:9" x14ac:dyDescent="0.3">
      <c r="D188" s="26" t="str">
        <f t="shared" si="15"/>
        <v>*</v>
      </c>
      <c r="E188" s="10">
        <f t="shared" si="14"/>
        <v>2023</v>
      </c>
      <c r="F188" s="25" t="str">
        <f>INDATA_FILL_DEMAND!E187</f>
        <v>TLEP-C</v>
      </c>
      <c r="I188" s="29">
        <f>IFERROR(ROUNDDOWN(VLOOKUP(F188,INDATA_FILL_DEMAND!$E$4:$F$251,2,FALSE)*(VLOOKUP(E188,$L$36:$N$69,3)/VLOOKUP(E188-1,$L$36:$N$69,3)),4),"")</f>
        <v>0</v>
      </c>
    </row>
    <row r="189" spans="4:9" x14ac:dyDescent="0.3">
      <c r="D189" s="26" t="str">
        <f t="shared" si="15"/>
        <v>*</v>
      </c>
      <c r="E189" s="10">
        <f t="shared" si="14"/>
        <v>2023</v>
      </c>
      <c r="F189" s="25" t="str">
        <f>INDATA_FILL_DEMAND!E188</f>
        <v>TMO</v>
      </c>
      <c r="I189" s="29">
        <f>IFERROR(ROUNDDOWN(VLOOKUP(F189,INDATA_FILL_DEMAND!$E$4:$F$251,2,FALSE)*(VLOOKUP(E189,$L$36:$N$69,3)/VLOOKUP(E189-1,$L$36:$N$69,3)),4),"")</f>
        <v>0</v>
      </c>
    </row>
    <row r="190" spans="4:9" x14ac:dyDescent="0.3">
      <c r="D190" s="26" t="str">
        <f t="shared" si="15"/>
        <v>*</v>
      </c>
      <c r="E190" s="10">
        <f t="shared" si="14"/>
        <v>2023</v>
      </c>
      <c r="F190" s="25" t="str">
        <f>INDATA_FILL_DEMAND!E189</f>
        <v>TMO-C</v>
      </c>
      <c r="I190" s="29">
        <f>IFERROR(ROUNDDOWN(VLOOKUP(F190,INDATA_FILL_DEMAND!$E$4:$F$251,2,FALSE)*(VLOOKUP(E190,$L$36:$N$69,3)/VLOOKUP(E190-1,$L$36:$N$69,3)),4),"")</f>
        <v>0</v>
      </c>
    </row>
    <row r="191" spans="4:9" x14ac:dyDescent="0.3">
      <c r="D191" s="26" t="str">
        <f t="shared" si="15"/>
        <v>*</v>
      </c>
      <c r="E191" s="10">
        <f t="shared" si="14"/>
        <v>2023</v>
      </c>
      <c r="F191" s="25" t="str">
        <f>INDATA_FILL_DEMAND!E190</f>
        <v>TNA</v>
      </c>
      <c r="I191" s="29">
        <f>IFERROR(ROUNDDOWN(VLOOKUP(F191,INDATA_FILL_DEMAND!$E$4:$F$251,2,FALSE)*(VLOOKUP(E191,$L$36:$N$69,3)/VLOOKUP(E191-1,$L$36:$N$69,3)),4),"")</f>
        <v>0</v>
      </c>
    </row>
    <row r="192" spans="4:9" x14ac:dyDescent="0.3">
      <c r="D192" s="26" t="str">
        <f t="shared" si="15"/>
        <v>*</v>
      </c>
      <c r="E192" s="10">
        <f t="shared" si="14"/>
        <v>2023</v>
      </c>
      <c r="F192" s="25" t="str">
        <f>INDATA_FILL_DEMAND!E191</f>
        <v>TNA-C</v>
      </c>
      <c r="I192" s="29">
        <f>IFERROR(ROUNDDOWN(VLOOKUP(F192,INDATA_FILL_DEMAND!$E$4:$F$251,2,FALSE)*(VLOOKUP(E192,$L$36:$N$69,3)/VLOOKUP(E192-1,$L$36:$N$69,3)),4),"")</f>
        <v>0</v>
      </c>
    </row>
    <row r="193" spans="4:9" x14ac:dyDescent="0.3">
      <c r="D193" s="26" t="str">
        <f t="shared" si="15"/>
        <v>*</v>
      </c>
      <c r="E193" s="10">
        <f t="shared" si="14"/>
        <v>2023</v>
      </c>
      <c r="F193" s="25" t="str">
        <f>INDATA_FILL_DEMAND!E192</f>
        <v>TNC</v>
      </c>
      <c r="I193" s="29">
        <f>IFERROR(ROUNDDOWN(VLOOKUP(F193,INDATA_FILL_DEMAND!$E$4:$F$251,2,FALSE)*(VLOOKUP(E193,$L$36:$N$69,3)/VLOOKUP(E193-1,$L$36:$N$69,3)),4),"")</f>
        <v>0</v>
      </c>
    </row>
    <row r="194" spans="4:9" x14ac:dyDescent="0.3">
      <c r="D194" s="26" t="str">
        <f t="shared" si="15"/>
        <v>*</v>
      </c>
      <c r="E194" s="10">
        <f t="shared" si="14"/>
        <v>2023</v>
      </c>
      <c r="F194" s="25" t="str">
        <f>INDATA_FILL_DEMAND!E193</f>
        <v>TNC-C</v>
      </c>
      <c r="I194" s="29">
        <f>IFERROR(ROUNDDOWN(VLOOKUP(F194,INDATA_FILL_DEMAND!$E$4:$F$251,2,FALSE)*(VLOOKUP(E194,$L$36:$N$69,3)/VLOOKUP(E194-1,$L$36:$N$69,3)),4),"")</f>
        <v>0</v>
      </c>
    </row>
    <row r="195" spans="4:9" x14ac:dyDescent="0.3">
      <c r="D195" s="26" t="str">
        <f t="shared" si="15"/>
        <v>*</v>
      </c>
      <c r="E195" s="10">
        <f t="shared" si="14"/>
        <v>2023</v>
      </c>
      <c r="F195" s="25" t="str">
        <f>INDATA_FILL_DEMAND!E194</f>
        <v>TNO</v>
      </c>
      <c r="I195" s="29">
        <f>IFERROR(ROUNDDOWN(VLOOKUP(F195,INDATA_FILL_DEMAND!$E$4:$F$251,2,FALSE)*(VLOOKUP(E195,$L$36:$N$69,3)/VLOOKUP(E195-1,$L$36:$N$69,3)),4),"")</f>
        <v>0</v>
      </c>
    </row>
    <row r="196" spans="4:9" x14ac:dyDescent="0.3">
      <c r="D196" s="26" t="str">
        <f t="shared" si="15"/>
        <v>*</v>
      </c>
      <c r="E196" s="10">
        <f t="shared" si="14"/>
        <v>2023</v>
      </c>
      <c r="F196" s="25" t="str">
        <f>INDATA_FILL_DEMAND!E195</f>
        <v>TNO-C</v>
      </c>
      <c r="I196" s="29">
        <f>IFERROR(ROUNDDOWN(VLOOKUP(F196,INDATA_FILL_DEMAND!$E$4:$F$251,2,FALSE)*(VLOOKUP(E196,$L$36:$N$69,3)/VLOOKUP(E196-1,$L$36:$N$69,3)),4),"")</f>
        <v>0</v>
      </c>
    </row>
    <row r="197" spans="4:9" x14ac:dyDescent="0.3">
      <c r="D197" s="26" t="str">
        <f t="shared" si="15"/>
        <v>*</v>
      </c>
      <c r="E197" s="10">
        <f t="shared" si="14"/>
        <v>2023</v>
      </c>
      <c r="F197" s="25" t="str">
        <f>INDATA_FILL_DEMAND!E196</f>
        <v>TTH</v>
      </c>
      <c r="I197" s="29">
        <f>IFERROR(ROUNDDOWN(VLOOKUP(F197,INDATA_FILL_DEMAND!$E$4:$F$251,2,FALSE)*(VLOOKUP(E197,$L$36:$N$69,3)/VLOOKUP(E197-1,$L$36:$N$69,3)),4),"")</f>
        <v>0</v>
      </c>
    </row>
    <row r="198" spans="4:9" x14ac:dyDescent="0.3">
      <c r="D198" s="26" t="str">
        <f t="shared" si="15"/>
        <v>*</v>
      </c>
      <c r="E198" s="10">
        <f t="shared" si="14"/>
        <v>2023</v>
      </c>
      <c r="F198" s="25" t="str">
        <f>INDATA_FILL_DEMAND!E197</f>
        <v>TTH-C</v>
      </c>
      <c r="I198" s="29">
        <f>IFERROR(ROUNDDOWN(VLOOKUP(F198,INDATA_FILL_DEMAND!$E$4:$F$251,2,FALSE)*(VLOOKUP(E198,$L$36:$N$69,3)/VLOOKUP(E198-1,$L$36:$N$69,3)),4),"")</f>
        <v>0</v>
      </c>
    </row>
    <row r="199" spans="4:9" x14ac:dyDescent="0.3">
      <c r="D199" s="26" t="str">
        <f t="shared" si="15"/>
        <v>*</v>
      </c>
      <c r="E199" s="10">
        <f t="shared" ref="E199:E252" si="16">E198</f>
        <v>2023</v>
      </c>
      <c r="F199" s="25" t="str">
        <f>INDATA_FILL_DEMAND!E198</f>
        <v>TTL</v>
      </c>
      <c r="I199" s="29">
        <f>IFERROR(ROUNDDOWN(VLOOKUP(F199,INDATA_FILL_DEMAND!$E$4:$F$251,2,FALSE)*(VLOOKUP(E199,$L$36:$N$69,3)/VLOOKUP(E199-1,$L$36:$N$69,3)),4),"")</f>
        <v>0</v>
      </c>
    </row>
    <row r="200" spans="4:9" x14ac:dyDescent="0.3">
      <c r="D200" s="26" t="str">
        <f t="shared" si="15"/>
        <v>*</v>
      </c>
      <c r="E200" s="10">
        <f t="shared" si="16"/>
        <v>2023</v>
      </c>
      <c r="F200" s="25" t="str">
        <f>INDATA_FILL_DEMAND!E199</f>
        <v>TTL-C</v>
      </c>
      <c r="I200" s="29">
        <f>IFERROR(ROUNDDOWN(VLOOKUP(F200,INDATA_FILL_DEMAND!$E$4:$F$251,2,FALSE)*(VLOOKUP(E200,$L$36:$N$69,3)/VLOOKUP(E200-1,$L$36:$N$69,3)),4),"")</f>
        <v>0</v>
      </c>
    </row>
    <row r="201" spans="4:9" x14ac:dyDescent="0.3">
      <c r="D201" s="26" t="str">
        <f t="shared" si="15"/>
        <v>*</v>
      </c>
      <c r="E201" s="10">
        <f t="shared" si="16"/>
        <v>2023</v>
      </c>
      <c r="F201" s="25" t="str">
        <f>INDATA_FILL_DEMAND!E200</f>
        <v>TTM</v>
      </c>
      <c r="I201" s="29">
        <f>IFERROR(ROUNDDOWN(VLOOKUP(F201,INDATA_FILL_DEMAND!$E$4:$F$251,2,FALSE)*(VLOOKUP(E201,$L$36:$N$69,3)/VLOOKUP(E201-1,$L$36:$N$69,3)),4),"")</f>
        <v>0</v>
      </c>
    </row>
    <row r="202" spans="4:9" x14ac:dyDescent="0.3">
      <c r="D202" s="26" t="str">
        <f t="shared" si="15"/>
        <v>*</v>
      </c>
      <c r="E202" s="10">
        <f t="shared" si="16"/>
        <v>2023</v>
      </c>
      <c r="F202" s="25" t="str">
        <f>INDATA_FILL_DEMAND!E201</f>
        <v>TTM-C</v>
      </c>
      <c r="I202" s="29">
        <f>IFERROR(ROUNDDOWN(VLOOKUP(F202,INDATA_FILL_DEMAND!$E$4:$F$251,2,FALSE)*(VLOOKUP(E202,$L$36:$N$69,3)/VLOOKUP(E202-1,$L$36:$N$69,3)),4),"")</f>
        <v>0</v>
      </c>
    </row>
    <row r="203" spans="4:9" x14ac:dyDescent="0.3">
      <c r="D203" s="26" t="str">
        <f t="shared" si="15"/>
        <v>*</v>
      </c>
      <c r="E203" s="10">
        <f t="shared" si="16"/>
        <v>2023</v>
      </c>
      <c r="F203" s="25" t="str">
        <f>INDATA_FILL_DEMAND!E202</f>
        <v>TTP</v>
      </c>
      <c r="I203" s="29">
        <f>IFERROR(ROUNDDOWN(VLOOKUP(F203,INDATA_FILL_DEMAND!$E$4:$F$251,2,FALSE)*(VLOOKUP(E203,$L$36:$N$69,3)/VLOOKUP(E203-1,$L$36:$N$69,3)),4),"")</f>
        <v>0</v>
      </c>
    </row>
    <row r="204" spans="4:9" x14ac:dyDescent="0.3">
      <c r="D204" s="26" t="str">
        <f t="shared" si="15"/>
        <v>*</v>
      </c>
      <c r="E204" s="10">
        <f t="shared" si="16"/>
        <v>2023</v>
      </c>
      <c r="F204" s="25" t="str">
        <f>INDATA_FILL_DEMAND!E203</f>
        <v>TTP-C</v>
      </c>
      <c r="I204" s="29">
        <f>IFERROR(ROUNDDOWN(VLOOKUP(F204,INDATA_FILL_DEMAND!$E$4:$F$251,2,FALSE)*(VLOOKUP(E204,$L$36:$N$69,3)/VLOOKUP(E204-1,$L$36:$N$69,3)),4),"")</f>
        <v>0</v>
      </c>
    </row>
    <row r="205" spans="4:9" x14ac:dyDescent="0.3">
      <c r="D205" s="26" t="str">
        <f t="shared" si="15"/>
        <v>*</v>
      </c>
      <c r="E205" s="10">
        <f t="shared" si="16"/>
        <v>2023</v>
      </c>
      <c r="F205" s="25" t="str">
        <f>INDATA_FILL_DEMAND!E204</f>
        <v>TWN</v>
      </c>
      <c r="I205" s="29">
        <f>IFERROR(ROUNDDOWN(VLOOKUP(F205,INDATA_FILL_DEMAND!$E$4:$F$251,2,FALSE)*(VLOOKUP(E205,$L$36:$N$69,3)/VLOOKUP(E205-1,$L$36:$N$69,3)),4),"")</f>
        <v>0</v>
      </c>
    </row>
    <row r="206" spans="4:9" x14ac:dyDescent="0.3">
      <c r="D206" s="26" t="str">
        <f t="shared" ref="D206:D269" si="17">IF(AND(ISNUMBER(I206),I206&gt;0),"Demand","*")</f>
        <v>*</v>
      </c>
      <c r="E206" s="10">
        <f t="shared" si="16"/>
        <v>2023</v>
      </c>
      <c r="F206" s="25" t="str">
        <f>INDATA_FILL_DEMAND!E205</f>
        <v>TWN-C</v>
      </c>
      <c r="I206" s="29">
        <f>IFERROR(ROUNDDOWN(VLOOKUP(F206,INDATA_FILL_DEMAND!$E$4:$F$251,2,FALSE)*(VLOOKUP(E206,$L$36:$N$69,3)/VLOOKUP(E206-1,$L$36:$N$69,3)),4),"")</f>
        <v>0</v>
      </c>
    </row>
    <row r="207" spans="4:9" x14ac:dyDescent="0.3">
      <c r="D207" s="26" t="str">
        <f t="shared" si="17"/>
        <v>*</v>
      </c>
      <c r="E207" s="10">
        <f t="shared" si="16"/>
        <v>2023</v>
      </c>
      <c r="F207" s="25" t="str">
        <f>INDATA_FILL_DEMAND!E206</f>
        <v>TYEP</v>
      </c>
      <c r="I207" s="29">
        <f>IFERROR(ROUNDDOWN(VLOOKUP(F207,INDATA_FILL_DEMAND!$E$4:$F$251,2,FALSE)*(VLOOKUP(E207,$L$36:$N$69,3)/VLOOKUP(E207-1,$L$36:$N$69,3)),4),"")</f>
        <v>0</v>
      </c>
    </row>
    <row r="208" spans="4:9" x14ac:dyDescent="0.3">
      <c r="D208" s="26" t="str">
        <f t="shared" si="17"/>
        <v>*</v>
      </c>
      <c r="E208" s="10">
        <f t="shared" si="16"/>
        <v>2023</v>
      </c>
      <c r="F208" s="25" t="str">
        <f>INDATA_FILL_DEMAND!E207</f>
        <v>TYEP-C</v>
      </c>
      <c r="I208" s="29">
        <f>IFERROR(ROUNDDOWN(VLOOKUP(F208,INDATA_FILL_DEMAND!$E$4:$F$251,2,FALSE)*(VLOOKUP(E208,$L$36:$N$69,3)/VLOOKUP(E208-1,$L$36:$N$69,3)),4),"")</f>
        <v>0</v>
      </c>
    </row>
    <row r="209" spans="4:9" x14ac:dyDescent="0.3">
      <c r="D209" s="26" t="str">
        <f t="shared" si="17"/>
        <v>*</v>
      </c>
      <c r="E209" s="10">
        <f t="shared" si="16"/>
        <v>2023</v>
      </c>
      <c r="F209" s="25" t="str">
        <f>INDATA_FILL_DEMAND!E208</f>
        <v>TYNP</v>
      </c>
      <c r="I209" s="29">
        <f>IFERROR(ROUNDDOWN(VLOOKUP(F209,INDATA_FILL_DEMAND!$E$4:$F$251,2,FALSE)*(VLOOKUP(E209,$L$36:$N$69,3)/VLOOKUP(E209-1,$L$36:$N$69,3)),4),"")</f>
        <v>0</v>
      </c>
    </row>
    <row r="210" spans="4:9" x14ac:dyDescent="0.3">
      <c r="D210" s="26" t="str">
        <f t="shared" si="17"/>
        <v>*</v>
      </c>
      <c r="E210" s="10">
        <f t="shared" si="16"/>
        <v>2023</v>
      </c>
      <c r="F210" s="25" t="str">
        <f>INDATA_FILL_DEMAND!E209</f>
        <v>TYNP-C</v>
      </c>
      <c r="I210" s="29">
        <f>IFERROR(ROUNDDOWN(VLOOKUP(F210,INDATA_FILL_DEMAND!$E$4:$F$251,2,FALSE)*(VLOOKUP(E210,$L$36:$N$69,3)/VLOOKUP(E210-1,$L$36:$N$69,3)),4),"")</f>
        <v>0</v>
      </c>
    </row>
    <row r="211" spans="4:9" x14ac:dyDescent="0.3">
      <c r="D211" s="26" t="str">
        <f t="shared" si="17"/>
        <v>*</v>
      </c>
      <c r="E211" s="10">
        <f t="shared" si="16"/>
        <v>2023</v>
      </c>
      <c r="F211" s="25" t="str">
        <f>INDATA_FILL_DEMAND!E210</f>
        <v>TLEF</v>
      </c>
      <c r="I211" s="29">
        <f>IFERROR(ROUNDDOWN(VLOOKUP(F211,INDATA_FILL_DEMAND!$E$4:$F$251,2,FALSE)*(VLOOKUP(E211,$L$36:$N$69,3)/VLOOKUP(E211-1,$L$36:$N$69,3)),4),"")</f>
        <v>0</v>
      </c>
    </row>
    <row r="212" spans="4:9" x14ac:dyDescent="0.3">
      <c r="D212" s="26" t="str">
        <f t="shared" si="17"/>
        <v>*</v>
      </c>
      <c r="E212" s="10">
        <f t="shared" si="16"/>
        <v>2023</v>
      </c>
      <c r="F212" s="25" t="str">
        <f>INDATA_FILL_DEMAND!E211</f>
        <v>TLEF-C</v>
      </c>
      <c r="I212" s="29">
        <f>IFERROR(ROUNDDOWN(VLOOKUP(F212,INDATA_FILL_DEMAND!$E$4:$F$251,2,FALSE)*(VLOOKUP(E212,$L$36:$N$69,3)/VLOOKUP(E212-1,$L$36:$N$69,3)),4),"")</f>
        <v>0</v>
      </c>
    </row>
    <row r="213" spans="4:9" x14ac:dyDescent="0.3">
      <c r="D213" s="26" t="str">
        <f t="shared" si="17"/>
        <v>*</v>
      </c>
      <c r="E213" s="10">
        <f t="shared" si="16"/>
        <v>2023</v>
      </c>
      <c r="F213" s="25" t="str">
        <f>INDATA_FILL_DEMAND!E212</f>
        <v>TFLL</v>
      </c>
      <c r="I213" s="29">
        <f>IFERROR(ROUNDDOWN(VLOOKUP(F213,INDATA_FILL_DEMAND!$E$4:$F$251,2,FALSE)*(VLOOKUP(E213,$L$36:$N$69,3)/VLOOKUP(E213-1,$L$36:$N$69,3)),4),"")</f>
        <v>0</v>
      </c>
    </row>
    <row r="214" spans="4:9" x14ac:dyDescent="0.3">
      <c r="D214" s="26" t="str">
        <f t="shared" si="17"/>
        <v>*</v>
      </c>
      <c r="E214" s="10">
        <f t="shared" si="16"/>
        <v>2023</v>
      </c>
      <c r="F214" s="25" t="str">
        <f>INDATA_FILL_DEMAND!E213</f>
        <v>TFLL-C</v>
      </c>
      <c r="I214" s="29">
        <f>IFERROR(ROUNDDOWN(VLOOKUP(F214,INDATA_FILL_DEMAND!$E$4:$F$251,2,FALSE)*(VLOOKUP(E214,$L$36:$N$69,3)/VLOOKUP(E214-1,$L$36:$N$69,3)),4),"")</f>
        <v>0</v>
      </c>
    </row>
    <row r="215" spans="4:9" x14ac:dyDescent="0.3">
      <c r="D215" s="26" t="str">
        <f t="shared" si="17"/>
        <v>*</v>
      </c>
      <c r="E215" s="10">
        <f t="shared" si="16"/>
        <v>2023</v>
      </c>
      <c r="F215" s="25" t="str">
        <f>INDATA_FILL_DEMAND!E214</f>
        <v>TFLS</v>
      </c>
      <c r="I215" s="29">
        <f>IFERROR(ROUNDDOWN(VLOOKUP(F215,INDATA_FILL_DEMAND!$E$4:$F$251,2,FALSE)*(VLOOKUP(E215,$L$36:$N$69,3)/VLOOKUP(E215-1,$L$36:$N$69,3)),4),"")</f>
        <v>0</v>
      </c>
    </row>
    <row r="216" spans="4:9" x14ac:dyDescent="0.3">
      <c r="D216" s="26" t="str">
        <f t="shared" si="17"/>
        <v>*</v>
      </c>
      <c r="E216" s="10">
        <f t="shared" si="16"/>
        <v>2023</v>
      </c>
      <c r="F216" s="25" t="str">
        <f>INDATA_FILL_DEMAND!E215</f>
        <v>TFLS-C</v>
      </c>
      <c r="I216" s="29">
        <f>IFERROR(ROUNDDOWN(VLOOKUP(F216,INDATA_FILL_DEMAND!$E$4:$F$251,2,FALSE)*(VLOOKUP(E216,$L$36:$N$69,3)/VLOOKUP(E216-1,$L$36:$N$69,3)),4),"")</f>
        <v>0</v>
      </c>
    </row>
    <row r="217" spans="4:9" x14ac:dyDescent="0.3">
      <c r="D217" s="26" t="str">
        <f t="shared" si="17"/>
        <v>*</v>
      </c>
      <c r="E217" s="10">
        <f t="shared" si="16"/>
        <v>2023</v>
      </c>
      <c r="F217" s="25" t="str">
        <f>INDATA_FILL_DEMAND!E216</f>
        <v>TFML</v>
      </c>
      <c r="I217" s="29">
        <f>IFERROR(ROUNDDOWN(VLOOKUP(F217,INDATA_FILL_DEMAND!$E$4:$F$251,2,FALSE)*(VLOOKUP(E217,$L$36:$N$69,3)/VLOOKUP(E217-1,$L$36:$N$69,3)),4),"")</f>
        <v>0</v>
      </c>
    </row>
    <row r="218" spans="4:9" x14ac:dyDescent="0.3">
      <c r="D218" s="26" t="str">
        <f t="shared" si="17"/>
        <v>*</v>
      </c>
      <c r="E218" s="10">
        <f t="shared" si="16"/>
        <v>2023</v>
      </c>
      <c r="F218" s="25" t="str">
        <f>INDATA_FILL_DEMAND!E217</f>
        <v>TFML-C</v>
      </c>
      <c r="I218" s="29">
        <f>IFERROR(ROUNDDOWN(VLOOKUP(F218,INDATA_FILL_DEMAND!$E$4:$F$251,2,FALSE)*(VLOOKUP(E218,$L$36:$N$69,3)/VLOOKUP(E218-1,$L$36:$N$69,3)),4),"")</f>
        <v>0</v>
      </c>
    </row>
    <row r="219" spans="4:9" x14ac:dyDescent="0.3">
      <c r="D219" s="26" t="str">
        <f t="shared" si="17"/>
        <v>*</v>
      </c>
      <c r="E219" s="10">
        <f t="shared" si="16"/>
        <v>2023</v>
      </c>
      <c r="F219" s="25" t="str">
        <f>INDATA_FILL_DEMAND!E218</f>
        <v>TFMS</v>
      </c>
      <c r="I219" s="29">
        <f>IFERROR(ROUNDDOWN(VLOOKUP(F219,INDATA_FILL_DEMAND!$E$4:$F$251,2,FALSE)*(VLOOKUP(E219,$L$36:$N$69,3)/VLOOKUP(E219-1,$L$36:$N$69,3)),4),"")</f>
        <v>0</v>
      </c>
    </row>
    <row r="220" spans="4:9" x14ac:dyDescent="0.3">
      <c r="D220" s="26" t="str">
        <f t="shared" si="17"/>
        <v>*</v>
      </c>
      <c r="E220" s="10">
        <f t="shared" si="16"/>
        <v>2023</v>
      </c>
      <c r="F220" s="25" t="str">
        <f>INDATA_FILL_DEMAND!E219</f>
        <v>TFMS-C</v>
      </c>
      <c r="I220" s="29">
        <f>IFERROR(ROUNDDOWN(VLOOKUP(F220,INDATA_FILL_DEMAND!$E$4:$F$251,2,FALSE)*(VLOOKUP(E220,$L$36:$N$69,3)/VLOOKUP(E220-1,$L$36:$N$69,3)),4),"")</f>
        <v>0</v>
      </c>
    </row>
    <row r="221" spans="4:9" x14ac:dyDescent="0.3">
      <c r="D221" s="26" t="str">
        <f t="shared" si="17"/>
        <v>*</v>
      </c>
      <c r="E221" s="10">
        <f t="shared" si="16"/>
        <v>2023</v>
      </c>
      <c r="F221" s="25" t="str">
        <f>INDATA_FILL_DEMAND!E220</f>
        <v>TFRL</v>
      </c>
      <c r="I221" s="29">
        <f>IFERROR(ROUNDDOWN(VLOOKUP(F221,INDATA_FILL_DEMAND!$E$4:$F$251,2,FALSE)*(VLOOKUP(E221,$L$36:$N$69,3)/VLOOKUP(E221-1,$L$36:$N$69,3)),4),"")</f>
        <v>0</v>
      </c>
    </row>
    <row r="222" spans="4:9" x14ac:dyDescent="0.3">
      <c r="D222" s="26" t="str">
        <f t="shared" si="17"/>
        <v>*</v>
      </c>
      <c r="E222" s="10">
        <f t="shared" si="16"/>
        <v>2023</v>
      </c>
      <c r="F222" s="25" t="str">
        <f>INDATA_FILL_DEMAND!E221</f>
        <v>TFRL-C</v>
      </c>
      <c r="I222" s="29">
        <f>IFERROR(ROUNDDOWN(VLOOKUP(F222,INDATA_FILL_DEMAND!$E$4:$F$251,2,FALSE)*(VLOOKUP(E222,$L$36:$N$69,3)/VLOOKUP(E222-1,$L$36:$N$69,3)),4),"")</f>
        <v>0</v>
      </c>
    </row>
    <row r="223" spans="4:9" x14ac:dyDescent="0.3">
      <c r="D223" s="26" t="str">
        <f t="shared" si="17"/>
        <v>*</v>
      </c>
      <c r="E223" s="10">
        <f t="shared" si="16"/>
        <v>2023</v>
      </c>
      <c r="F223" s="25" t="str">
        <f>INDATA_FILL_DEMAND!E222</f>
        <v>TFRS</v>
      </c>
      <c r="I223" s="29">
        <f>IFERROR(ROUNDDOWN(VLOOKUP(F223,INDATA_FILL_DEMAND!$E$4:$F$251,2,FALSE)*(VLOOKUP(E223,$L$36:$N$69,3)/VLOOKUP(E223-1,$L$36:$N$69,3)),4),"")</f>
        <v>0</v>
      </c>
    </row>
    <row r="224" spans="4:9" x14ac:dyDescent="0.3">
      <c r="D224" s="26" t="str">
        <f t="shared" si="17"/>
        <v>*</v>
      </c>
      <c r="E224" s="10">
        <f t="shared" si="16"/>
        <v>2023</v>
      </c>
      <c r="F224" s="25" t="str">
        <f>INDATA_FILL_DEMAND!E223</f>
        <v>TFRS-C</v>
      </c>
      <c r="I224" s="29">
        <f>IFERROR(ROUNDDOWN(VLOOKUP(F224,INDATA_FILL_DEMAND!$E$4:$F$251,2,FALSE)*(VLOOKUP(E224,$L$36:$N$69,3)/VLOOKUP(E224-1,$L$36:$N$69,3)),4),"")</f>
        <v>0</v>
      </c>
    </row>
    <row r="225" spans="4:19" x14ac:dyDescent="0.3">
      <c r="D225" s="26" t="str">
        <f t="shared" si="17"/>
        <v>*</v>
      </c>
      <c r="E225" s="10">
        <f t="shared" si="16"/>
        <v>2023</v>
      </c>
      <c r="F225" s="25" t="str">
        <f>INDATA_FILL_DEMAND!E224</f>
        <v>TNB</v>
      </c>
      <c r="I225" s="29">
        <f>IFERROR(ROUNDDOWN(VLOOKUP(F225,INDATA_FILL_DEMAND!$E$4:$F$251,2,FALSE)*(VLOOKUP(E225,$L$36:$N$69,3)/VLOOKUP(E225-1,$L$36:$N$69,3)),4),"")</f>
        <v>0</v>
      </c>
      <c r="O225" s="28"/>
      <c r="P225" s="28"/>
      <c r="Q225" s="28"/>
      <c r="R225" s="28"/>
      <c r="S225" s="28"/>
    </row>
    <row r="226" spans="4:19" x14ac:dyDescent="0.3">
      <c r="D226" s="26" t="str">
        <f t="shared" si="17"/>
        <v>*</v>
      </c>
      <c r="E226" s="10">
        <f t="shared" si="16"/>
        <v>2023</v>
      </c>
      <c r="F226" s="25" t="str">
        <f>INDATA_FILL_DEMAND!E225</f>
        <v>TNB-C</v>
      </c>
      <c r="I226" s="29">
        <f>IFERROR(ROUNDDOWN(VLOOKUP(F226,INDATA_FILL_DEMAND!$E$4:$F$251,2,FALSE)*(VLOOKUP(E226,$L$36:$N$69,3)/VLOOKUP(E226-1,$L$36:$N$69,3)),4),"")</f>
        <v>0</v>
      </c>
    </row>
    <row r="227" spans="4:19" x14ac:dyDescent="0.3">
      <c r="D227" s="26" t="str">
        <f t="shared" si="17"/>
        <v>*</v>
      </c>
      <c r="E227" s="10">
        <f t="shared" si="16"/>
        <v>2023</v>
      </c>
      <c r="F227" s="25" t="str">
        <f>INDATA_FILL_DEMAND!E226</f>
        <v>TOV</v>
      </c>
      <c r="I227" s="29">
        <f>IFERROR(ROUNDDOWN(VLOOKUP(F227,INDATA_FILL_DEMAND!$E$4:$F$251,2,FALSE)*(VLOOKUP(E227,$L$36:$N$69,3)/VLOOKUP(E227-1,$L$36:$N$69,3)),4),"")</f>
        <v>0</v>
      </c>
    </row>
    <row r="228" spans="4:19" x14ac:dyDescent="0.3">
      <c r="D228" s="26" t="str">
        <f t="shared" si="17"/>
        <v>*</v>
      </c>
      <c r="E228" s="10">
        <f t="shared" si="16"/>
        <v>2023</v>
      </c>
      <c r="F228" s="25" t="str">
        <f>INDATA_FILL_DEMAND!E227</f>
        <v>TOV-C</v>
      </c>
      <c r="I228" s="29">
        <f>IFERROR(ROUNDDOWN(VLOOKUP(F228,INDATA_FILL_DEMAND!$E$4:$F$251,2,FALSE)*(VLOOKUP(E228,$L$36:$N$69,3)/VLOOKUP(E228-1,$L$36:$N$69,3)),4),"")</f>
        <v>0</v>
      </c>
    </row>
    <row r="229" spans="4:19" x14ac:dyDescent="0.3">
      <c r="D229" s="26" t="str">
        <f t="shared" si="17"/>
        <v>*</v>
      </c>
      <c r="E229" s="10">
        <f t="shared" si="16"/>
        <v>2023</v>
      </c>
      <c r="F229" s="25" t="str">
        <f>INDATA_FILL_DEMAND!E228</f>
        <v>TTF</v>
      </c>
      <c r="I229" s="29">
        <f>IFERROR(ROUNDDOWN(VLOOKUP(F229,INDATA_FILL_DEMAND!$E$4:$F$251,2,FALSE)*(VLOOKUP(E229,$L$36:$N$69,3)/VLOOKUP(E229-1,$L$36:$N$69,3)),4),"")</f>
        <v>0</v>
      </c>
      <c r="N229" s="28"/>
    </row>
    <row r="230" spans="4:19" x14ac:dyDescent="0.3">
      <c r="D230" s="26" t="str">
        <f t="shared" si="17"/>
        <v>*</v>
      </c>
      <c r="E230" s="10">
        <f t="shared" si="16"/>
        <v>2023</v>
      </c>
      <c r="F230" s="25" t="str">
        <f>INDATA_FILL_DEMAND!E229</f>
        <v>TTF-C</v>
      </c>
      <c r="I230" s="29">
        <f>IFERROR(ROUNDDOWN(VLOOKUP(F230,INDATA_FILL_DEMAND!$E$4:$F$251,2,FALSE)*(VLOOKUP(E230,$L$36:$N$69,3)/VLOOKUP(E230-1,$L$36:$N$69,3)),4),"")</f>
        <v>0</v>
      </c>
    </row>
    <row r="231" spans="4:19" x14ac:dyDescent="0.3">
      <c r="D231" s="26" t="str">
        <f t="shared" si="17"/>
        <v>*</v>
      </c>
      <c r="E231" s="10">
        <f t="shared" si="16"/>
        <v>2023</v>
      </c>
      <c r="F231" s="25" t="str">
        <f>INDATA_FILL_DEMAND!E230</f>
        <v>TYEF</v>
      </c>
      <c r="I231" s="29">
        <f>IFERROR(ROUNDDOWN(VLOOKUP(F231,INDATA_FILL_DEMAND!$E$4:$F$251,2,FALSE)*(VLOOKUP(E231,$L$36:$N$69,3)/VLOOKUP(E231-1,$L$36:$N$69,3)),4),"")</f>
        <v>0</v>
      </c>
    </row>
    <row r="232" spans="4:19" x14ac:dyDescent="0.3">
      <c r="D232" s="26" t="str">
        <f t="shared" si="17"/>
        <v>*</v>
      </c>
      <c r="E232" s="10">
        <f t="shared" si="16"/>
        <v>2023</v>
      </c>
      <c r="F232" s="25" t="str">
        <f>INDATA_FILL_DEMAND!E231</f>
        <v>TYEF-C</v>
      </c>
      <c r="I232" s="29">
        <f>IFERROR(ROUNDDOWN(VLOOKUP(F232,INDATA_FILL_DEMAND!$E$4:$F$251,2,FALSE)*(VLOOKUP(E232,$L$36:$N$69,3)/VLOOKUP(E232-1,$L$36:$N$69,3)),4),"")</f>
        <v>0</v>
      </c>
    </row>
    <row r="233" spans="4:19" x14ac:dyDescent="0.3">
      <c r="D233" s="26" t="str">
        <f t="shared" si="17"/>
        <v>*</v>
      </c>
      <c r="E233" s="10">
        <f t="shared" si="16"/>
        <v>2023</v>
      </c>
      <c r="F233" s="25" t="str">
        <f>INDATA_FILL_DEMAND!E232</f>
        <v>TYNF</v>
      </c>
      <c r="I233" s="29">
        <f>IFERROR(ROUNDDOWN(VLOOKUP(F233,INDATA_FILL_DEMAND!$E$4:$F$251,2,FALSE)*(VLOOKUP(E233,$L$36:$N$69,3)/VLOOKUP(E233-1,$L$36:$N$69,3)),4),"")</f>
        <v>0</v>
      </c>
      <c r="L233" s="28"/>
      <c r="M233" s="28"/>
    </row>
    <row r="234" spans="4:19" x14ac:dyDescent="0.3">
      <c r="D234" s="26" t="str">
        <f t="shared" si="17"/>
        <v>*</v>
      </c>
      <c r="E234" s="10">
        <f t="shared" si="16"/>
        <v>2023</v>
      </c>
      <c r="F234" s="25" t="str">
        <f>INDATA_FILL_DEMAND!E233</f>
        <v>TYNF-C</v>
      </c>
      <c r="I234" s="29">
        <f>IFERROR(ROUNDDOWN(VLOOKUP(F234,INDATA_FILL_DEMAND!$E$4:$F$251,2,FALSE)*(VLOOKUP(E234,$L$36:$N$69,3)/VLOOKUP(E234-1,$L$36:$N$69,3)),4),"")</f>
        <v>0</v>
      </c>
    </row>
    <row r="235" spans="4:19" x14ac:dyDescent="0.3">
      <c r="D235" s="26" t="str">
        <f t="shared" si="17"/>
        <v>Demand</v>
      </c>
      <c r="E235" s="10">
        <f t="shared" si="16"/>
        <v>2023</v>
      </c>
      <c r="F235" s="25" t="str">
        <f>INDATA_FILL_DEMAND!E234</f>
        <v>PLIG</v>
      </c>
      <c r="I235" s="29">
        <f>IFERROR(ROUNDDOWN(VLOOKUP(F235,INDATA_FILL_DEMAND!$E$4:$F$251,2,FALSE)*(VLOOKUP(E235,$L$36:$N$69,3)/VLOOKUP(E235-1,$L$36:$N$69,3)),4),"")</f>
        <v>12.8131</v>
      </c>
    </row>
    <row r="236" spans="4:19" x14ac:dyDescent="0.3">
      <c r="D236" s="26" t="str">
        <f t="shared" si="17"/>
        <v>*</v>
      </c>
      <c r="E236" s="10">
        <f t="shared" si="16"/>
        <v>2023</v>
      </c>
      <c r="F236" s="25" t="str">
        <f>INDATA_FILL_DEMAND!E235</f>
        <v>IDA</v>
      </c>
      <c r="I236" s="29">
        <f>IFERROR(ROUNDDOWN(VLOOKUP(F236,INDATA_FILL_DEMAND!$E$4:$F$251,2,FALSE)*(VLOOKUP(E236,$L$36:$N$69,3)/VLOOKUP(E236-1,$L$36:$N$69,3)),4),"")</f>
        <v>0</v>
      </c>
    </row>
    <row r="237" spans="4:19" x14ac:dyDescent="0.3">
      <c r="D237" s="26" t="str">
        <f t="shared" si="17"/>
        <v>*</v>
      </c>
      <c r="E237" s="10">
        <f t="shared" si="16"/>
        <v>2023</v>
      </c>
      <c r="F237" s="25" t="str">
        <f>INDATA_FILL_DEMAND!E236</f>
        <v>IDB</v>
      </c>
      <c r="I237" s="29">
        <f>IFERROR(ROUNDDOWN(VLOOKUP(F237,INDATA_FILL_DEMAND!$E$4:$F$251,2,FALSE)*(VLOOKUP(E237,$L$36:$N$69,3)/VLOOKUP(E237-1,$L$36:$N$69,3)),4),"")</f>
        <v>0</v>
      </c>
    </row>
    <row r="238" spans="4:19" x14ac:dyDescent="0.3">
      <c r="D238" s="26" t="str">
        <f t="shared" si="17"/>
        <v>*</v>
      </c>
      <c r="E238" s="10">
        <f t="shared" si="16"/>
        <v>2023</v>
      </c>
      <c r="F238" s="25" t="str">
        <f>INDATA_FILL_DEMAND!E237</f>
        <v>IDC</v>
      </c>
      <c r="I238" s="29">
        <f>IFERROR(ROUNDDOWN(VLOOKUP(F238,INDATA_FILL_DEMAND!$E$4:$F$251,2,FALSE)*(VLOOKUP(E238,$L$36:$N$69,3)/VLOOKUP(E238-1,$L$36:$N$69,3)),4),"")</f>
        <v>0</v>
      </c>
    </row>
    <row r="239" spans="4:19" x14ac:dyDescent="0.3">
      <c r="D239" s="26" t="str">
        <f t="shared" si="17"/>
        <v>*</v>
      </c>
      <c r="E239" s="10">
        <f t="shared" si="16"/>
        <v>2023</v>
      </c>
      <c r="F239" s="25" t="str">
        <f>INDATA_FILL_DEMAND!E238</f>
        <v>IDD</v>
      </c>
      <c r="I239" s="29">
        <f>IFERROR(ROUNDDOWN(VLOOKUP(F239,INDATA_FILL_DEMAND!$E$4:$F$251,2,FALSE)*(VLOOKUP(E239,$L$36:$N$69,3)/VLOOKUP(E239-1,$L$36:$N$69,3)),4),"")</f>
        <v>0</v>
      </c>
    </row>
    <row r="240" spans="4:19" x14ac:dyDescent="0.3">
      <c r="D240" s="26" t="str">
        <f t="shared" si="17"/>
        <v>*</v>
      </c>
      <c r="E240" s="10">
        <f t="shared" si="16"/>
        <v>2023</v>
      </c>
      <c r="F240" s="25" t="str">
        <f>INDATA_FILL_DEMAND!E239</f>
        <v>IDE</v>
      </c>
      <c r="I240" s="29">
        <f>IFERROR(ROUNDDOWN(VLOOKUP(F240,INDATA_FILL_DEMAND!$E$4:$F$251,2,FALSE)*(VLOOKUP(E240,$L$36:$N$69,3)/VLOOKUP(E240-1,$L$36:$N$69,3)),4),"")</f>
        <v>0</v>
      </c>
    </row>
    <row r="241" spans="4:11" x14ac:dyDescent="0.3">
      <c r="D241" s="26" t="str">
        <f t="shared" si="17"/>
        <v>*</v>
      </c>
      <c r="E241" s="10">
        <f t="shared" si="16"/>
        <v>2023</v>
      </c>
      <c r="F241" s="25" t="str">
        <f>INDATA_FILL_DEMAND!E240</f>
        <v>IDF</v>
      </c>
      <c r="I241" s="29">
        <f>IFERROR(ROUNDDOWN(VLOOKUP(F241,INDATA_FILL_DEMAND!$E$4:$F$251,2,FALSE)*(VLOOKUP(E241,$L$36:$N$69,3)/VLOOKUP(E241-1,$L$36:$N$69,3)),4),"")</f>
        <v>0</v>
      </c>
    </row>
    <row r="242" spans="4:11" x14ac:dyDescent="0.3">
      <c r="D242" s="26" t="str">
        <f t="shared" si="17"/>
        <v>*</v>
      </c>
      <c r="E242" s="10">
        <f t="shared" si="16"/>
        <v>2023</v>
      </c>
      <c r="F242" s="25" t="str">
        <f>INDATA_FILL_DEMAND!E241</f>
        <v>IDG</v>
      </c>
      <c r="I242" s="29">
        <f>IFERROR(ROUNDDOWN(VLOOKUP(F242,INDATA_FILL_DEMAND!$E$4:$F$251,2,FALSE)*(VLOOKUP(E242,$L$36:$N$69,3)/VLOOKUP(E242-1,$L$36:$N$69,3)),4),"")</f>
        <v>0</v>
      </c>
    </row>
    <row r="243" spans="4:11" x14ac:dyDescent="0.3">
      <c r="D243" s="26" t="str">
        <f t="shared" si="17"/>
        <v>*</v>
      </c>
      <c r="E243" s="10">
        <f t="shared" si="16"/>
        <v>2023</v>
      </c>
      <c r="F243" s="25" t="str">
        <f>INDATA_FILL_DEMAND!E242</f>
        <v>IDH</v>
      </c>
      <c r="I243" s="29">
        <f>IFERROR(ROUNDDOWN(VLOOKUP(F243,INDATA_FILL_DEMAND!$E$4:$F$251,2,FALSE)*(VLOOKUP(E243,$L$36:$N$69,3)/VLOOKUP(E243-1,$L$36:$N$69,3)),4),"")</f>
        <v>0</v>
      </c>
    </row>
    <row r="244" spans="4:11" x14ac:dyDescent="0.3">
      <c r="D244" s="26" t="str">
        <f t="shared" si="17"/>
        <v>*</v>
      </c>
      <c r="E244" s="10">
        <f t="shared" si="16"/>
        <v>2023</v>
      </c>
      <c r="F244" s="25" t="str">
        <f>INDATA_FILL_DEMAND!E243</f>
        <v>WAT</v>
      </c>
      <c r="I244" s="29">
        <f>IFERROR(ROUNDDOWN(VLOOKUP(F244,INDATA_FILL_DEMAND!$E$4:$F$251,2,FALSE)*(VLOOKUP(E244,$L$36:$N$69,3)/VLOOKUP(E244-1,$L$36:$N$69,3)),4),"")</f>
        <v>0</v>
      </c>
    </row>
    <row r="245" spans="4:11" x14ac:dyDescent="0.3">
      <c r="D245" s="26" t="str">
        <f t="shared" si="17"/>
        <v>*</v>
      </c>
      <c r="E245" s="10">
        <f t="shared" si="16"/>
        <v>2023</v>
      </c>
      <c r="F245" s="25" t="str">
        <f>INDATA_FILL_DEMAND!E244</f>
        <v>WMSU</v>
      </c>
      <c r="I245" s="29">
        <f>IFERROR(ROUNDDOWN(VLOOKUP(F245,INDATA_FILL_DEMAND!$E$4:$F$251,2,FALSE)*(VLOOKUP(E245,$L$36:$N$69,3)/VLOOKUP(E245-1,$L$36:$N$69,3)),4),"")</f>
        <v>0</v>
      </c>
    </row>
    <row r="246" spans="4:11" x14ac:dyDescent="0.3">
      <c r="D246" s="26" t="str">
        <f t="shared" si="17"/>
        <v>*</v>
      </c>
      <c r="E246" s="10">
        <f t="shared" si="16"/>
        <v>2023</v>
      </c>
      <c r="F246" s="25" t="str">
        <f>INDATA_FILL_DEMAND!E245</f>
        <v>WMSR</v>
      </c>
      <c r="I246" s="29">
        <f>IFERROR(ROUNDDOWN(VLOOKUP(F246,INDATA_FILL_DEMAND!$E$4:$F$251,2,FALSE)*(VLOOKUP(E246,$L$36:$N$69,3)/VLOOKUP(E246-1,$L$36:$N$69,3)),4),"")</f>
        <v>0</v>
      </c>
    </row>
    <row r="247" spans="4:11" x14ac:dyDescent="0.3">
      <c r="D247" s="26" t="str">
        <f t="shared" si="17"/>
        <v>*</v>
      </c>
      <c r="E247" s="10">
        <f t="shared" si="16"/>
        <v>2023</v>
      </c>
      <c r="F247" s="25" t="str">
        <f>INDATA_FILL_DEMAND!E246</f>
        <v>WMSRPL</v>
      </c>
      <c r="I247" s="29">
        <f>IFERROR(ROUNDDOWN(VLOOKUP(F247,INDATA_FILL_DEMAND!$E$4:$F$251,2,FALSE)*(VLOOKUP(E247,$L$36:$N$69,3)/VLOOKUP(E247-1,$L$36:$N$69,3)),4),"")</f>
        <v>0</v>
      </c>
    </row>
    <row r="248" spans="4:11" x14ac:dyDescent="0.3">
      <c r="D248" s="26" t="str">
        <f t="shared" si="17"/>
        <v>*</v>
      </c>
      <c r="E248" s="10">
        <f t="shared" si="16"/>
        <v>2023</v>
      </c>
      <c r="F248" s="25" t="str">
        <f>INDATA_FILL_DEMAND!E247</f>
        <v>WMSRM</v>
      </c>
      <c r="I248" s="29">
        <f>IFERROR(ROUNDDOWN(VLOOKUP(F248,INDATA_FILL_DEMAND!$E$4:$F$251,2,FALSE)*(VLOOKUP(E248,$L$36:$N$69,3)/VLOOKUP(E248-1,$L$36:$N$69,3)),4),"")</f>
        <v>0</v>
      </c>
    </row>
    <row r="249" spans="4:11" x14ac:dyDescent="0.3">
      <c r="D249" s="26" t="str">
        <f t="shared" si="17"/>
        <v>*</v>
      </c>
      <c r="E249" s="10">
        <f t="shared" si="16"/>
        <v>2023</v>
      </c>
      <c r="F249" s="25" t="str">
        <f>INDATA_FILL_DEMAND!E248</f>
        <v>WMSRPA</v>
      </c>
      <c r="I249" s="29">
        <f>IFERROR(ROUNDDOWN(VLOOKUP(F249,INDATA_FILL_DEMAND!$E$4:$F$251,2,FALSE)*(VLOOKUP(E249,$L$36:$N$69,3)/VLOOKUP(E249-1,$L$36:$N$69,3)),4),"")</f>
        <v>0</v>
      </c>
    </row>
    <row r="250" spans="4:11" x14ac:dyDescent="0.3">
      <c r="D250" s="26" t="str">
        <f t="shared" si="17"/>
        <v>*</v>
      </c>
      <c r="E250" s="10">
        <f t="shared" si="16"/>
        <v>2023</v>
      </c>
      <c r="F250" s="25" t="str">
        <f>INDATA_FILL_DEMAND!E249</f>
        <v>WMSRG</v>
      </c>
      <c r="I250" s="29">
        <f>IFERROR(ROUNDDOWN(VLOOKUP(F250,INDATA_FILL_DEMAND!$E$4:$F$251,2,FALSE)*(VLOOKUP(E250,$L$36:$N$69,3)/VLOOKUP(E250-1,$L$36:$N$69,3)),4),"")</f>
        <v>0</v>
      </c>
    </row>
    <row r="251" spans="4:11" x14ac:dyDescent="0.3">
      <c r="D251" s="26" t="str">
        <f t="shared" si="17"/>
        <v>*</v>
      </c>
      <c r="E251" s="10">
        <f t="shared" si="16"/>
        <v>2023</v>
      </c>
      <c r="F251" s="25" t="str">
        <f>INDATA_FILL_DEMAND!E250</f>
        <v>WMSO</v>
      </c>
      <c r="I251" s="29">
        <f>IFERROR(ROUNDDOWN(VLOOKUP(F251,INDATA_FILL_DEMAND!$E$4:$F$251,2,FALSE)*(VLOOKUP(E251,$L$36:$N$69,3)/VLOOKUP(E251-1,$L$36:$N$69,3)),4),"")</f>
        <v>0</v>
      </c>
    </row>
    <row r="252" spans="4:11" x14ac:dyDescent="0.3">
      <c r="D252" s="26" t="str">
        <f t="shared" si="17"/>
        <v>*</v>
      </c>
      <c r="E252" s="10">
        <f t="shared" si="16"/>
        <v>2023</v>
      </c>
      <c r="F252" s="25" t="str">
        <f>INDATA_FILL_DEMAND!E251</f>
        <v>WWT</v>
      </c>
      <c r="I252" s="29">
        <f>IFERROR(ROUNDDOWN(VLOOKUP(F252,INDATA_FILL_DEMAND!$E$4:$F$251,2,FALSE)*(VLOOKUP(E252,$L$36:$N$69,3)/VLOOKUP(E252-1,$L$36:$N$69,3)),4),"")</f>
        <v>0</v>
      </c>
    </row>
    <row r="253" spans="4:11" x14ac:dyDescent="0.3">
      <c r="D253" s="26" t="str">
        <f t="shared" si="17"/>
        <v>Demand</v>
      </c>
      <c r="E253" s="10">
        <f>E252+10</f>
        <v>2033</v>
      </c>
      <c r="F253" s="25" t="str">
        <f>F5</f>
        <v>RHAPA</v>
      </c>
      <c r="I253" s="29">
        <f>IFERROR(ROUNDDOWN(VLOOKUP(F253,INDATA_FILL_DEMAND!$E$4:$F$251,2,FALSE)*(VLOOKUP(E253,$L$36:$N$69,3)/VLOOKUP(E253-1,$L$36:$N$69,3)),4),"")</f>
        <v>7.6121999999999996</v>
      </c>
      <c r="J253" s="28"/>
      <c r="K253" s="28"/>
    </row>
    <row r="254" spans="4:11" x14ac:dyDescent="0.3">
      <c r="D254" s="26" t="str">
        <f t="shared" si="17"/>
        <v>Demand</v>
      </c>
      <c r="E254" s="10">
        <f>E253</f>
        <v>2033</v>
      </c>
      <c r="F254" s="25" t="str">
        <f t="shared" ref="F254:F317" si="18">F6</f>
        <v>RHAPB</v>
      </c>
      <c r="I254" s="29">
        <f>IFERROR(ROUNDDOWN(VLOOKUP(F254,INDATA_FILL_DEMAND!$E$4:$F$251,2,FALSE)*(VLOOKUP(E254,$L$36:$N$69,3)/VLOOKUP(E254-1,$L$36:$N$69,3)),4),"")</f>
        <v>10.675000000000001</v>
      </c>
    </row>
    <row r="255" spans="4:11" x14ac:dyDescent="0.3">
      <c r="D255" s="26" t="str">
        <f t="shared" si="17"/>
        <v>Demand</v>
      </c>
      <c r="E255" s="10">
        <f t="shared" ref="E255:E318" si="19">E254</f>
        <v>2033</v>
      </c>
      <c r="F255" s="25" t="str">
        <f t="shared" si="18"/>
        <v>RHAPC</v>
      </c>
      <c r="I255" s="29">
        <f>IFERROR(ROUNDDOWN(VLOOKUP(F255,INDATA_FILL_DEMAND!$E$4:$F$251,2,FALSE)*(VLOOKUP(E255,$L$36:$N$69,3)/VLOOKUP(E255-1,$L$36:$N$69,3)),4),"")</f>
        <v>162.42429999999999</v>
      </c>
    </row>
    <row r="256" spans="4:11" x14ac:dyDescent="0.3">
      <c r="D256" s="26" t="str">
        <f t="shared" si="17"/>
        <v>Demand</v>
      </c>
      <c r="E256" s="10">
        <f t="shared" si="19"/>
        <v>2033</v>
      </c>
      <c r="F256" s="25" t="str">
        <f t="shared" si="18"/>
        <v>RHAPE</v>
      </c>
      <c r="I256" s="29">
        <f>IFERROR(ROUNDDOWN(VLOOKUP(F256,INDATA_FILL_DEMAND!$E$4:$F$251,2,FALSE)*(VLOOKUP(E256,$L$36:$N$69,3)/VLOOKUP(E256-1,$L$36:$N$69,3)),4),"")</f>
        <v>22.971699999999998</v>
      </c>
    </row>
    <row r="257" spans="4:9" x14ac:dyDescent="0.3">
      <c r="D257" s="26" t="str">
        <f t="shared" si="17"/>
        <v>Demand</v>
      </c>
      <c r="E257" s="10">
        <f t="shared" si="19"/>
        <v>2033</v>
      </c>
      <c r="F257" s="25" t="str">
        <f t="shared" si="18"/>
        <v>RHHSA</v>
      </c>
      <c r="I257" s="29">
        <f>IFERROR(ROUNDDOWN(VLOOKUP(F257,INDATA_FILL_DEMAND!$E$4:$F$251,2,FALSE)*(VLOOKUP(E257,$L$36:$N$69,3)/VLOOKUP(E257-1,$L$36:$N$69,3)),4),"")</f>
        <v>14.1968</v>
      </c>
    </row>
    <row r="258" spans="4:9" x14ac:dyDescent="0.3">
      <c r="D258" s="26" t="str">
        <f t="shared" si="17"/>
        <v>Demand</v>
      </c>
      <c r="E258" s="10">
        <f t="shared" si="19"/>
        <v>2033</v>
      </c>
      <c r="F258" s="25" t="str">
        <f t="shared" si="18"/>
        <v>RHHSB</v>
      </c>
      <c r="I258" s="29">
        <f>IFERROR(ROUNDDOWN(VLOOKUP(F258,INDATA_FILL_DEMAND!$E$4:$F$251,2,FALSE)*(VLOOKUP(E258,$L$36:$N$69,3)/VLOOKUP(E258-1,$L$36:$N$69,3)),4),"")</f>
        <v>56.138599999999997</v>
      </c>
    </row>
    <row r="259" spans="4:9" x14ac:dyDescent="0.3">
      <c r="D259" s="26" t="str">
        <f t="shared" si="17"/>
        <v>Demand</v>
      </c>
      <c r="E259" s="10">
        <f t="shared" si="19"/>
        <v>2033</v>
      </c>
      <c r="F259" s="25" t="str">
        <f t="shared" si="18"/>
        <v>RHHSC</v>
      </c>
      <c r="I259" s="29">
        <f>IFERROR(ROUNDDOWN(VLOOKUP(F259,INDATA_FILL_DEMAND!$E$4:$F$251,2,FALSE)*(VLOOKUP(E259,$L$36:$N$69,3)/VLOOKUP(E259-1,$L$36:$N$69,3)),4),"")</f>
        <v>329.6123</v>
      </c>
    </row>
    <row r="260" spans="4:9" x14ac:dyDescent="0.3">
      <c r="D260" s="26" t="str">
        <f t="shared" si="17"/>
        <v>Demand</v>
      </c>
      <c r="E260" s="10">
        <f t="shared" si="19"/>
        <v>2033</v>
      </c>
      <c r="F260" s="25" t="str">
        <f t="shared" si="18"/>
        <v>RHHSE</v>
      </c>
      <c r="I260" s="29">
        <f>IFERROR(ROUNDDOWN(VLOOKUP(F260,INDATA_FILL_DEMAND!$E$4:$F$251,2,FALSE)*(VLOOKUP(E260,$L$36:$N$69,3)/VLOOKUP(E260-1,$L$36:$N$69,3)),4),"")</f>
        <v>38.701599999999999</v>
      </c>
    </row>
    <row r="261" spans="4:9" x14ac:dyDescent="0.3">
      <c r="D261" s="26" t="str">
        <f t="shared" si="17"/>
        <v>*</v>
      </c>
      <c r="E261" s="10">
        <f t="shared" si="19"/>
        <v>2033</v>
      </c>
      <c r="F261" s="25" t="str">
        <f t="shared" si="18"/>
        <v>RCAPA</v>
      </c>
      <c r="I261" s="29">
        <f>IFERROR(ROUNDDOWN(VLOOKUP(F261,INDATA_FILL_DEMAND!$E$4:$F$251,2,FALSE)*(VLOOKUP(E261,$L$36:$N$69,3)/VLOOKUP(E261-1,$L$36:$N$69,3)),4),"")</f>
        <v>0</v>
      </c>
    </row>
    <row r="262" spans="4:9" x14ac:dyDescent="0.3">
      <c r="D262" s="26" t="str">
        <f t="shared" si="17"/>
        <v>*</v>
      </c>
      <c r="E262" s="10">
        <f t="shared" si="19"/>
        <v>2033</v>
      </c>
      <c r="F262" s="25" t="str">
        <f t="shared" si="18"/>
        <v>RCAPB</v>
      </c>
      <c r="I262" s="29">
        <f>IFERROR(ROUNDDOWN(VLOOKUP(F262,INDATA_FILL_DEMAND!$E$4:$F$251,2,FALSE)*(VLOOKUP(E262,$L$36:$N$69,3)/VLOOKUP(E262-1,$L$36:$N$69,3)),4),"")</f>
        <v>0</v>
      </c>
    </row>
    <row r="263" spans="4:9" x14ac:dyDescent="0.3">
      <c r="D263" s="26" t="str">
        <f t="shared" si="17"/>
        <v>*</v>
      </c>
      <c r="E263" s="10">
        <f t="shared" si="19"/>
        <v>2033</v>
      </c>
      <c r="F263" s="25" t="str">
        <f t="shared" si="18"/>
        <v>RCAPC</v>
      </c>
      <c r="I263" s="29">
        <f>IFERROR(ROUNDDOWN(VLOOKUP(F263,INDATA_FILL_DEMAND!$E$4:$F$251,2,FALSE)*(VLOOKUP(E263,$L$36:$N$69,3)/VLOOKUP(E263-1,$L$36:$N$69,3)),4),"")</f>
        <v>0</v>
      </c>
    </row>
    <row r="264" spans="4:9" x14ac:dyDescent="0.3">
      <c r="D264" s="26" t="str">
        <f t="shared" si="17"/>
        <v>*</v>
      </c>
      <c r="E264" s="10">
        <f t="shared" si="19"/>
        <v>2033</v>
      </c>
      <c r="F264" s="25" t="str">
        <f t="shared" si="18"/>
        <v>RCAPE</v>
      </c>
      <c r="I264" s="29">
        <f>IFERROR(ROUNDDOWN(VLOOKUP(F264,INDATA_FILL_DEMAND!$E$4:$F$251,2,FALSE)*(VLOOKUP(E264,$L$36:$N$69,3)/VLOOKUP(E264-1,$L$36:$N$69,3)),4),"")</f>
        <v>0</v>
      </c>
    </row>
    <row r="265" spans="4:9" x14ac:dyDescent="0.3">
      <c r="D265" s="26" t="str">
        <f t="shared" si="17"/>
        <v>*</v>
      </c>
      <c r="E265" s="10">
        <f t="shared" si="19"/>
        <v>2033</v>
      </c>
      <c r="F265" s="25" t="str">
        <f t="shared" si="18"/>
        <v>RCHSA</v>
      </c>
      <c r="I265" s="29">
        <f>IFERROR(ROUNDDOWN(VLOOKUP(F265,INDATA_FILL_DEMAND!$E$4:$F$251,2,FALSE)*(VLOOKUP(E265,$L$36:$N$69,3)/VLOOKUP(E265-1,$L$36:$N$69,3)),4),"")</f>
        <v>0</v>
      </c>
    </row>
    <row r="266" spans="4:9" x14ac:dyDescent="0.3">
      <c r="D266" s="26" t="str">
        <f t="shared" si="17"/>
        <v>*</v>
      </c>
      <c r="E266" s="10">
        <f t="shared" si="19"/>
        <v>2033</v>
      </c>
      <c r="F266" s="25" t="str">
        <f t="shared" si="18"/>
        <v>RCHSB</v>
      </c>
      <c r="I266" s="29">
        <f>IFERROR(ROUNDDOWN(VLOOKUP(F266,INDATA_FILL_DEMAND!$E$4:$F$251,2,FALSE)*(VLOOKUP(E266,$L$36:$N$69,3)/VLOOKUP(E266-1,$L$36:$N$69,3)),4),"")</f>
        <v>0</v>
      </c>
    </row>
    <row r="267" spans="4:9" x14ac:dyDescent="0.3">
      <c r="D267" s="26" t="str">
        <f t="shared" si="17"/>
        <v>*</v>
      </c>
      <c r="E267" s="10">
        <f t="shared" si="19"/>
        <v>2033</v>
      </c>
      <c r="F267" s="25" t="str">
        <f t="shared" si="18"/>
        <v>RCHSC</v>
      </c>
      <c r="I267" s="29">
        <f>IFERROR(ROUNDDOWN(VLOOKUP(F267,INDATA_FILL_DEMAND!$E$4:$F$251,2,FALSE)*(VLOOKUP(E267,$L$36:$N$69,3)/VLOOKUP(E267-1,$L$36:$N$69,3)),4),"")</f>
        <v>0</v>
      </c>
    </row>
    <row r="268" spans="4:9" x14ac:dyDescent="0.3">
      <c r="D268" s="26" t="str">
        <f t="shared" si="17"/>
        <v>*</v>
      </c>
      <c r="E268" s="10">
        <f t="shared" si="19"/>
        <v>2033</v>
      </c>
      <c r="F268" s="25" t="str">
        <f t="shared" si="18"/>
        <v>RCHSE</v>
      </c>
      <c r="I268" s="29">
        <f>IFERROR(ROUNDDOWN(VLOOKUP(F268,INDATA_FILL_DEMAND!$E$4:$F$251,2,FALSE)*(VLOOKUP(E268,$L$36:$N$69,3)/VLOOKUP(E268-1,$L$36:$N$69,3)),4),"")</f>
        <v>0</v>
      </c>
    </row>
    <row r="269" spans="4:9" x14ac:dyDescent="0.3">
      <c r="D269" s="26" t="str">
        <f t="shared" si="17"/>
        <v>Demand</v>
      </c>
      <c r="E269" s="10">
        <f t="shared" si="19"/>
        <v>2033</v>
      </c>
      <c r="F269" s="25" t="str">
        <f t="shared" si="18"/>
        <v>RWAPA</v>
      </c>
      <c r="I269" s="29">
        <f>IFERROR(ROUNDDOWN(VLOOKUP(F269,INDATA_FILL_DEMAND!$E$4:$F$251,2,FALSE)*(VLOOKUP(E269,$L$36:$N$69,3)/VLOOKUP(E269-1,$L$36:$N$69,3)),4),"")</f>
        <v>1.8624000000000001</v>
      </c>
    </row>
    <row r="270" spans="4:9" x14ac:dyDescent="0.3">
      <c r="D270" s="26" t="str">
        <f t="shared" ref="D270:D333" si="20">IF(AND(ISNUMBER(I270),I270&gt;0),"Demand","*")</f>
        <v>Demand</v>
      </c>
      <c r="E270" s="10">
        <f t="shared" si="19"/>
        <v>2033</v>
      </c>
      <c r="F270" s="25" t="str">
        <f t="shared" si="18"/>
        <v>RWAPB</v>
      </c>
      <c r="I270" s="29">
        <f>IFERROR(ROUNDDOWN(VLOOKUP(F270,INDATA_FILL_DEMAND!$E$4:$F$251,2,FALSE)*(VLOOKUP(E270,$L$36:$N$69,3)/VLOOKUP(E270-1,$L$36:$N$69,3)),4),"")</f>
        <v>2.6118000000000001</v>
      </c>
    </row>
    <row r="271" spans="4:9" x14ac:dyDescent="0.3">
      <c r="D271" s="26" t="str">
        <f t="shared" si="20"/>
        <v>Demand</v>
      </c>
      <c r="E271" s="10">
        <f t="shared" si="19"/>
        <v>2033</v>
      </c>
      <c r="F271" s="25" t="str">
        <f t="shared" si="18"/>
        <v>RWAPC</v>
      </c>
      <c r="I271" s="29">
        <f>IFERROR(ROUNDDOWN(VLOOKUP(F271,INDATA_FILL_DEMAND!$E$4:$F$251,2,FALSE)*(VLOOKUP(E271,$L$36:$N$69,3)/VLOOKUP(E271-1,$L$36:$N$69,3)),4),"")</f>
        <v>39.740299999999998</v>
      </c>
    </row>
    <row r="272" spans="4:9" x14ac:dyDescent="0.3">
      <c r="D272" s="26" t="str">
        <f t="shared" si="20"/>
        <v>Demand</v>
      </c>
      <c r="E272" s="10">
        <f t="shared" si="19"/>
        <v>2033</v>
      </c>
      <c r="F272" s="25" t="str">
        <f t="shared" si="18"/>
        <v>RWAPE</v>
      </c>
      <c r="I272" s="29">
        <f>IFERROR(ROUNDDOWN(VLOOKUP(F272,INDATA_FILL_DEMAND!$E$4:$F$251,2,FALSE)*(VLOOKUP(E272,$L$36:$N$69,3)/VLOOKUP(E272-1,$L$36:$N$69,3)),4),"")</f>
        <v>5.6204999999999998</v>
      </c>
    </row>
    <row r="273" spans="4:9" x14ac:dyDescent="0.3">
      <c r="D273" s="26" t="str">
        <f t="shared" si="20"/>
        <v>Demand</v>
      </c>
      <c r="E273" s="10">
        <f t="shared" si="19"/>
        <v>2033</v>
      </c>
      <c r="F273" s="25" t="str">
        <f t="shared" si="18"/>
        <v>RWHSA</v>
      </c>
      <c r="I273" s="29">
        <f>IFERROR(ROUNDDOWN(VLOOKUP(F273,INDATA_FILL_DEMAND!$E$4:$F$251,2,FALSE)*(VLOOKUP(E273,$L$36:$N$69,3)/VLOOKUP(E273-1,$L$36:$N$69,3)),4),"")</f>
        <v>1.653</v>
      </c>
    </row>
    <row r="274" spans="4:9" x14ac:dyDescent="0.3">
      <c r="D274" s="26" t="str">
        <f t="shared" si="20"/>
        <v>Demand</v>
      </c>
      <c r="E274" s="10">
        <f t="shared" si="19"/>
        <v>2033</v>
      </c>
      <c r="F274" s="25" t="str">
        <f t="shared" si="18"/>
        <v>RWHSB</v>
      </c>
      <c r="I274" s="29">
        <f>IFERROR(ROUNDDOWN(VLOOKUP(F274,INDATA_FILL_DEMAND!$E$4:$F$251,2,FALSE)*(VLOOKUP(E274,$L$36:$N$69,3)/VLOOKUP(E274-1,$L$36:$N$69,3)),4),"")</f>
        <v>6.5364000000000004</v>
      </c>
    </row>
    <row r="275" spans="4:9" x14ac:dyDescent="0.3">
      <c r="D275" s="26" t="str">
        <f t="shared" si="20"/>
        <v>Demand</v>
      </c>
      <c r="E275" s="10">
        <f t="shared" si="19"/>
        <v>2033</v>
      </c>
      <c r="F275" s="25" t="str">
        <f t="shared" si="18"/>
        <v>RWHSC</v>
      </c>
      <c r="I275" s="29">
        <f>IFERROR(ROUNDDOWN(VLOOKUP(F275,INDATA_FILL_DEMAND!$E$4:$F$251,2,FALSE)*(VLOOKUP(E275,$L$36:$N$69,3)/VLOOKUP(E275-1,$L$36:$N$69,3)),4),"")</f>
        <v>38.378100000000003</v>
      </c>
    </row>
    <row r="276" spans="4:9" x14ac:dyDescent="0.3">
      <c r="D276" s="26" t="str">
        <f t="shared" si="20"/>
        <v>Demand</v>
      </c>
      <c r="E276" s="10">
        <f t="shared" si="19"/>
        <v>2033</v>
      </c>
      <c r="F276" s="25" t="str">
        <f t="shared" si="18"/>
        <v>RWHSE</v>
      </c>
      <c r="I276" s="29">
        <f>IFERROR(ROUNDDOWN(VLOOKUP(F276,INDATA_FILL_DEMAND!$E$4:$F$251,2,FALSE)*(VLOOKUP(E276,$L$36:$N$69,3)/VLOOKUP(E276-1,$L$36:$N$69,3)),4),"")</f>
        <v>2.7231999999999998</v>
      </c>
    </row>
    <row r="277" spans="4:9" x14ac:dyDescent="0.3">
      <c r="D277" s="26" t="str">
        <f t="shared" si="20"/>
        <v>Demand</v>
      </c>
      <c r="E277" s="10">
        <f t="shared" si="19"/>
        <v>2033</v>
      </c>
      <c r="F277" s="25" t="str">
        <f t="shared" si="18"/>
        <v>RKAPA</v>
      </c>
      <c r="I277" s="29">
        <f>IFERROR(ROUNDDOWN(VLOOKUP(F277,INDATA_FILL_DEMAND!$E$4:$F$251,2,FALSE)*(VLOOKUP(E277,$L$36:$N$69,3)/VLOOKUP(E277-1,$L$36:$N$69,3)),4),"")</f>
        <v>1.7999999999999999E-2</v>
      </c>
    </row>
    <row r="278" spans="4:9" x14ac:dyDescent="0.3">
      <c r="D278" s="26" t="str">
        <f t="shared" si="20"/>
        <v>Demand</v>
      </c>
      <c r="E278" s="10">
        <f t="shared" si="19"/>
        <v>2033</v>
      </c>
      <c r="F278" s="25" t="str">
        <f t="shared" si="18"/>
        <v>RKAPB</v>
      </c>
      <c r="I278" s="29">
        <f>IFERROR(ROUNDDOWN(VLOOKUP(F278,INDATA_FILL_DEMAND!$E$4:$F$251,2,FALSE)*(VLOOKUP(E278,$L$36:$N$69,3)/VLOOKUP(E278-1,$L$36:$N$69,3)),4),"")</f>
        <v>2.53E-2</v>
      </c>
    </row>
    <row r="279" spans="4:9" x14ac:dyDescent="0.3">
      <c r="D279" s="26" t="str">
        <f t="shared" si="20"/>
        <v>Demand</v>
      </c>
      <c r="E279" s="10">
        <f t="shared" si="19"/>
        <v>2033</v>
      </c>
      <c r="F279" s="25" t="str">
        <f t="shared" si="18"/>
        <v>RKAPC</v>
      </c>
      <c r="I279" s="29">
        <f>IFERROR(ROUNDDOWN(VLOOKUP(F279,INDATA_FILL_DEMAND!$E$4:$F$251,2,FALSE)*(VLOOKUP(E279,$L$36:$N$69,3)/VLOOKUP(E279-1,$L$36:$N$69,3)),4),"")</f>
        <v>0.38540000000000002</v>
      </c>
    </row>
    <row r="280" spans="4:9" x14ac:dyDescent="0.3">
      <c r="D280" s="26" t="str">
        <f t="shared" si="20"/>
        <v>Demand</v>
      </c>
      <c r="E280" s="10">
        <f t="shared" si="19"/>
        <v>2033</v>
      </c>
      <c r="F280" s="25" t="str">
        <f t="shared" si="18"/>
        <v>RKAPE</v>
      </c>
      <c r="I280" s="29">
        <f>IFERROR(ROUNDDOWN(VLOOKUP(F280,INDATA_FILL_DEMAND!$E$4:$F$251,2,FALSE)*(VLOOKUP(E280,$L$36:$N$69,3)/VLOOKUP(E280-1,$L$36:$N$69,3)),4),"")</f>
        <v>5.45E-2</v>
      </c>
    </row>
    <row r="281" spans="4:9" x14ac:dyDescent="0.3">
      <c r="D281" s="26" t="str">
        <f t="shared" si="20"/>
        <v>Demand</v>
      </c>
      <c r="E281" s="10">
        <f t="shared" si="19"/>
        <v>2033</v>
      </c>
      <c r="F281" s="25" t="str">
        <f t="shared" si="18"/>
        <v>RKHSA</v>
      </c>
      <c r="I281" s="29">
        <f>IFERROR(ROUNDDOWN(VLOOKUP(F281,INDATA_FILL_DEMAND!$E$4:$F$251,2,FALSE)*(VLOOKUP(E281,$L$36:$N$69,3)/VLOOKUP(E281-1,$L$36:$N$69,3)),4),"")</f>
        <v>0.27479999999999999</v>
      </c>
    </row>
    <row r="282" spans="4:9" x14ac:dyDescent="0.3">
      <c r="D282" s="26" t="str">
        <f t="shared" si="20"/>
        <v>Demand</v>
      </c>
      <c r="E282" s="10">
        <f t="shared" si="19"/>
        <v>2033</v>
      </c>
      <c r="F282" s="25" t="str">
        <f t="shared" si="18"/>
        <v>RKHSB</v>
      </c>
      <c r="I282" s="29">
        <f>IFERROR(ROUNDDOWN(VLOOKUP(F282,INDATA_FILL_DEMAND!$E$4:$F$251,2,FALSE)*(VLOOKUP(E282,$L$36:$N$69,3)/VLOOKUP(E282-1,$L$36:$N$69,3)),4),"")</f>
        <v>1.0868</v>
      </c>
    </row>
    <row r="283" spans="4:9" x14ac:dyDescent="0.3">
      <c r="D283" s="26" t="str">
        <f t="shared" si="20"/>
        <v>Demand</v>
      </c>
      <c r="E283" s="10">
        <f t="shared" si="19"/>
        <v>2033</v>
      </c>
      <c r="F283" s="25" t="str">
        <f t="shared" si="18"/>
        <v>RKHSC</v>
      </c>
      <c r="I283" s="29">
        <f>IFERROR(ROUNDDOWN(VLOOKUP(F283,INDATA_FILL_DEMAND!$E$4:$F$251,2,FALSE)*(VLOOKUP(E283,$L$36:$N$69,3)/VLOOKUP(E283-1,$L$36:$N$69,3)),4),"")</f>
        <v>6.3813000000000004</v>
      </c>
    </row>
    <row r="284" spans="4:9" x14ac:dyDescent="0.3">
      <c r="D284" s="26" t="str">
        <f t="shared" si="20"/>
        <v>Demand</v>
      </c>
      <c r="E284" s="10">
        <f t="shared" si="19"/>
        <v>2033</v>
      </c>
      <c r="F284" s="25" t="str">
        <f t="shared" si="18"/>
        <v>RKHSE</v>
      </c>
      <c r="I284" s="29">
        <f>IFERROR(ROUNDDOWN(VLOOKUP(F284,INDATA_FILL_DEMAND!$E$4:$F$251,2,FALSE)*(VLOOKUP(E284,$L$36:$N$69,3)/VLOOKUP(E284-1,$L$36:$N$69,3)),4),"")</f>
        <v>1.1039000000000001</v>
      </c>
    </row>
    <row r="285" spans="4:9" x14ac:dyDescent="0.3">
      <c r="D285" s="26" t="str">
        <f t="shared" si="20"/>
        <v>Demand</v>
      </c>
      <c r="E285" s="10">
        <f t="shared" si="19"/>
        <v>2033</v>
      </c>
      <c r="F285" s="25" t="str">
        <f t="shared" si="18"/>
        <v>RLAPA</v>
      </c>
      <c r="I285" s="29">
        <f>IFERROR(ROUNDDOWN(VLOOKUP(F285,INDATA_FILL_DEMAND!$E$4:$F$251,2,FALSE)*(VLOOKUP(E285,$L$36:$N$69,3)/VLOOKUP(E285-1,$L$36:$N$69,3)),4),"")</f>
        <v>3.7000000000000002E-3</v>
      </c>
    </row>
    <row r="286" spans="4:9" x14ac:dyDescent="0.3">
      <c r="D286" s="26" t="str">
        <f t="shared" si="20"/>
        <v>Demand</v>
      </c>
      <c r="E286" s="10">
        <f t="shared" si="19"/>
        <v>2033</v>
      </c>
      <c r="F286" s="25" t="str">
        <f t="shared" si="18"/>
        <v>RLAPB</v>
      </c>
      <c r="I286" s="29">
        <f>IFERROR(ROUNDDOWN(VLOOKUP(F286,INDATA_FILL_DEMAND!$E$4:$F$251,2,FALSE)*(VLOOKUP(E286,$L$36:$N$69,3)/VLOOKUP(E286-1,$L$36:$N$69,3)),4),"")</f>
        <v>5.3E-3</v>
      </c>
    </row>
    <row r="287" spans="4:9" x14ac:dyDescent="0.3">
      <c r="D287" s="26" t="str">
        <f t="shared" si="20"/>
        <v>Demand</v>
      </c>
      <c r="E287" s="10">
        <f t="shared" si="19"/>
        <v>2033</v>
      </c>
      <c r="F287" s="25" t="str">
        <f t="shared" si="18"/>
        <v>RLAPC</v>
      </c>
      <c r="I287" s="29">
        <f>IFERROR(ROUNDDOWN(VLOOKUP(F287,INDATA_FILL_DEMAND!$E$4:$F$251,2,FALSE)*(VLOOKUP(E287,$L$36:$N$69,3)/VLOOKUP(E287-1,$L$36:$N$69,3)),4),"")</f>
        <v>8.0799999999999997E-2</v>
      </c>
    </row>
    <row r="288" spans="4:9" x14ac:dyDescent="0.3">
      <c r="D288" s="26" t="str">
        <f t="shared" si="20"/>
        <v>Demand</v>
      </c>
      <c r="E288" s="10">
        <f t="shared" si="19"/>
        <v>2033</v>
      </c>
      <c r="F288" s="25" t="str">
        <f t="shared" si="18"/>
        <v>RLAPE</v>
      </c>
      <c r="I288" s="29">
        <f>IFERROR(ROUNDDOWN(VLOOKUP(F288,INDATA_FILL_DEMAND!$E$4:$F$251,2,FALSE)*(VLOOKUP(E288,$L$36:$N$69,3)/VLOOKUP(E288-1,$L$36:$N$69,3)),4),"")</f>
        <v>1.14E-2</v>
      </c>
    </row>
    <row r="289" spans="4:9" x14ac:dyDescent="0.3">
      <c r="D289" s="26" t="str">
        <f t="shared" si="20"/>
        <v>Demand</v>
      </c>
      <c r="E289" s="10">
        <f t="shared" si="19"/>
        <v>2033</v>
      </c>
      <c r="F289" s="25" t="str">
        <f t="shared" si="18"/>
        <v>RLHSA</v>
      </c>
      <c r="I289" s="29">
        <f>IFERROR(ROUNDDOWN(VLOOKUP(F289,INDATA_FILL_DEMAND!$E$4:$F$251,2,FALSE)*(VLOOKUP(E289,$L$36:$N$69,3)/VLOOKUP(E289-1,$L$36:$N$69,3)),4),"")</f>
        <v>5.7599999999999998E-2</v>
      </c>
    </row>
    <row r="290" spans="4:9" x14ac:dyDescent="0.3">
      <c r="D290" s="26" t="str">
        <f t="shared" si="20"/>
        <v>Demand</v>
      </c>
      <c r="E290" s="10">
        <f t="shared" si="19"/>
        <v>2033</v>
      </c>
      <c r="F290" s="25" t="str">
        <f t="shared" si="18"/>
        <v>RLHSB</v>
      </c>
      <c r="I290" s="29">
        <f>IFERROR(ROUNDDOWN(VLOOKUP(F290,INDATA_FILL_DEMAND!$E$4:$F$251,2,FALSE)*(VLOOKUP(E290,$L$36:$N$69,3)/VLOOKUP(E290-1,$L$36:$N$69,3)),4),"")</f>
        <v>0.22789999999999999</v>
      </c>
    </row>
    <row r="291" spans="4:9" x14ac:dyDescent="0.3">
      <c r="D291" s="26" t="str">
        <f t="shared" si="20"/>
        <v>Demand</v>
      </c>
      <c r="E291" s="10">
        <f t="shared" si="19"/>
        <v>2033</v>
      </c>
      <c r="F291" s="25" t="str">
        <f t="shared" si="18"/>
        <v>RLHSC</v>
      </c>
      <c r="I291" s="29">
        <f>IFERROR(ROUNDDOWN(VLOOKUP(F291,INDATA_FILL_DEMAND!$E$4:$F$251,2,FALSE)*(VLOOKUP(E291,$L$36:$N$69,3)/VLOOKUP(E291-1,$L$36:$N$69,3)),4),"")</f>
        <v>1.3381000000000001</v>
      </c>
    </row>
    <row r="292" spans="4:9" x14ac:dyDescent="0.3">
      <c r="D292" s="26" t="str">
        <f t="shared" si="20"/>
        <v>Demand</v>
      </c>
      <c r="E292" s="10">
        <f t="shared" si="19"/>
        <v>2033</v>
      </c>
      <c r="F292" s="25" t="str">
        <f t="shared" si="18"/>
        <v>RLHSE</v>
      </c>
      <c r="I292" s="29">
        <f>IFERROR(ROUNDDOWN(VLOOKUP(F292,INDATA_FILL_DEMAND!$E$4:$F$251,2,FALSE)*(VLOOKUP(E292,$L$36:$N$69,3)/VLOOKUP(E292-1,$L$36:$N$69,3)),4),"")</f>
        <v>0.23139999999999999</v>
      </c>
    </row>
    <row r="293" spans="4:9" x14ac:dyDescent="0.3">
      <c r="D293" s="26" t="str">
        <f t="shared" si="20"/>
        <v>Demand</v>
      </c>
      <c r="E293" s="10">
        <f t="shared" si="19"/>
        <v>2033</v>
      </c>
      <c r="F293" s="25" t="str">
        <f t="shared" si="18"/>
        <v>ROAPA</v>
      </c>
      <c r="I293" s="29">
        <f>IFERROR(ROUNDDOWN(VLOOKUP(F293,INDATA_FILL_DEMAND!$E$4:$F$251,2,FALSE)*(VLOOKUP(E293,$L$36:$N$69,3)/VLOOKUP(E293-1,$L$36:$N$69,3)),4),"")</f>
        <v>7.2099999999999997E-2</v>
      </c>
    </row>
    <row r="294" spans="4:9" x14ac:dyDescent="0.3">
      <c r="D294" s="26" t="str">
        <f t="shared" si="20"/>
        <v>Demand</v>
      </c>
      <c r="E294" s="10">
        <f t="shared" si="19"/>
        <v>2033</v>
      </c>
      <c r="F294" s="25" t="str">
        <f t="shared" si="18"/>
        <v>ROAPB</v>
      </c>
      <c r="I294" s="29">
        <f>IFERROR(ROUNDDOWN(VLOOKUP(F294,INDATA_FILL_DEMAND!$E$4:$F$251,2,FALSE)*(VLOOKUP(E294,$L$36:$N$69,3)/VLOOKUP(E294-1,$L$36:$N$69,3)),4),"")</f>
        <v>0.1012</v>
      </c>
    </row>
    <row r="295" spans="4:9" x14ac:dyDescent="0.3">
      <c r="D295" s="26" t="str">
        <f t="shared" si="20"/>
        <v>Demand</v>
      </c>
      <c r="E295" s="10">
        <f t="shared" si="19"/>
        <v>2033</v>
      </c>
      <c r="F295" s="25" t="str">
        <f t="shared" si="18"/>
        <v>ROAPC</v>
      </c>
      <c r="I295" s="29">
        <f>IFERROR(ROUNDDOWN(VLOOKUP(F295,INDATA_FILL_DEMAND!$E$4:$F$251,2,FALSE)*(VLOOKUP(E295,$L$36:$N$69,3)/VLOOKUP(E295-1,$L$36:$N$69,3)),4),"")</f>
        <v>1.5404</v>
      </c>
    </row>
    <row r="296" spans="4:9" x14ac:dyDescent="0.3">
      <c r="D296" s="26" t="str">
        <f t="shared" si="20"/>
        <v>Demand</v>
      </c>
      <c r="E296" s="10">
        <f t="shared" si="19"/>
        <v>2033</v>
      </c>
      <c r="F296" s="25" t="str">
        <f t="shared" si="18"/>
        <v>ROAPE</v>
      </c>
      <c r="I296" s="29">
        <f>IFERROR(ROUNDDOWN(VLOOKUP(F296,INDATA_FILL_DEMAND!$E$4:$F$251,2,FALSE)*(VLOOKUP(E296,$L$36:$N$69,3)/VLOOKUP(E296-1,$L$36:$N$69,3)),4),"")</f>
        <v>0.21779999999999999</v>
      </c>
    </row>
    <row r="297" spans="4:9" x14ac:dyDescent="0.3">
      <c r="D297" s="26" t="str">
        <f t="shared" si="20"/>
        <v>Demand</v>
      </c>
      <c r="E297" s="10">
        <f t="shared" si="19"/>
        <v>2033</v>
      </c>
      <c r="F297" s="25" t="str">
        <f t="shared" si="18"/>
        <v>ROHSA</v>
      </c>
      <c r="I297" s="29">
        <f>IFERROR(ROUNDDOWN(VLOOKUP(F297,INDATA_FILL_DEMAND!$E$4:$F$251,2,FALSE)*(VLOOKUP(E297,$L$36:$N$69,3)/VLOOKUP(E297-1,$L$36:$N$69,3)),4),"")</f>
        <v>1.0984</v>
      </c>
    </row>
    <row r="298" spans="4:9" x14ac:dyDescent="0.3">
      <c r="D298" s="26" t="str">
        <f t="shared" si="20"/>
        <v>Demand</v>
      </c>
      <c r="E298" s="10">
        <f t="shared" si="19"/>
        <v>2033</v>
      </c>
      <c r="F298" s="25" t="str">
        <f t="shared" si="18"/>
        <v>ROHSB</v>
      </c>
      <c r="I298" s="29">
        <f>IFERROR(ROUNDDOWN(VLOOKUP(F298,INDATA_FILL_DEMAND!$E$4:$F$251,2,FALSE)*(VLOOKUP(E298,$L$36:$N$69,3)/VLOOKUP(E298-1,$L$36:$N$69,3)),4),"")</f>
        <v>4.3433999999999999</v>
      </c>
    </row>
    <row r="299" spans="4:9" x14ac:dyDescent="0.3">
      <c r="D299" s="26" t="str">
        <f t="shared" si="20"/>
        <v>Demand</v>
      </c>
      <c r="E299" s="10">
        <f t="shared" si="19"/>
        <v>2033</v>
      </c>
      <c r="F299" s="25" t="str">
        <f t="shared" si="18"/>
        <v>ROHSC</v>
      </c>
      <c r="I299" s="29">
        <f>IFERROR(ROUNDDOWN(VLOOKUP(F299,INDATA_FILL_DEMAND!$E$4:$F$251,2,FALSE)*(VLOOKUP(E299,$L$36:$N$69,3)/VLOOKUP(E299-1,$L$36:$N$69,3)),4),"")</f>
        <v>25.501999999999999</v>
      </c>
    </row>
    <row r="300" spans="4:9" x14ac:dyDescent="0.3">
      <c r="D300" s="26" t="str">
        <f t="shared" si="20"/>
        <v>Demand</v>
      </c>
      <c r="E300" s="10">
        <f t="shared" si="19"/>
        <v>2033</v>
      </c>
      <c r="F300" s="25" t="str">
        <f t="shared" si="18"/>
        <v>ROHSE</v>
      </c>
      <c r="I300" s="29">
        <f>IFERROR(ROUNDDOWN(VLOOKUP(F300,INDATA_FILL_DEMAND!$E$4:$F$251,2,FALSE)*(VLOOKUP(E300,$L$36:$N$69,3)/VLOOKUP(E300-1,$L$36:$N$69,3)),4),"")</f>
        <v>4.4116999999999997</v>
      </c>
    </row>
    <row r="301" spans="4:9" x14ac:dyDescent="0.3">
      <c r="D301" s="26" t="str">
        <f t="shared" si="20"/>
        <v>*</v>
      </c>
      <c r="E301" s="10">
        <f t="shared" si="19"/>
        <v>2033</v>
      </c>
      <c r="F301" s="25" t="str">
        <f t="shared" si="18"/>
        <v>REAPA</v>
      </c>
      <c r="I301" s="29">
        <f>IFERROR(ROUNDDOWN(VLOOKUP(F301,INDATA_FILL_DEMAND!$E$4:$F$251,2,FALSE)*(VLOOKUP(E301,$L$36:$N$69,3)/VLOOKUP(E301-1,$L$36:$N$69,3)),4),"")</f>
        <v>0</v>
      </c>
    </row>
    <row r="302" spans="4:9" x14ac:dyDescent="0.3">
      <c r="D302" s="26" t="str">
        <f t="shared" si="20"/>
        <v>*</v>
      </c>
      <c r="E302" s="10">
        <f t="shared" si="19"/>
        <v>2033</v>
      </c>
      <c r="F302" s="25" t="str">
        <f t="shared" si="18"/>
        <v>REAPB</v>
      </c>
      <c r="I302" s="29">
        <f>IFERROR(ROUNDDOWN(VLOOKUP(F302,INDATA_FILL_DEMAND!$E$4:$F$251,2,FALSE)*(VLOOKUP(E302,$L$36:$N$69,3)/VLOOKUP(E302-1,$L$36:$N$69,3)),4),"")</f>
        <v>0</v>
      </c>
    </row>
    <row r="303" spans="4:9" x14ac:dyDescent="0.3">
      <c r="D303" s="26" t="str">
        <f t="shared" si="20"/>
        <v>*</v>
      </c>
      <c r="E303" s="10">
        <f t="shared" si="19"/>
        <v>2033</v>
      </c>
      <c r="F303" s="25" t="str">
        <f t="shared" si="18"/>
        <v>REAPC</v>
      </c>
      <c r="I303" s="29">
        <f>IFERROR(ROUNDDOWN(VLOOKUP(F303,INDATA_FILL_DEMAND!$E$4:$F$251,2,FALSE)*(VLOOKUP(E303,$L$36:$N$69,3)/VLOOKUP(E303-1,$L$36:$N$69,3)),4),"")</f>
        <v>0</v>
      </c>
    </row>
    <row r="304" spans="4:9" x14ac:dyDescent="0.3">
      <c r="D304" s="26" t="str">
        <f t="shared" si="20"/>
        <v>*</v>
      </c>
      <c r="E304" s="10">
        <f t="shared" si="19"/>
        <v>2033</v>
      </c>
      <c r="F304" s="25" t="str">
        <f t="shared" si="18"/>
        <v>REAPE</v>
      </c>
      <c r="I304" s="29">
        <f>IFERROR(ROUNDDOWN(VLOOKUP(F304,INDATA_FILL_DEMAND!$E$4:$F$251,2,FALSE)*(VLOOKUP(E304,$L$36:$N$69,3)/VLOOKUP(E304-1,$L$36:$N$69,3)),4),"")</f>
        <v>0</v>
      </c>
    </row>
    <row r="305" spans="4:9" x14ac:dyDescent="0.3">
      <c r="D305" s="26" t="str">
        <f t="shared" si="20"/>
        <v>*</v>
      </c>
      <c r="E305" s="10">
        <f t="shared" si="19"/>
        <v>2033</v>
      </c>
      <c r="F305" s="25" t="str">
        <f t="shared" si="18"/>
        <v>REHSA</v>
      </c>
      <c r="I305" s="29">
        <f>IFERROR(ROUNDDOWN(VLOOKUP(F305,INDATA_FILL_DEMAND!$E$4:$F$251,2,FALSE)*(VLOOKUP(E305,$L$36:$N$69,3)/VLOOKUP(E305-1,$L$36:$N$69,3)),4),"")</f>
        <v>0</v>
      </c>
    </row>
    <row r="306" spans="4:9" x14ac:dyDescent="0.3">
      <c r="D306" s="26" t="str">
        <f t="shared" si="20"/>
        <v>*</v>
      </c>
      <c r="E306" s="10">
        <f t="shared" si="19"/>
        <v>2033</v>
      </c>
      <c r="F306" s="25" t="str">
        <f t="shared" si="18"/>
        <v>REHSB</v>
      </c>
      <c r="I306" s="29">
        <f>IFERROR(ROUNDDOWN(VLOOKUP(F306,INDATA_FILL_DEMAND!$E$4:$F$251,2,FALSE)*(VLOOKUP(E306,$L$36:$N$69,3)/VLOOKUP(E306-1,$L$36:$N$69,3)),4),"")</f>
        <v>0</v>
      </c>
    </row>
    <row r="307" spans="4:9" x14ac:dyDescent="0.3">
      <c r="D307" s="26" t="str">
        <f t="shared" si="20"/>
        <v>*</v>
      </c>
      <c r="E307" s="10">
        <f t="shared" si="19"/>
        <v>2033</v>
      </c>
      <c r="F307" s="25" t="str">
        <f t="shared" si="18"/>
        <v>REHSC</v>
      </c>
      <c r="I307" s="29">
        <f>IFERROR(ROUNDDOWN(VLOOKUP(F307,INDATA_FILL_DEMAND!$E$4:$F$251,2,FALSE)*(VLOOKUP(E307,$L$36:$N$69,3)/VLOOKUP(E307-1,$L$36:$N$69,3)),4),"")</f>
        <v>0</v>
      </c>
    </row>
    <row r="308" spans="4:9" x14ac:dyDescent="0.3">
      <c r="D308" s="26" t="str">
        <f t="shared" si="20"/>
        <v>*</v>
      </c>
      <c r="E308" s="10">
        <f t="shared" si="19"/>
        <v>2033</v>
      </c>
      <c r="F308" s="25" t="str">
        <f t="shared" si="18"/>
        <v>REHSE</v>
      </c>
      <c r="I308" s="29">
        <f>IFERROR(ROUNDDOWN(VLOOKUP(F308,INDATA_FILL_DEMAND!$E$4:$F$251,2,FALSE)*(VLOOKUP(E308,$L$36:$N$69,3)/VLOOKUP(E308-1,$L$36:$N$69,3)),4),"")</f>
        <v>0</v>
      </c>
    </row>
    <row r="309" spans="4:9" x14ac:dyDescent="0.3">
      <c r="D309" s="26" t="str">
        <f t="shared" si="20"/>
        <v>Demand</v>
      </c>
      <c r="E309" s="10">
        <f t="shared" si="19"/>
        <v>2033</v>
      </c>
      <c r="F309" s="25" t="str">
        <f t="shared" si="18"/>
        <v>CHCUL</v>
      </c>
      <c r="I309" s="29">
        <f>IFERROR(ROUNDDOWN(VLOOKUP(F309,INDATA_FILL_DEMAND!$E$4:$F$251,2,FALSE)*(VLOOKUP(E309,$L$36:$N$69,3)/VLOOKUP(E309-1,$L$36:$N$69,3)),4),"")</f>
        <v>13.3756</v>
      </c>
    </row>
    <row r="310" spans="4:9" x14ac:dyDescent="0.3">
      <c r="D310" s="26" t="str">
        <f t="shared" si="20"/>
        <v>Demand</v>
      </c>
      <c r="E310" s="10">
        <f t="shared" si="19"/>
        <v>2033</v>
      </c>
      <c r="F310" s="25" t="str">
        <f t="shared" si="18"/>
        <v>CHEDU</v>
      </c>
      <c r="I310" s="29">
        <f>IFERROR(ROUNDDOWN(VLOOKUP(F310,INDATA_FILL_DEMAND!$E$4:$F$251,2,FALSE)*(VLOOKUP(E310,$L$36:$N$69,3)/VLOOKUP(E310-1,$L$36:$N$69,3)),4),"")</f>
        <v>32.113100000000003</v>
      </c>
    </row>
    <row r="311" spans="4:9" x14ac:dyDescent="0.3">
      <c r="D311" s="26" t="str">
        <f t="shared" si="20"/>
        <v>Demand</v>
      </c>
      <c r="E311" s="10">
        <f t="shared" si="19"/>
        <v>2033</v>
      </c>
      <c r="F311" s="25" t="str">
        <f t="shared" si="18"/>
        <v>CHHLT</v>
      </c>
      <c r="I311" s="29">
        <f>IFERROR(ROUNDDOWN(VLOOKUP(F311,INDATA_FILL_DEMAND!$E$4:$F$251,2,FALSE)*(VLOOKUP(E311,$L$36:$N$69,3)/VLOOKUP(E311-1,$L$36:$N$69,3)),4),"")</f>
        <v>2.4125000000000001</v>
      </c>
    </row>
    <row r="312" spans="4:9" x14ac:dyDescent="0.3">
      <c r="D312" s="26" t="str">
        <f t="shared" si="20"/>
        <v>Demand</v>
      </c>
      <c r="E312" s="10">
        <f t="shared" si="19"/>
        <v>2033</v>
      </c>
      <c r="F312" s="25" t="str">
        <f t="shared" si="18"/>
        <v>CHOFF</v>
      </c>
      <c r="I312" s="29">
        <f>IFERROR(ROUNDDOWN(VLOOKUP(F312,INDATA_FILL_DEMAND!$E$4:$F$251,2,FALSE)*(VLOOKUP(E312,$L$36:$N$69,3)/VLOOKUP(E312-1,$L$36:$N$69,3)),4),"")</f>
        <v>3.4237000000000002</v>
      </c>
    </row>
    <row r="313" spans="4:9" x14ac:dyDescent="0.3">
      <c r="D313" s="26" t="str">
        <f t="shared" si="20"/>
        <v>Demand</v>
      </c>
      <c r="E313" s="10">
        <f t="shared" si="19"/>
        <v>2033</v>
      </c>
      <c r="F313" s="25" t="str">
        <f t="shared" si="18"/>
        <v>CHOTH</v>
      </c>
      <c r="I313" s="29">
        <f>IFERROR(ROUNDDOWN(VLOOKUP(F313,INDATA_FILL_DEMAND!$E$4:$F$251,2,FALSE)*(VLOOKUP(E313,$L$36:$N$69,3)/VLOOKUP(E313-1,$L$36:$N$69,3)),4),"")</f>
        <v>20.3828</v>
      </c>
    </row>
    <row r="314" spans="4:9" x14ac:dyDescent="0.3">
      <c r="D314" s="26" t="str">
        <f t="shared" si="20"/>
        <v>Demand</v>
      </c>
      <c r="E314" s="10">
        <f t="shared" si="19"/>
        <v>2033</v>
      </c>
      <c r="F314" s="25" t="str">
        <f t="shared" si="18"/>
        <v>CHRET</v>
      </c>
      <c r="I314" s="29">
        <f>IFERROR(ROUNDDOWN(VLOOKUP(F314,INDATA_FILL_DEMAND!$E$4:$F$251,2,FALSE)*(VLOOKUP(E314,$L$36:$N$69,3)/VLOOKUP(E314-1,$L$36:$N$69,3)),4),"")</f>
        <v>4.2220000000000004</v>
      </c>
    </row>
    <row r="315" spans="4:9" x14ac:dyDescent="0.3">
      <c r="D315" s="26" t="str">
        <f t="shared" si="20"/>
        <v>Demand</v>
      </c>
      <c r="E315" s="10">
        <f t="shared" si="19"/>
        <v>2033</v>
      </c>
      <c r="F315" s="25" t="str">
        <f t="shared" si="18"/>
        <v>CHSPO</v>
      </c>
      <c r="I315" s="29">
        <f>IFERROR(ROUNDDOWN(VLOOKUP(F315,INDATA_FILL_DEMAND!$E$4:$F$251,2,FALSE)*(VLOOKUP(E315,$L$36:$N$69,3)/VLOOKUP(E315-1,$L$36:$N$69,3)),4),"")</f>
        <v>9.0559999999999992</v>
      </c>
    </row>
    <row r="316" spans="4:9" x14ac:dyDescent="0.3">
      <c r="D316" s="26" t="str">
        <f t="shared" si="20"/>
        <v>Demand</v>
      </c>
      <c r="E316" s="10">
        <f t="shared" si="19"/>
        <v>2033</v>
      </c>
      <c r="F316" s="25" t="str">
        <f t="shared" si="18"/>
        <v>CHTUR</v>
      </c>
      <c r="I316" s="29">
        <f>IFERROR(ROUNDDOWN(VLOOKUP(F316,INDATA_FILL_DEMAND!$E$4:$F$251,2,FALSE)*(VLOOKUP(E316,$L$36:$N$69,3)/VLOOKUP(E316-1,$L$36:$N$69,3)),4),"")</f>
        <v>2.5722</v>
      </c>
    </row>
    <row r="317" spans="4:9" x14ac:dyDescent="0.3">
      <c r="D317" s="26" t="str">
        <f t="shared" si="20"/>
        <v>*</v>
      </c>
      <c r="E317" s="10">
        <f t="shared" si="19"/>
        <v>2033</v>
      </c>
      <c r="F317" s="25" t="str">
        <f t="shared" si="18"/>
        <v>CCCUL</v>
      </c>
      <c r="I317" s="29">
        <f>IFERROR(ROUNDDOWN(VLOOKUP(F317,INDATA_FILL_DEMAND!$E$4:$F$251,2,FALSE)*(VLOOKUP(E317,$L$36:$N$69,3)/VLOOKUP(E317-1,$L$36:$N$69,3)),4),"")</f>
        <v>0</v>
      </c>
    </row>
    <row r="318" spans="4:9" x14ac:dyDescent="0.3">
      <c r="D318" s="26" t="str">
        <f t="shared" si="20"/>
        <v>*</v>
      </c>
      <c r="E318" s="10">
        <f t="shared" si="19"/>
        <v>2033</v>
      </c>
      <c r="F318" s="25" t="str">
        <f t="shared" ref="F318:F381" si="21">F70</f>
        <v>CCEDU</v>
      </c>
      <c r="I318" s="29">
        <f>IFERROR(ROUNDDOWN(VLOOKUP(F318,INDATA_FILL_DEMAND!$E$4:$F$251,2,FALSE)*(VLOOKUP(E318,$L$36:$N$69,3)/VLOOKUP(E318-1,$L$36:$N$69,3)),4),"")</f>
        <v>0</v>
      </c>
    </row>
    <row r="319" spans="4:9" x14ac:dyDescent="0.3">
      <c r="D319" s="26" t="str">
        <f t="shared" si="20"/>
        <v>*</v>
      </c>
      <c r="E319" s="10">
        <f t="shared" ref="E319:E382" si="22">E318</f>
        <v>2033</v>
      </c>
      <c r="F319" s="25" t="str">
        <f t="shared" si="21"/>
        <v>CCHLT</v>
      </c>
      <c r="I319" s="29">
        <f>IFERROR(ROUNDDOWN(VLOOKUP(F319,INDATA_FILL_DEMAND!$E$4:$F$251,2,FALSE)*(VLOOKUP(E319,$L$36:$N$69,3)/VLOOKUP(E319-1,$L$36:$N$69,3)),4),"")</f>
        <v>0</v>
      </c>
    </row>
    <row r="320" spans="4:9" x14ac:dyDescent="0.3">
      <c r="D320" s="26" t="str">
        <f t="shared" si="20"/>
        <v>*</v>
      </c>
      <c r="E320" s="10">
        <f t="shared" si="22"/>
        <v>2033</v>
      </c>
      <c r="F320" s="25" t="str">
        <f t="shared" si="21"/>
        <v>CCOFF</v>
      </c>
      <c r="I320" s="29">
        <f>IFERROR(ROUNDDOWN(VLOOKUP(F320,INDATA_FILL_DEMAND!$E$4:$F$251,2,FALSE)*(VLOOKUP(E320,$L$36:$N$69,3)/VLOOKUP(E320-1,$L$36:$N$69,3)),4),"")</f>
        <v>0</v>
      </c>
    </row>
    <row r="321" spans="4:9" x14ac:dyDescent="0.3">
      <c r="D321" s="26" t="str">
        <f t="shared" si="20"/>
        <v>*</v>
      </c>
      <c r="E321" s="10">
        <f t="shared" si="22"/>
        <v>2033</v>
      </c>
      <c r="F321" s="25" t="str">
        <f t="shared" si="21"/>
        <v>CCOTH</v>
      </c>
      <c r="I321" s="29">
        <f>IFERROR(ROUNDDOWN(VLOOKUP(F321,INDATA_FILL_DEMAND!$E$4:$F$251,2,FALSE)*(VLOOKUP(E321,$L$36:$N$69,3)/VLOOKUP(E321-1,$L$36:$N$69,3)),4),"")</f>
        <v>0</v>
      </c>
    </row>
    <row r="322" spans="4:9" x14ac:dyDescent="0.3">
      <c r="D322" s="26" t="str">
        <f t="shared" si="20"/>
        <v>*</v>
      </c>
      <c r="E322" s="10">
        <f t="shared" si="22"/>
        <v>2033</v>
      </c>
      <c r="F322" s="25" t="str">
        <f t="shared" si="21"/>
        <v>CCRET</v>
      </c>
      <c r="I322" s="29">
        <f>IFERROR(ROUNDDOWN(VLOOKUP(F322,INDATA_FILL_DEMAND!$E$4:$F$251,2,FALSE)*(VLOOKUP(E322,$L$36:$N$69,3)/VLOOKUP(E322-1,$L$36:$N$69,3)),4),"")</f>
        <v>0</v>
      </c>
    </row>
    <row r="323" spans="4:9" x14ac:dyDescent="0.3">
      <c r="D323" s="26" t="str">
        <f t="shared" si="20"/>
        <v>*</v>
      </c>
      <c r="E323" s="10">
        <f t="shared" si="22"/>
        <v>2033</v>
      </c>
      <c r="F323" s="25" t="str">
        <f t="shared" si="21"/>
        <v>CCSPO</v>
      </c>
      <c r="I323" s="29">
        <f>IFERROR(ROUNDDOWN(VLOOKUP(F323,INDATA_FILL_DEMAND!$E$4:$F$251,2,FALSE)*(VLOOKUP(E323,$L$36:$N$69,3)/VLOOKUP(E323-1,$L$36:$N$69,3)),4),"")</f>
        <v>0</v>
      </c>
    </row>
    <row r="324" spans="4:9" x14ac:dyDescent="0.3">
      <c r="D324" s="26" t="str">
        <f t="shared" si="20"/>
        <v>*</v>
      </c>
      <c r="E324" s="10">
        <f t="shared" si="22"/>
        <v>2033</v>
      </c>
      <c r="F324" s="25" t="str">
        <f t="shared" si="21"/>
        <v>CCTUR</v>
      </c>
      <c r="I324" s="29">
        <f>IFERROR(ROUNDDOWN(VLOOKUP(F324,INDATA_FILL_DEMAND!$E$4:$F$251,2,FALSE)*(VLOOKUP(E324,$L$36:$N$69,3)/VLOOKUP(E324-1,$L$36:$N$69,3)),4),"")</f>
        <v>0</v>
      </c>
    </row>
    <row r="325" spans="4:9" x14ac:dyDescent="0.3">
      <c r="D325" s="26" t="str">
        <f t="shared" si="20"/>
        <v>Demand</v>
      </c>
      <c r="E325" s="10">
        <f t="shared" si="22"/>
        <v>2033</v>
      </c>
      <c r="F325" s="25" t="str">
        <f t="shared" si="21"/>
        <v>CWCUL</v>
      </c>
      <c r="I325" s="29">
        <f>IFERROR(ROUNDDOWN(VLOOKUP(F325,INDATA_FILL_DEMAND!$E$4:$F$251,2,FALSE)*(VLOOKUP(E325,$L$36:$N$69,3)/VLOOKUP(E325-1,$L$36:$N$69,3)),4),"")</f>
        <v>3.1652</v>
      </c>
    </row>
    <row r="326" spans="4:9" x14ac:dyDescent="0.3">
      <c r="D326" s="26" t="str">
        <f t="shared" si="20"/>
        <v>Demand</v>
      </c>
      <c r="E326" s="10">
        <f t="shared" si="22"/>
        <v>2033</v>
      </c>
      <c r="F326" s="25" t="str">
        <f t="shared" si="21"/>
        <v>CWEDU</v>
      </c>
      <c r="I326" s="29">
        <f>IFERROR(ROUNDDOWN(VLOOKUP(F326,INDATA_FILL_DEMAND!$E$4:$F$251,2,FALSE)*(VLOOKUP(E326,$L$36:$N$69,3)/VLOOKUP(E326-1,$L$36:$N$69,3)),4),"")</f>
        <v>7.5993000000000004</v>
      </c>
    </row>
    <row r="327" spans="4:9" x14ac:dyDescent="0.3">
      <c r="D327" s="26" t="str">
        <f t="shared" si="20"/>
        <v>Demand</v>
      </c>
      <c r="E327" s="10">
        <f t="shared" si="22"/>
        <v>2033</v>
      </c>
      <c r="F327" s="25" t="str">
        <f t="shared" si="21"/>
        <v>CWHLT</v>
      </c>
      <c r="I327" s="29">
        <f>IFERROR(ROUNDDOWN(VLOOKUP(F327,INDATA_FILL_DEMAND!$E$4:$F$251,2,FALSE)*(VLOOKUP(E327,$L$36:$N$69,3)/VLOOKUP(E327-1,$L$36:$N$69,3)),4),"")</f>
        <v>0.57089999999999996</v>
      </c>
    </row>
    <row r="328" spans="4:9" x14ac:dyDescent="0.3">
      <c r="D328" s="26" t="str">
        <f t="shared" si="20"/>
        <v>Demand</v>
      </c>
      <c r="E328" s="10">
        <f t="shared" si="22"/>
        <v>2033</v>
      </c>
      <c r="F328" s="25" t="str">
        <f t="shared" si="21"/>
        <v>CWOFF</v>
      </c>
      <c r="I328" s="29">
        <f>IFERROR(ROUNDDOWN(VLOOKUP(F328,INDATA_FILL_DEMAND!$E$4:$F$251,2,FALSE)*(VLOOKUP(E328,$L$36:$N$69,3)/VLOOKUP(E328-1,$L$36:$N$69,3)),4),"")</f>
        <v>0.81020000000000003</v>
      </c>
    </row>
    <row r="329" spans="4:9" x14ac:dyDescent="0.3">
      <c r="D329" s="26" t="str">
        <f t="shared" si="20"/>
        <v>Demand</v>
      </c>
      <c r="E329" s="10">
        <f t="shared" si="22"/>
        <v>2033</v>
      </c>
      <c r="F329" s="25" t="str">
        <f t="shared" si="21"/>
        <v>CWOTH</v>
      </c>
      <c r="I329" s="29">
        <f>IFERROR(ROUNDDOWN(VLOOKUP(F329,INDATA_FILL_DEMAND!$E$4:$F$251,2,FALSE)*(VLOOKUP(E329,$L$36:$N$69,3)/VLOOKUP(E329-1,$L$36:$N$69,3)),4),"")</f>
        <v>4.8234000000000004</v>
      </c>
    </row>
    <row r="330" spans="4:9" x14ac:dyDescent="0.3">
      <c r="D330" s="26" t="str">
        <f t="shared" si="20"/>
        <v>Demand</v>
      </c>
      <c r="E330" s="10">
        <f t="shared" si="22"/>
        <v>2033</v>
      </c>
      <c r="F330" s="25" t="str">
        <f t="shared" si="21"/>
        <v>CWRET</v>
      </c>
      <c r="I330" s="29">
        <f>IFERROR(ROUNDDOWN(VLOOKUP(F330,INDATA_FILL_DEMAND!$E$4:$F$251,2,FALSE)*(VLOOKUP(E330,$L$36:$N$69,3)/VLOOKUP(E330-1,$L$36:$N$69,3)),4),"")</f>
        <v>0.99909999999999999</v>
      </c>
    </row>
    <row r="331" spans="4:9" x14ac:dyDescent="0.3">
      <c r="D331" s="26" t="str">
        <f t="shared" si="20"/>
        <v>Demand</v>
      </c>
      <c r="E331" s="10">
        <f t="shared" si="22"/>
        <v>2033</v>
      </c>
      <c r="F331" s="25" t="str">
        <f t="shared" si="21"/>
        <v>CWSPO</v>
      </c>
      <c r="I331" s="29">
        <f>IFERROR(ROUNDDOWN(VLOOKUP(F331,INDATA_FILL_DEMAND!$E$4:$F$251,2,FALSE)*(VLOOKUP(E331,$L$36:$N$69,3)/VLOOKUP(E331-1,$L$36:$N$69,3)),4),"")</f>
        <v>2.1429999999999998</v>
      </c>
    </row>
    <row r="332" spans="4:9" x14ac:dyDescent="0.3">
      <c r="D332" s="26" t="str">
        <f t="shared" si="20"/>
        <v>Demand</v>
      </c>
      <c r="E332" s="10">
        <f t="shared" si="22"/>
        <v>2033</v>
      </c>
      <c r="F332" s="25" t="str">
        <f t="shared" si="21"/>
        <v>CWTUR</v>
      </c>
      <c r="I332" s="29">
        <f>IFERROR(ROUNDDOWN(VLOOKUP(F332,INDATA_FILL_DEMAND!$E$4:$F$251,2,FALSE)*(VLOOKUP(E332,$L$36:$N$69,3)/VLOOKUP(E332-1,$L$36:$N$69,3)),4),"")</f>
        <v>0.60870000000000002</v>
      </c>
    </row>
    <row r="333" spans="4:9" x14ac:dyDescent="0.3">
      <c r="D333" s="26" t="str">
        <f t="shared" si="20"/>
        <v>Demand</v>
      </c>
      <c r="E333" s="10">
        <f t="shared" si="22"/>
        <v>2033</v>
      </c>
      <c r="F333" s="25" t="str">
        <f t="shared" si="21"/>
        <v>CKCUL</v>
      </c>
      <c r="I333" s="29">
        <f>IFERROR(ROUNDDOWN(VLOOKUP(F333,INDATA_FILL_DEMAND!$E$4:$F$251,2,FALSE)*(VLOOKUP(E333,$L$36:$N$69,3)/VLOOKUP(E333-1,$L$36:$N$69,3)),4),"")</f>
        <v>0.67379999999999995</v>
      </c>
    </row>
    <row r="334" spans="4:9" x14ac:dyDescent="0.3">
      <c r="D334" s="26" t="str">
        <f t="shared" ref="D334:D397" si="23">IF(AND(ISNUMBER(I334),I334&gt;0),"Demand","*")</f>
        <v>Demand</v>
      </c>
      <c r="E334" s="10">
        <f t="shared" si="22"/>
        <v>2033</v>
      </c>
      <c r="F334" s="25" t="str">
        <f t="shared" si="21"/>
        <v>CKEDU</v>
      </c>
      <c r="I334" s="29">
        <f>IFERROR(ROUNDDOWN(VLOOKUP(F334,INDATA_FILL_DEMAND!$E$4:$F$251,2,FALSE)*(VLOOKUP(E334,$L$36:$N$69,3)/VLOOKUP(E334-1,$L$36:$N$69,3)),4),"")</f>
        <v>1.6177999999999999</v>
      </c>
    </row>
    <row r="335" spans="4:9" x14ac:dyDescent="0.3">
      <c r="D335" s="26" t="str">
        <f t="shared" si="23"/>
        <v>Demand</v>
      </c>
      <c r="E335" s="10">
        <f t="shared" si="22"/>
        <v>2033</v>
      </c>
      <c r="F335" s="25" t="str">
        <f t="shared" si="21"/>
        <v>CKHLT</v>
      </c>
      <c r="I335" s="29">
        <f>IFERROR(ROUNDDOWN(VLOOKUP(F335,INDATA_FILL_DEMAND!$E$4:$F$251,2,FALSE)*(VLOOKUP(E335,$L$36:$N$69,3)/VLOOKUP(E335-1,$L$36:$N$69,3)),4),"")</f>
        <v>0.1215</v>
      </c>
    </row>
    <row r="336" spans="4:9" x14ac:dyDescent="0.3">
      <c r="D336" s="26" t="str">
        <f t="shared" si="23"/>
        <v>Demand</v>
      </c>
      <c r="E336" s="10">
        <f t="shared" si="22"/>
        <v>2033</v>
      </c>
      <c r="F336" s="25" t="str">
        <f t="shared" si="21"/>
        <v>CKOFF</v>
      </c>
      <c r="I336" s="29">
        <f>IFERROR(ROUNDDOWN(VLOOKUP(F336,INDATA_FILL_DEMAND!$E$4:$F$251,2,FALSE)*(VLOOKUP(E336,$L$36:$N$69,3)/VLOOKUP(E336-1,$L$36:$N$69,3)),4),"")</f>
        <v>0.1724</v>
      </c>
    </row>
    <row r="337" spans="4:9" x14ac:dyDescent="0.3">
      <c r="D337" s="26" t="str">
        <f t="shared" si="23"/>
        <v>Demand</v>
      </c>
      <c r="E337" s="10">
        <f t="shared" si="22"/>
        <v>2033</v>
      </c>
      <c r="F337" s="25" t="str">
        <f t="shared" si="21"/>
        <v>CKOTH</v>
      </c>
      <c r="I337" s="29">
        <f>IFERROR(ROUNDDOWN(VLOOKUP(F337,INDATA_FILL_DEMAND!$E$4:$F$251,2,FALSE)*(VLOOKUP(E337,$L$36:$N$69,3)/VLOOKUP(E337-1,$L$36:$N$69,3)),4),"")</f>
        <v>1.0267999999999999</v>
      </c>
    </row>
    <row r="338" spans="4:9" x14ac:dyDescent="0.3">
      <c r="D338" s="26" t="str">
        <f t="shared" si="23"/>
        <v>Demand</v>
      </c>
      <c r="E338" s="10">
        <f t="shared" si="22"/>
        <v>2033</v>
      </c>
      <c r="F338" s="25" t="str">
        <f t="shared" si="21"/>
        <v>CKRET</v>
      </c>
      <c r="I338" s="29">
        <f>IFERROR(ROUNDDOWN(VLOOKUP(F338,INDATA_FILL_DEMAND!$E$4:$F$251,2,FALSE)*(VLOOKUP(E338,$L$36:$N$69,3)/VLOOKUP(E338-1,$L$36:$N$69,3)),4),"")</f>
        <v>0.21260000000000001</v>
      </c>
    </row>
    <row r="339" spans="4:9" x14ac:dyDescent="0.3">
      <c r="D339" s="26" t="str">
        <f t="shared" si="23"/>
        <v>Demand</v>
      </c>
      <c r="E339" s="10">
        <f t="shared" si="22"/>
        <v>2033</v>
      </c>
      <c r="F339" s="25" t="str">
        <f t="shared" si="21"/>
        <v>CKSPO</v>
      </c>
      <c r="I339" s="29">
        <f>IFERROR(ROUNDDOWN(VLOOKUP(F339,INDATA_FILL_DEMAND!$E$4:$F$251,2,FALSE)*(VLOOKUP(E339,$L$36:$N$69,3)/VLOOKUP(E339-1,$L$36:$N$69,3)),4),"")</f>
        <v>0.45619999999999999</v>
      </c>
    </row>
    <row r="340" spans="4:9" x14ac:dyDescent="0.3">
      <c r="D340" s="26" t="str">
        <f t="shared" si="23"/>
        <v>Demand</v>
      </c>
      <c r="E340" s="10">
        <f t="shared" si="22"/>
        <v>2033</v>
      </c>
      <c r="F340" s="25" t="str">
        <f t="shared" si="21"/>
        <v>CKTUR</v>
      </c>
      <c r="I340" s="29">
        <f>IFERROR(ROUNDDOWN(VLOOKUP(F340,INDATA_FILL_DEMAND!$E$4:$F$251,2,FALSE)*(VLOOKUP(E340,$L$36:$N$69,3)/VLOOKUP(E340-1,$L$36:$N$69,3)),4),"")</f>
        <v>0.1295</v>
      </c>
    </row>
    <row r="341" spans="4:9" x14ac:dyDescent="0.3">
      <c r="D341" s="26" t="str">
        <f t="shared" si="23"/>
        <v>Demand</v>
      </c>
      <c r="E341" s="10">
        <f t="shared" si="22"/>
        <v>2033</v>
      </c>
      <c r="F341" s="25" t="str">
        <f t="shared" si="21"/>
        <v>CLCUL</v>
      </c>
      <c r="I341" s="29">
        <f>IFERROR(ROUNDDOWN(VLOOKUP(F341,INDATA_FILL_DEMAND!$E$4:$F$251,2,FALSE)*(VLOOKUP(E341,$L$36:$N$69,3)/VLOOKUP(E341-1,$L$36:$N$69,3)),4),"")</f>
        <v>0.89170000000000005</v>
      </c>
    </row>
    <row r="342" spans="4:9" x14ac:dyDescent="0.3">
      <c r="D342" s="26" t="str">
        <f t="shared" si="23"/>
        <v>Demand</v>
      </c>
      <c r="E342" s="10">
        <f t="shared" si="22"/>
        <v>2033</v>
      </c>
      <c r="F342" s="25" t="str">
        <f t="shared" si="21"/>
        <v>CLEDU</v>
      </c>
      <c r="I342" s="29">
        <f>IFERROR(ROUNDDOWN(VLOOKUP(F342,INDATA_FILL_DEMAND!$E$4:$F$251,2,FALSE)*(VLOOKUP(E342,$L$36:$N$69,3)/VLOOKUP(E342-1,$L$36:$N$69,3)),4),"")</f>
        <v>2.141</v>
      </c>
    </row>
    <row r="343" spans="4:9" x14ac:dyDescent="0.3">
      <c r="D343" s="26" t="str">
        <f t="shared" si="23"/>
        <v>Demand</v>
      </c>
      <c r="E343" s="10">
        <f t="shared" si="22"/>
        <v>2033</v>
      </c>
      <c r="F343" s="25" t="str">
        <f t="shared" si="21"/>
        <v>CLHLT</v>
      </c>
      <c r="I343" s="29">
        <f>IFERROR(ROUNDDOWN(VLOOKUP(F343,INDATA_FILL_DEMAND!$E$4:$F$251,2,FALSE)*(VLOOKUP(E343,$L$36:$N$69,3)/VLOOKUP(E343-1,$L$36:$N$69,3)),4),"")</f>
        <v>0.1608</v>
      </c>
    </row>
    <row r="344" spans="4:9" x14ac:dyDescent="0.3">
      <c r="D344" s="26" t="str">
        <f t="shared" si="23"/>
        <v>Demand</v>
      </c>
      <c r="E344" s="10">
        <f t="shared" si="22"/>
        <v>2033</v>
      </c>
      <c r="F344" s="25" t="str">
        <f t="shared" si="21"/>
        <v>CLOFF</v>
      </c>
      <c r="I344" s="29">
        <f>IFERROR(ROUNDDOWN(VLOOKUP(F344,INDATA_FILL_DEMAND!$E$4:$F$251,2,FALSE)*(VLOOKUP(E344,$L$36:$N$69,3)/VLOOKUP(E344-1,$L$36:$N$69,3)),4),"")</f>
        <v>0.22819999999999999</v>
      </c>
    </row>
    <row r="345" spans="4:9" x14ac:dyDescent="0.3">
      <c r="D345" s="26" t="str">
        <f t="shared" si="23"/>
        <v>Demand</v>
      </c>
      <c r="E345" s="10">
        <f t="shared" si="22"/>
        <v>2033</v>
      </c>
      <c r="F345" s="25" t="str">
        <f t="shared" si="21"/>
        <v>CLOTH</v>
      </c>
      <c r="I345" s="29">
        <f>IFERROR(ROUNDDOWN(VLOOKUP(F345,INDATA_FILL_DEMAND!$E$4:$F$251,2,FALSE)*(VLOOKUP(E345,$L$36:$N$69,3)/VLOOKUP(E345-1,$L$36:$N$69,3)),4),"")</f>
        <v>1.3589</v>
      </c>
    </row>
    <row r="346" spans="4:9" x14ac:dyDescent="0.3">
      <c r="D346" s="26" t="str">
        <f t="shared" si="23"/>
        <v>Demand</v>
      </c>
      <c r="E346" s="10">
        <f t="shared" si="22"/>
        <v>2033</v>
      </c>
      <c r="F346" s="25" t="str">
        <f t="shared" si="21"/>
        <v>CLRET</v>
      </c>
      <c r="I346" s="29">
        <f>IFERROR(ROUNDDOWN(VLOOKUP(F346,INDATA_FILL_DEMAND!$E$4:$F$251,2,FALSE)*(VLOOKUP(E346,$L$36:$N$69,3)/VLOOKUP(E346-1,$L$36:$N$69,3)),4),"")</f>
        <v>0.28139999999999998</v>
      </c>
    </row>
    <row r="347" spans="4:9" x14ac:dyDescent="0.3">
      <c r="D347" s="26" t="str">
        <f t="shared" si="23"/>
        <v>Demand</v>
      </c>
      <c r="E347" s="10">
        <f t="shared" si="22"/>
        <v>2033</v>
      </c>
      <c r="F347" s="25" t="str">
        <f t="shared" si="21"/>
        <v>CLSPO</v>
      </c>
      <c r="I347" s="29">
        <f>IFERROR(ROUNDDOWN(VLOOKUP(F347,INDATA_FILL_DEMAND!$E$4:$F$251,2,FALSE)*(VLOOKUP(E347,$L$36:$N$69,3)/VLOOKUP(E347-1,$L$36:$N$69,3)),4),"")</f>
        <v>0.60370000000000001</v>
      </c>
    </row>
    <row r="348" spans="4:9" x14ac:dyDescent="0.3">
      <c r="D348" s="26" t="str">
        <f t="shared" si="23"/>
        <v>Demand</v>
      </c>
      <c r="E348" s="10">
        <f t="shared" si="22"/>
        <v>2033</v>
      </c>
      <c r="F348" s="25" t="str">
        <f t="shared" si="21"/>
        <v>CLTUR</v>
      </c>
      <c r="I348" s="29">
        <f>IFERROR(ROUNDDOWN(VLOOKUP(F348,INDATA_FILL_DEMAND!$E$4:$F$251,2,FALSE)*(VLOOKUP(E348,$L$36:$N$69,3)/VLOOKUP(E348-1,$L$36:$N$69,3)),4),"")</f>
        <v>0.1714</v>
      </c>
    </row>
    <row r="349" spans="4:9" x14ac:dyDescent="0.3">
      <c r="D349" s="26" t="str">
        <f t="shared" si="23"/>
        <v>Demand</v>
      </c>
      <c r="E349" s="10">
        <f t="shared" si="22"/>
        <v>2033</v>
      </c>
      <c r="F349" s="25" t="str">
        <f t="shared" si="21"/>
        <v>COCUL</v>
      </c>
      <c r="I349" s="29">
        <f>IFERROR(ROUNDDOWN(VLOOKUP(F349,INDATA_FILL_DEMAND!$E$4:$F$251,2,FALSE)*(VLOOKUP(E349,$L$36:$N$69,3)/VLOOKUP(E349-1,$L$36:$N$69,3)),4),"")</f>
        <v>4.2257999999999996</v>
      </c>
    </row>
    <row r="350" spans="4:9" x14ac:dyDescent="0.3">
      <c r="D350" s="26" t="str">
        <f t="shared" si="23"/>
        <v>Demand</v>
      </c>
      <c r="E350" s="10">
        <f t="shared" si="22"/>
        <v>2033</v>
      </c>
      <c r="F350" s="25" t="str">
        <f t="shared" si="21"/>
        <v>COEDU</v>
      </c>
      <c r="I350" s="29">
        <f>IFERROR(ROUNDDOWN(VLOOKUP(F350,INDATA_FILL_DEMAND!$E$4:$F$251,2,FALSE)*(VLOOKUP(E350,$L$36:$N$69,3)/VLOOKUP(E350-1,$L$36:$N$69,3)),4),"")</f>
        <v>10.1457</v>
      </c>
    </row>
    <row r="351" spans="4:9" x14ac:dyDescent="0.3">
      <c r="D351" s="26" t="str">
        <f t="shared" si="23"/>
        <v>Demand</v>
      </c>
      <c r="E351" s="10">
        <f t="shared" si="22"/>
        <v>2033</v>
      </c>
      <c r="F351" s="25" t="str">
        <f t="shared" si="21"/>
        <v>COHLT</v>
      </c>
      <c r="I351" s="29">
        <f>IFERROR(ROUNDDOWN(VLOOKUP(F351,INDATA_FILL_DEMAND!$E$4:$F$251,2,FALSE)*(VLOOKUP(E351,$L$36:$N$69,3)/VLOOKUP(E351-1,$L$36:$N$69,3)),4),"")</f>
        <v>0.76219999999999999</v>
      </c>
    </row>
    <row r="352" spans="4:9" x14ac:dyDescent="0.3">
      <c r="D352" s="26" t="str">
        <f t="shared" si="23"/>
        <v>Demand</v>
      </c>
      <c r="E352" s="10">
        <f t="shared" si="22"/>
        <v>2033</v>
      </c>
      <c r="F352" s="25" t="str">
        <f t="shared" si="21"/>
        <v>COOFF</v>
      </c>
      <c r="I352" s="29">
        <f>IFERROR(ROUNDDOWN(VLOOKUP(F352,INDATA_FILL_DEMAND!$E$4:$F$251,2,FALSE)*(VLOOKUP(E352,$L$36:$N$69,3)/VLOOKUP(E352-1,$L$36:$N$69,3)),4),"")</f>
        <v>1.0815999999999999</v>
      </c>
    </row>
    <row r="353" spans="4:9" x14ac:dyDescent="0.3">
      <c r="D353" s="26" t="str">
        <f t="shared" si="23"/>
        <v>Demand</v>
      </c>
      <c r="E353" s="10">
        <f t="shared" si="22"/>
        <v>2033</v>
      </c>
      <c r="F353" s="25" t="str">
        <f t="shared" si="21"/>
        <v>COOTH</v>
      </c>
      <c r="I353" s="29">
        <f>IFERROR(ROUNDDOWN(VLOOKUP(F353,INDATA_FILL_DEMAND!$E$4:$F$251,2,FALSE)*(VLOOKUP(E353,$L$36:$N$69,3)/VLOOKUP(E353-1,$L$36:$N$69,3)),4),"")</f>
        <v>6.4397000000000002</v>
      </c>
    </row>
    <row r="354" spans="4:9" x14ac:dyDescent="0.3">
      <c r="D354" s="26" t="str">
        <f t="shared" si="23"/>
        <v>Demand</v>
      </c>
      <c r="E354" s="10">
        <f t="shared" si="22"/>
        <v>2033</v>
      </c>
      <c r="F354" s="25" t="str">
        <f t="shared" si="21"/>
        <v>CORET</v>
      </c>
      <c r="I354" s="29">
        <f>IFERROR(ROUNDDOWN(VLOOKUP(F354,INDATA_FILL_DEMAND!$E$4:$F$251,2,FALSE)*(VLOOKUP(E354,$L$36:$N$69,3)/VLOOKUP(E354-1,$L$36:$N$69,3)),4),"")</f>
        <v>1.3339000000000001</v>
      </c>
    </row>
    <row r="355" spans="4:9" x14ac:dyDescent="0.3">
      <c r="D355" s="26" t="str">
        <f t="shared" si="23"/>
        <v>Demand</v>
      </c>
      <c r="E355" s="10">
        <f t="shared" si="22"/>
        <v>2033</v>
      </c>
      <c r="F355" s="25" t="str">
        <f t="shared" si="21"/>
        <v>COSPO</v>
      </c>
      <c r="I355" s="29">
        <f>IFERROR(ROUNDDOWN(VLOOKUP(F355,INDATA_FILL_DEMAND!$E$4:$F$251,2,FALSE)*(VLOOKUP(E355,$L$36:$N$69,3)/VLOOKUP(E355-1,$L$36:$N$69,3)),4),"")</f>
        <v>2.8611</v>
      </c>
    </row>
    <row r="356" spans="4:9" x14ac:dyDescent="0.3">
      <c r="D356" s="26" t="str">
        <f t="shared" si="23"/>
        <v>Demand</v>
      </c>
      <c r="E356" s="10">
        <f t="shared" si="22"/>
        <v>2033</v>
      </c>
      <c r="F356" s="25" t="str">
        <f t="shared" si="21"/>
        <v>COTUR</v>
      </c>
      <c r="I356" s="29">
        <f>IFERROR(ROUNDDOWN(VLOOKUP(F356,INDATA_FILL_DEMAND!$E$4:$F$251,2,FALSE)*(VLOOKUP(E356,$L$36:$N$69,3)/VLOOKUP(E356-1,$L$36:$N$69,3)),4),"")</f>
        <v>0.81259999999999999</v>
      </c>
    </row>
    <row r="357" spans="4:9" x14ac:dyDescent="0.3">
      <c r="D357" s="26" t="str">
        <f t="shared" si="23"/>
        <v>*</v>
      </c>
      <c r="E357" s="10">
        <f t="shared" si="22"/>
        <v>2033</v>
      </c>
      <c r="F357" s="25" t="str">
        <f t="shared" si="21"/>
        <v>CECUL</v>
      </c>
      <c r="I357" s="29">
        <f>IFERROR(ROUNDDOWN(VLOOKUP(F357,INDATA_FILL_DEMAND!$E$4:$F$251,2,FALSE)*(VLOOKUP(E357,$L$36:$N$69,3)/VLOOKUP(E357-1,$L$36:$N$69,3)),4),"")</f>
        <v>0</v>
      </c>
    </row>
    <row r="358" spans="4:9" x14ac:dyDescent="0.3">
      <c r="D358" s="26" t="str">
        <f t="shared" si="23"/>
        <v>*</v>
      </c>
      <c r="E358" s="10">
        <f t="shared" si="22"/>
        <v>2033</v>
      </c>
      <c r="F358" s="25" t="str">
        <f t="shared" si="21"/>
        <v>CEEDU</v>
      </c>
      <c r="I358" s="29">
        <f>IFERROR(ROUNDDOWN(VLOOKUP(F358,INDATA_FILL_DEMAND!$E$4:$F$251,2,FALSE)*(VLOOKUP(E358,$L$36:$N$69,3)/VLOOKUP(E358-1,$L$36:$N$69,3)),4),"")</f>
        <v>0</v>
      </c>
    </row>
    <row r="359" spans="4:9" x14ac:dyDescent="0.3">
      <c r="D359" s="26" t="str">
        <f t="shared" si="23"/>
        <v>*</v>
      </c>
      <c r="E359" s="10">
        <f t="shared" si="22"/>
        <v>2033</v>
      </c>
      <c r="F359" s="25" t="str">
        <f t="shared" si="21"/>
        <v>CEHLT</v>
      </c>
      <c r="I359" s="29">
        <f>IFERROR(ROUNDDOWN(VLOOKUP(F359,INDATA_FILL_DEMAND!$E$4:$F$251,2,FALSE)*(VLOOKUP(E359,$L$36:$N$69,3)/VLOOKUP(E359-1,$L$36:$N$69,3)),4),"")</f>
        <v>0</v>
      </c>
    </row>
    <row r="360" spans="4:9" x14ac:dyDescent="0.3">
      <c r="D360" s="26" t="str">
        <f t="shared" si="23"/>
        <v>*</v>
      </c>
      <c r="E360" s="10">
        <f t="shared" si="22"/>
        <v>2033</v>
      </c>
      <c r="F360" s="25" t="str">
        <f t="shared" si="21"/>
        <v>CEOFF</v>
      </c>
      <c r="I360" s="29">
        <f>IFERROR(ROUNDDOWN(VLOOKUP(F360,INDATA_FILL_DEMAND!$E$4:$F$251,2,FALSE)*(VLOOKUP(E360,$L$36:$N$69,3)/VLOOKUP(E360-1,$L$36:$N$69,3)),4),"")</f>
        <v>0</v>
      </c>
    </row>
    <row r="361" spans="4:9" x14ac:dyDescent="0.3">
      <c r="D361" s="26" t="str">
        <f t="shared" si="23"/>
        <v>*</v>
      </c>
      <c r="E361" s="10">
        <f t="shared" si="22"/>
        <v>2033</v>
      </c>
      <c r="F361" s="25" t="str">
        <f t="shared" si="21"/>
        <v>CEOTH</v>
      </c>
      <c r="I361" s="29">
        <f>IFERROR(ROUNDDOWN(VLOOKUP(F361,INDATA_FILL_DEMAND!$E$4:$F$251,2,FALSE)*(VLOOKUP(E361,$L$36:$N$69,3)/VLOOKUP(E361-1,$L$36:$N$69,3)),4),"")</f>
        <v>0</v>
      </c>
    </row>
    <row r="362" spans="4:9" x14ac:dyDescent="0.3">
      <c r="D362" s="26" t="str">
        <f t="shared" si="23"/>
        <v>*</v>
      </c>
      <c r="E362" s="10">
        <f t="shared" si="22"/>
        <v>2033</v>
      </c>
      <c r="F362" s="25" t="str">
        <f t="shared" si="21"/>
        <v>CERET</v>
      </c>
      <c r="I362" s="29">
        <f>IFERROR(ROUNDDOWN(VLOOKUP(F362,INDATA_FILL_DEMAND!$E$4:$F$251,2,FALSE)*(VLOOKUP(E362,$L$36:$N$69,3)/VLOOKUP(E362-1,$L$36:$N$69,3)),4),"")</f>
        <v>0</v>
      </c>
    </row>
    <row r="363" spans="4:9" x14ac:dyDescent="0.3">
      <c r="D363" s="26" t="str">
        <f t="shared" si="23"/>
        <v>*</v>
      </c>
      <c r="E363" s="10">
        <f t="shared" si="22"/>
        <v>2033</v>
      </c>
      <c r="F363" s="25" t="str">
        <f t="shared" si="21"/>
        <v>CESPO</v>
      </c>
      <c r="I363" s="29">
        <f>IFERROR(ROUNDDOWN(VLOOKUP(F363,INDATA_FILL_DEMAND!$E$4:$F$251,2,FALSE)*(VLOOKUP(E363,$L$36:$N$69,3)/VLOOKUP(E363-1,$L$36:$N$69,3)),4),"")</f>
        <v>0</v>
      </c>
    </row>
    <row r="364" spans="4:9" x14ac:dyDescent="0.3">
      <c r="D364" s="26" t="str">
        <f t="shared" si="23"/>
        <v>*</v>
      </c>
      <c r="E364" s="10">
        <f t="shared" si="22"/>
        <v>2033</v>
      </c>
      <c r="F364" s="25" t="str">
        <f t="shared" si="21"/>
        <v>CETUR</v>
      </c>
      <c r="I364" s="29">
        <f>IFERROR(ROUNDDOWN(VLOOKUP(F364,INDATA_FILL_DEMAND!$E$4:$F$251,2,FALSE)*(VLOOKUP(E364,$L$36:$N$69,3)/VLOOKUP(E364-1,$L$36:$N$69,3)),4),"")</f>
        <v>0</v>
      </c>
    </row>
    <row r="365" spans="4:9" x14ac:dyDescent="0.3">
      <c r="D365" s="26" t="str">
        <f t="shared" si="23"/>
        <v>Demand</v>
      </c>
      <c r="E365" s="10">
        <f t="shared" si="22"/>
        <v>2033</v>
      </c>
      <c r="F365" s="25" t="str">
        <f t="shared" si="21"/>
        <v>MHCUL</v>
      </c>
      <c r="I365" s="29">
        <f>IFERROR(ROUNDDOWN(VLOOKUP(F365,INDATA_FILL_DEMAND!$E$4:$F$251,2,FALSE)*(VLOOKUP(E365,$L$36:$N$69,3)/VLOOKUP(E365-1,$L$36:$N$69,3)),4),"")</f>
        <v>3.6926999999999999</v>
      </c>
    </row>
    <row r="366" spans="4:9" x14ac:dyDescent="0.3">
      <c r="D366" s="26" t="str">
        <f t="shared" si="23"/>
        <v>Demand</v>
      </c>
      <c r="E366" s="10">
        <f t="shared" si="22"/>
        <v>2033</v>
      </c>
      <c r="F366" s="25" t="str">
        <f t="shared" si="21"/>
        <v>MHEDU</v>
      </c>
      <c r="I366" s="29">
        <f>IFERROR(ROUNDDOWN(VLOOKUP(F366,INDATA_FILL_DEMAND!$E$4:$F$251,2,FALSE)*(VLOOKUP(E366,$L$36:$N$69,3)/VLOOKUP(E366-1,$L$36:$N$69,3)),4),"")</f>
        <v>30.3843</v>
      </c>
    </row>
    <row r="367" spans="4:9" x14ac:dyDescent="0.3">
      <c r="D367" s="26" t="str">
        <f t="shared" si="23"/>
        <v>*</v>
      </c>
      <c r="E367" s="10">
        <f t="shared" si="22"/>
        <v>2033</v>
      </c>
      <c r="F367" s="25" t="str">
        <f t="shared" si="21"/>
        <v>MHHOU</v>
      </c>
      <c r="I367" s="29">
        <f>IFERROR(ROUNDDOWN(VLOOKUP(F367,INDATA_FILL_DEMAND!$E$4:$F$251,2,FALSE)*(VLOOKUP(E367,$L$36:$N$69,3)/VLOOKUP(E367-1,$L$36:$N$69,3)),4),"")</f>
        <v>0</v>
      </c>
    </row>
    <row r="368" spans="4:9" x14ac:dyDescent="0.3">
      <c r="D368" s="26" t="str">
        <f t="shared" si="23"/>
        <v>Demand</v>
      </c>
      <c r="E368" s="10">
        <f t="shared" si="22"/>
        <v>2033</v>
      </c>
      <c r="F368" s="25" t="str">
        <f t="shared" si="21"/>
        <v>MHOFL</v>
      </c>
      <c r="I368" s="29">
        <f>IFERROR(ROUNDDOWN(VLOOKUP(F368,INDATA_FILL_DEMAND!$E$4:$F$251,2,FALSE)*(VLOOKUP(E368,$L$36:$N$69,3)/VLOOKUP(E368-1,$L$36:$N$69,3)),4),"")</f>
        <v>3.6408999999999998</v>
      </c>
    </row>
    <row r="369" spans="4:9" x14ac:dyDescent="0.3">
      <c r="D369" s="26" t="str">
        <f t="shared" si="23"/>
        <v>Demand</v>
      </c>
      <c r="E369" s="10">
        <f t="shared" si="22"/>
        <v>2033</v>
      </c>
      <c r="F369" s="25" t="str">
        <f t="shared" si="21"/>
        <v>MHOFS</v>
      </c>
      <c r="I369" s="29">
        <f>IFERROR(ROUNDDOWN(VLOOKUP(F369,INDATA_FILL_DEMAND!$E$4:$F$251,2,FALSE)*(VLOOKUP(E369,$L$36:$N$69,3)/VLOOKUP(E369-1,$L$36:$N$69,3)),4),"")</f>
        <v>3.7991999999999999</v>
      </c>
    </row>
    <row r="370" spans="4:9" x14ac:dyDescent="0.3">
      <c r="D370" s="26" t="str">
        <f t="shared" si="23"/>
        <v>Demand</v>
      </c>
      <c r="E370" s="10">
        <f t="shared" si="22"/>
        <v>2033</v>
      </c>
      <c r="F370" s="25" t="str">
        <f t="shared" si="21"/>
        <v>MHOTH</v>
      </c>
      <c r="I370" s="29">
        <f>IFERROR(ROUNDDOWN(VLOOKUP(F370,INDATA_FILL_DEMAND!$E$4:$F$251,2,FALSE)*(VLOOKUP(E370,$L$36:$N$69,3)/VLOOKUP(E370-1,$L$36:$N$69,3)),4),"")</f>
        <v>5.2610000000000001</v>
      </c>
    </row>
    <row r="371" spans="4:9" x14ac:dyDescent="0.3">
      <c r="D371" s="26" t="str">
        <f t="shared" si="23"/>
        <v>Demand</v>
      </c>
      <c r="E371" s="10">
        <f t="shared" si="22"/>
        <v>2033</v>
      </c>
      <c r="F371" s="25" t="str">
        <f t="shared" si="21"/>
        <v>MHSPO</v>
      </c>
      <c r="I371" s="29">
        <f>IFERROR(ROUNDDOWN(VLOOKUP(F371,INDATA_FILL_DEMAND!$E$4:$F$251,2,FALSE)*(VLOOKUP(E371,$L$36:$N$69,3)/VLOOKUP(E371-1,$L$36:$N$69,3)),4),"")</f>
        <v>11.9207</v>
      </c>
    </row>
    <row r="372" spans="4:9" x14ac:dyDescent="0.3">
      <c r="D372" s="26" t="str">
        <f t="shared" si="23"/>
        <v>Demand</v>
      </c>
      <c r="E372" s="10">
        <f t="shared" si="22"/>
        <v>2033</v>
      </c>
      <c r="F372" s="25" t="str">
        <f t="shared" si="21"/>
        <v>MHTCH</v>
      </c>
      <c r="I372" s="29">
        <f>IFERROR(ROUNDDOWN(VLOOKUP(F372,INDATA_FILL_DEMAND!$E$4:$F$251,2,FALSE)*(VLOOKUP(E372,$L$36:$N$69,3)/VLOOKUP(E372-1,$L$36:$N$69,3)),4),"")</f>
        <v>1.7908999999999999</v>
      </c>
    </row>
    <row r="373" spans="4:9" x14ac:dyDescent="0.3">
      <c r="D373" s="26" t="str">
        <f t="shared" si="23"/>
        <v>*</v>
      </c>
      <c r="E373" s="10">
        <f t="shared" si="22"/>
        <v>2033</v>
      </c>
      <c r="F373" s="25" t="str">
        <f t="shared" si="21"/>
        <v>MCCUL</v>
      </c>
      <c r="I373" s="29">
        <f>IFERROR(ROUNDDOWN(VLOOKUP(F373,INDATA_FILL_DEMAND!$E$4:$F$251,2,FALSE)*(VLOOKUP(E373,$L$36:$N$69,3)/VLOOKUP(E373-1,$L$36:$N$69,3)),4),"")</f>
        <v>0</v>
      </c>
    </row>
    <row r="374" spans="4:9" x14ac:dyDescent="0.3">
      <c r="D374" s="26" t="str">
        <f t="shared" si="23"/>
        <v>*</v>
      </c>
      <c r="E374" s="10">
        <f t="shared" si="22"/>
        <v>2033</v>
      </c>
      <c r="F374" s="25" t="str">
        <f t="shared" si="21"/>
        <v>MCEDU</v>
      </c>
      <c r="I374" s="29">
        <f>IFERROR(ROUNDDOWN(VLOOKUP(F374,INDATA_FILL_DEMAND!$E$4:$F$251,2,FALSE)*(VLOOKUP(E374,$L$36:$N$69,3)/VLOOKUP(E374-1,$L$36:$N$69,3)),4),"")</f>
        <v>0</v>
      </c>
    </row>
    <row r="375" spans="4:9" x14ac:dyDescent="0.3">
      <c r="D375" s="26" t="str">
        <f t="shared" si="23"/>
        <v>*</v>
      </c>
      <c r="E375" s="10">
        <f t="shared" si="22"/>
        <v>2033</v>
      </c>
      <c r="F375" s="25" t="str">
        <f t="shared" si="21"/>
        <v>MCHOU</v>
      </c>
      <c r="I375" s="29">
        <f>IFERROR(ROUNDDOWN(VLOOKUP(F375,INDATA_FILL_DEMAND!$E$4:$F$251,2,FALSE)*(VLOOKUP(E375,$L$36:$N$69,3)/VLOOKUP(E375-1,$L$36:$N$69,3)),4),"")</f>
        <v>0</v>
      </c>
    </row>
    <row r="376" spans="4:9" x14ac:dyDescent="0.3">
      <c r="D376" s="26" t="str">
        <f t="shared" si="23"/>
        <v>*</v>
      </c>
      <c r="E376" s="10">
        <f t="shared" si="22"/>
        <v>2033</v>
      </c>
      <c r="F376" s="25" t="str">
        <f t="shared" si="21"/>
        <v>MCOFL</v>
      </c>
      <c r="I376" s="29">
        <f>IFERROR(ROUNDDOWN(VLOOKUP(F376,INDATA_FILL_DEMAND!$E$4:$F$251,2,FALSE)*(VLOOKUP(E376,$L$36:$N$69,3)/VLOOKUP(E376-1,$L$36:$N$69,3)),4),"")</f>
        <v>0</v>
      </c>
    </row>
    <row r="377" spans="4:9" x14ac:dyDescent="0.3">
      <c r="D377" s="26" t="str">
        <f t="shared" si="23"/>
        <v>*</v>
      </c>
      <c r="E377" s="10">
        <f t="shared" si="22"/>
        <v>2033</v>
      </c>
      <c r="F377" s="25" t="str">
        <f t="shared" si="21"/>
        <v>MCOFS</v>
      </c>
      <c r="I377" s="29">
        <f>IFERROR(ROUNDDOWN(VLOOKUP(F377,INDATA_FILL_DEMAND!$E$4:$F$251,2,FALSE)*(VLOOKUP(E377,$L$36:$N$69,3)/VLOOKUP(E377-1,$L$36:$N$69,3)),4),"")</f>
        <v>0</v>
      </c>
    </row>
    <row r="378" spans="4:9" x14ac:dyDescent="0.3">
      <c r="D378" s="26" t="str">
        <f t="shared" si="23"/>
        <v>*</v>
      </c>
      <c r="E378" s="10">
        <f t="shared" si="22"/>
        <v>2033</v>
      </c>
      <c r="F378" s="25" t="str">
        <f t="shared" si="21"/>
        <v>MCOTH</v>
      </c>
      <c r="I378" s="29">
        <f>IFERROR(ROUNDDOWN(VLOOKUP(F378,INDATA_FILL_DEMAND!$E$4:$F$251,2,FALSE)*(VLOOKUP(E378,$L$36:$N$69,3)/VLOOKUP(E378-1,$L$36:$N$69,3)),4),"")</f>
        <v>0</v>
      </c>
    </row>
    <row r="379" spans="4:9" x14ac:dyDescent="0.3">
      <c r="D379" s="26" t="str">
        <f t="shared" si="23"/>
        <v>*</v>
      </c>
      <c r="E379" s="10">
        <f t="shared" si="22"/>
        <v>2033</v>
      </c>
      <c r="F379" s="25" t="str">
        <f t="shared" si="21"/>
        <v>MCSPO</v>
      </c>
      <c r="I379" s="29">
        <f>IFERROR(ROUNDDOWN(VLOOKUP(F379,INDATA_FILL_DEMAND!$E$4:$F$251,2,FALSE)*(VLOOKUP(E379,$L$36:$N$69,3)/VLOOKUP(E379-1,$L$36:$N$69,3)),4),"")</f>
        <v>0</v>
      </c>
    </row>
    <row r="380" spans="4:9" x14ac:dyDescent="0.3">
      <c r="D380" s="26" t="str">
        <f t="shared" si="23"/>
        <v>*</v>
      </c>
      <c r="E380" s="10">
        <f t="shared" si="22"/>
        <v>2033</v>
      </c>
      <c r="F380" s="25" t="str">
        <f t="shared" si="21"/>
        <v>MCTCH</v>
      </c>
      <c r="I380" s="29">
        <f>IFERROR(ROUNDDOWN(VLOOKUP(F380,INDATA_FILL_DEMAND!$E$4:$F$251,2,FALSE)*(VLOOKUP(E380,$L$36:$N$69,3)/VLOOKUP(E380-1,$L$36:$N$69,3)),4),"")</f>
        <v>0</v>
      </c>
    </row>
    <row r="381" spans="4:9" x14ac:dyDescent="0.3">
      <c r="D381" s="26" t="str">
        <f t="shared" si="23"/>
        <v>Demand</v>
      </c>
      <c r="E381" s="10">
        <f t="shared" si="22"/>
        <v>2033</v>
      </c>
      <c r="F381" s="25" t="str">
        <f t="shared" si="21"/>
        <v>MWCUL</v>
      </c>
      <c r="I381" s="29">
        <f>IFERROR(ROUNDDOWN(VLOOKUP(F381,INDATA_FILL_DEMAND!$E$4:$F$251,2,FALSE)*(VLOOKUP(E381,$L$36:$N$69,3)/VLOOKUP(E381-1,$L$36:$N$69,3)),4),"")</f>
        <v>0.83289999999999997</v>
      </c>
    </row>
    <row r="382" spans="4:9" x14ac:dyDescent="0.3">
      <c r="D382" s="26" t="str">
        <f t="shared" si="23"/>
        <v>Demand</v>
      </c>
      <c r="E382" s="10">
        <f t="shared" si="22"/>
        <v>2033</v>
      </c>
      <c r="F382" s="25" t="str">
        <f t="shared" ref="F382:F445" si="24">F134</f>
        <v>MWEDU</v>
      </c>
      <c r="I382" s="29">
        <f>IFERROR(ROUNDDOWN(VLOOKUP(F382,INDATA_FILL_DEMAND!$E$4:$F$251,2,FALSE)*(VLOOKUP(E382,$L$36:$N$69,3)/VLOOKUP(E382-1,$L$36:$N$69,3)),4),"")</f>
        <v>7.6059000000000001</v>
      </c>
    </row>
    <row r="383" spans="4:9" x14ac:dyDescent="0.3">
      <c r="D383" s="26" t="str">
        <f t="shared" si="23"/>
        <v>*</v>
      </c>
      <c r="E383" s="10">
        <f t="shared" ref="E383:E446" si="25">E382</f>
        <v>2033</v>
      </c>
      <c r="F383" s="25" t="str">
        <f t="shared" si="24"/>
        <v>MWHOU</v>
      </c>
      <c r="I383" s="29">
        <f>IFERROR(ROUNDDOWN(VLOOKUP(F383,INDATA_FILL_DEMAND!$E$4:$F$251,2,FALSE)*(VLOOKUP(E383,$L$36:$N$69,3)/VLOOKUP(E383-1,$L$36:$N$69,3)),4),"")</f>
        <v>0</v>
      </c>
    </row>
    <row r="384" spans="4:9" x14ac:dyDescent="0.3">
      <c r="D384" s="26" t="str">
        <f t="shared" si="23"/>
        <v>Demand</v>
      </c>
      <c r="E384" s="10">
        <f t="shared" si="25"/>
        <v>2033</v>
      </c>
      <c r="F384" s="25" t="str">
        <f t="shared" si="24"/>
        <v>MWOFL</v>
      </c>
      <c r="I384" s="29">
        <f>IFERROR(ROUNDDOWN(VLOOKUP(F384,INDATA_FILL_DEMAND!$E$4:$F$251,2,FALSE)*(VLOOKUP(E384,$L$36:$N$69,3)/VLOOKUP(E384-1,$L$36:$N$69,3)),4),"")</f>
        <v>0.91549999999999998</v>
      </c>
    </row>
    <row r="385" spans="4:9" x14ac:dyDescent="0.3">
      <c r="D385" s="26" t="str">
        <f t="shared" si="23"/>
        <v>Demand</v>
      </c>
      <c r="E385" s="10">
        <f t="shared" si="25"/>
        <v>2033</v>
      </c>
      <c r="F385" s="25" t="str">
        <f t="shared" si="24"/>
        <v>MWOFS</v>
      </c>
      <c r="I385" s="29">
        <f>IFERROR(ROUNDDOWN(VLOOKUP(F385,INDATA_FILL_DEMAND!$E$4:$F$251,2,FALSE)*(VLOOKUP(E385,$L$36:$N$69,3)/VLOOKUP(E385-1,$L$36:$N$69,3)),4),"")</f>
        <v>0.79300000000000004</v>
      </c>
    </row>
    <row r="386" spans="4:9" x14ac:dyDescent="0.3">
      <c r="D386" s="26" t="str">
        <f t="shared" si="23"/>
        <v>Demand</v>
      </c>
      <c r="E386" s="10">
        <f t="shared" si="25"/>
        <v>2033</v>
      </c>
      <c r="F386" s="25" t="str">
        <f t="shared" si="24"/>
        <v>MWOTH</v>
      </c>
      <c r="I386" s="29">
        <f>IFERROR(ROUNDDOWN(VLOOKUP(F386,INDATA_FILL_DEMAND!$E$4:$F$251,2,FALSE)*(VLOOKUP(E386,$L$36:$N$69,3)/VLOOKUP(E386-1,$L$36:$N$69,3)),4),"")</f>
        <v>1.3298000000000001</v>
      </c>
    </row>
    <row r="387" spans="4:9" x14ac:dyDescent="0.3">
      <c r="D387" s="26" t="str">
        <f t="shared" si="23"/>
        <v>Demand</v>
      </c>
      <c r="E387" s="10">
        <f t="shared" si="25"/>
        <v>2033</v>
      </c>
      <c r="F387" s="25" t="str">
        <f t="shared" si="24"/>
        <v>MWSPO</v>
      </c>
      <c r="I387" s="29">
        <f>IFERROR(ROUNDDOWN(VLOOKUP(F387,INDATA_FILL_DEMAND!$E$4:$F$251,2,FALSE)*(VLOOKUP(E387,$L$36:$N$69,3)/VLOOKUP(E387-1,$L$36:$N$69,3)),4),"")</f>
        <v>3.0182000000000002</v>
      </c>
    </row>
    <row r="388" spans="4:9" x14ac:dyDescent="0.3">
      <c r="D388" s="26" t="str">
        <f t="shared" si="23"/>
        <v>Demand</v>
      </c>
      <c r="E388" s="10">
        <f t="shared" si="25"/>
        <v>2033</v>
      </c>
      <c r="F388" s="25" t="str">
        <f t="shared" si="24"/>
        <v>MWTCH</v>
      </c>
      <c r="I388" s="29">
        <f>IFERROR(ROUNDDOWN(VLOOKUP(F388,INDATA_FILL_DEMAND!$E$4:$F$251,2,FALSE)*(VLOOKUP(E388,$L$36:$N$69,3)/VLOOKUP(E388-1,$L$36:$N$69,3)),4),"")</f>
        <v>0.44169999999999998</v>
      </c>
    </row>
    <row r="389" spans="4:9" x14ac:dyDescent="0.3">
      <c r="D389" s="26" t="str">
        <f t="shared" si="23"/>
        <v>Demand</v>
      </c>
      <c r="E389" s="10">
        <f t="shared" si="25"/>
        <v>2033</v>
      </c>
      <c r="F389" s="25" t="str">
        <f t="shared" si="24"/>
        <v>MKCUL</v>
      </c>
      <c r="I389" s="29">
        <f>IFERROR(ROUNDDOWN(VLOOKUP(F389,INDATA_FILL_DEMAND!$E$4:$F$251,2,FALSE)*(VLOOKUP(E389,$L$36:$N$69,3)/VLOOKUP(E389-1,$L$36:$N$69,3)),4),"")</f>
        <v>0.27229999999999999</v>
      </c>
    </row>
    <row r="390" spans="4:9" x14ac:dyDescent="0.3">
      <c r="D390" s="26" t="str">
        <f t="shared" si="23"/>
        <v>Demand</v>
      </c>
      <c r="E390" s="10">
        <f t="shared" si="25"/>
        <v>2033</v>
      </c>
      <c r="F390" s="25" t="str">
        <f t="shared" si="24"/>
        <v>MKEDU</v>
      </c>
      <c r="I390" s="29">
        <f>IFERROR(ROUNDDOWN(VLOOKUP(F390,INDATA_FILL_DEMAND!$E$4:$F$251,2,FALSE)*(VLOOKUP(E390,$L$36:$N$69,3)/VLOOKUP(E390-1,$L$36:$N$69,3)),4),"")</f>
        <v>0.65380000000000005</v>
      </c>
    </row>
    <row r="391" spans="4:9" x14ac:dyDescent="0.3">
      <c r="D391" s="26" t="str">
        <f t="shared" si="23"/>
        <v>*</v>
      </c>
      <c r="E391" s="10">
        <f t="shared" si="25"/>
        <v>2033</v>
      </c>
      <c r="F391" s="25" t="str">
        <f t="shared" si="24"/>
        <v>MKHOU</v>
      </c>
      <c r="I391" s="29">
        <f>IFERROR(ROUNDDOWN(VLOOKUP(F391,INDATA_FILL_DEMAND!$E$4:$F$251,2,FALSE)*(VLOOKUP(E391,$L$36:$N$69,3)/VLOOKUP(E391-1,$L$36:$N$69,3)),4),"")</f>
        <v>0</v>
      </c>
    </row>
    <row r="392" spans="4:9" x14ac:dyDescent="0.3">
      <c r="D392" s="26" t="str">
        <f t="shared" si="23"/>
        <v>Demand</v>
      </c>
      <c r="E392" s="10">
        <f t="shared" si="25"/>
        <v>2033</v>
      </c>
      <c r="F392" s="25" t="str">
        <f t="shared" si="24"/>
        <v>MKOFL</v>
      </c>
      <c r="I392" s="29">
        <f>IFERROR(ROUNDDOWN(VLOOKUP(F392,INDATA_FILL_DEMAND!$E$4:$F$251,2,FALSE)*(VLOOKUP(E392,$L$36:$N$69,3)/VLOOKUP(E392-1,$L$36:$N$69,3)),4),"")</f>
        <v>6.9699999999999998E-2</v>
      </c>
    </row>
    <row r="393" spans="4:9" x14ac:dyDescent="0.3">
      <c r="D393" s="26" t="str">
        <f t="shared" si="23"/>
        <v>Demand</v>
      </c>
      <c r="E393" s="10">
        <f t="shared" si="25"/>
        <v>2033</v>
      </c>
      <c r="F393" s="25" t="str">
        <f t="shared" si="24"/>
        <v>MKOFS</v>
      </c>
      <c r="I393" s="29">
        <f>IFERROR(ROUNDDOWN(VLOOKUP(F393,INDATA_FILL_DEMAND!$E$4:$F$251,2,FALSE)*(VLOOKUP(E393,$L$36:$N$69,3)/VLOOKUP(E393-1,$L$36:$N$69,3)),4),"")</f>
        <v>0.41499999999999998</v>
      </c>
    </row>
    <row r="394" spans="4:9" x14ac:dyDescent="0.3">
      <c r="D394" s="26" t="str">
        <f t="shared" si="23"/>
        <v>Demand</v>
      </c>
      <c r="E394" s="10">
        <f t="shared" si="25"/>
        <v>2033</v>
      </c>
      <c r="F394" s="25" t="str">
        <f t="shared" si="24"/>
        <v>MKOTH</v>
      </c>
      <c r="I394" s="29">
        <f>IFERROR(ROUNDDOWN(VLOOKUP(F394,INDATA_FILL_DEMAND!$E$4:$F$251,2,FALSE)*(VLOOKUP(E394,$L$36:$N$69,3)/VLOOKUP(E394-1,$L$36:$N$69,3)),4),"")</f>
        <v>8.5900000000000004E-2</v>
      </c>
    </row>
    <row r="395" spans="4:9" x14ac:dyDescent="0.3">
      <c r="D395" s="26" t="str">
        <f t="shared" si="23"/>
        <v>Demand</v>
      </c>
      <c r="E395" s="10">
        <f t="shared" si="25"/>
        <v>2033</v>
      </c>
      <c r="F395" s="25" t="str">
        <f t="shared" si="24"/>
        <v>MKSPO</v>
      </c>
      <c r="I395" s="29">
        <f>IFERROR(ROUNDDOWN(VLOOKUP(F395,INDATA_FILL_DEMAND!$E$4:$F$251,2,FALSE)*(VLOOKUP(E395,$L$36:$N$69,3)/VLOOKUP(E395-1,$L$36:$N$69,3)),4),"")</f>
        <v>0.18429999999999999</v>
      </c>
    </row>
    <row r="396" spans="4:9" x14ac:dyDescent="0.3">
      <c r="D396" s="26" t="str">
        <f t="shared" si="23"/>
        <v>Demand</v>
      </c>
      <c r="E396" s="10">
        <f t="shared" si="25"/>
        <v>2033</v>
      </c>
      <c r="F396" s="25" t="str">
        <f t="shared" si="24"/>
        <v>MKTCH</v>
      </c>
      <c r="I396" s="29">
        <f>IFERROR(ROUNDDOWN(VLOOKUP(F396,INDATA_FILL_DEMAND!$E$4:$F$251,2,FALSE)*(VLOOKUP(E396,$L$36:$N$69,3)/VLOOKUP(E396-1,$L$36:$N$69,3)),4),"")</f>
        <v>5.2299999999999999E-2</v>
      </c>
    </row>
    <row r="397" spans="4:9" x14ac:dyDescent="0.3">
      <c r="D397" s="26" t="str">
        <f t="shared" si="23"/>
        <v>Demand</v>
      </c>
      <c r="E397" s="10">
        <f t="shared" si="25"/>
        <v>2033</v>
      </c>
      <c r="F397" s="25" t="str">
        <f t="shared" si="24"/>
        <v>MLCUL</v>
      </c>
      <c r="I397" s="29">
        <f>IFERROR(ROUNDDOWN(VLOOKUP(F397,INDATA_FILL_DEMAND!$E$4:$F$251,2,FALSE)*(VLOOKUP(E397,$L$36:$N$69,3)/VLOOKUP(E397-1,$L$36:$N$69,3)),4),"")</f>
        <v>0.3604</v>
      </c>
    </row>
    <row r="398" spans="4:9" x14ac:dyDescent="0.3">
      <c r="D398" s="26" t="str">
        <f t="shared" ref="D398:D461" si="26">IF(AND(ISNUMBER(I398),I398&gt;0),"Demand","*")</f>
        <v>Demand</v>
      </c>
      <c r="E398" s="10">
        <f t="shared" si="25"/>
        <v>2033</v>
      </c>
      <c r="F398" s="25" t="str">
        <f t="shared" si="24"/>
        <v>MLEDU</v>
      </c>
      <c r="I398" s="29">
        <f>IFERROR(ROUNDDOWN(VLOOKUP(F398,INDATA_FILL_DEMAND!$E$4:$F$251,2,FALSE)*(VLOOKUP(E398,$L$36:$N$69,3)/VLOOKUP(E398-1,$L$36:$N$69,3)),4),"")</f>
        <v>0.86529999999999996</v>
      </c>
    </row>
    <row r="399" spans="4:9" x14ac:dyDescent="0.3">
      <c r="D399" s="26" t="str">
        <f t="shared" si="26"/>
        <v>*</v>
      </c>
      <c r="E399" s="10">
        <f t="shared" si="25"/>
        <v>2033</v>
      </c>
      <c r="F399" s="25" t="str">
        <f t="shared" si="24"/>
        <v>MLHOU</v>
      </c>
      <c r="I399" s="29">
        <f>IFERROR(ROUNDDOWN(VLOOKUP(F399,INDATA_FILL_DEMAND!$E$4:$F$251,2,FALSE)*(VLOOKUP(E399,$L$36:$N$69,3)/VLOOKUP(E399-1,$L$36:$N$69,3)),4),"")</f>
        <v>0</v>
      </c>
    </row>
    <row r="400" spans="4:9" x14ac:dyDescent="0.3">
      <c r="D400" s="26" t="str">
        <f t="shared" si="26"/>
        <v>Demand</v>
      </c>
      <c r="E400" s="10">
        <f t="shared" si="25"/>
        <v>2033</v>
      </c>
      <c r="F400" s="25" t="str">
        <f t="shared" si="24"/>
        <v>MLOFL</v>
      </c>
      <c r="I400" s="29">
        <f>IFERROR(ROUNDDOWN(VLOOKUP(F400,INDATA_FILL_DEMAND!$E$4:$F$251,2,FALSE)*(VLOOKUP(E400,$L$36:$N$69,3)/VLOOKUP(E400-1,$L$36:$N$69,3)),4),"")</f>
        <v>9.2200000000000004E-2</v>
      </c>
    </row>
    <row r="401" spans="4:9" x14ac:dyDescent="0.3">
      <c r="D401" s="26" t="str">
        <f t="shared" si="26"/>
        <v>Demand</v>
      </c>
      <c r="E401" s="10">
        <f t="shared" si="25"/>
        <v>2033</v>
      </c>
      <c r="F401" s="25" t="str">
        <f t="shared" si="24"/>
        <v>MLOFS</v>
      </c>
      <c r="I401" s="29">
        <f>IFERROR(ROUNDDOWN(VLOOKUP(F401,INDATA_FILL_DEMAND!$E$4:$F$251,2,FALSE)*(VLOOKUP(E401,$L$36:$N$69,3)/VLOOKUP(E401-1,$L$36:$N$69,3)),4),"")</f>
        <v>0.54920000000000002</v>
      </c>
    </row>
    <row r="402" spans="4:9" x14ac:dyDescent="0.3">
      <c r="D402" s="26" t="str">
        <f t="shared" si="26"/>
        <v>Demand</v>
      </c>
      <c r="E402" s="10">
        <f t="shared" si="25"/>
        <v>2033</v>
      </c>
      <c r="F402" s="25" t="str">
        <f t="shared" si="24"/>
        <v>MLOTH</v>
      </c>
      <c r="I402" s="29">
        <f>IFERROR(ROUNDDOWN(VLOOKUP(F402,INDATA_FILL_DEMAND!$E$4:$F$251,2,FALSE)*(VLOOKUP(E402,$L$36:$N$69,3)/VLOOKUP(E402-1,$L$36:$N$69,3)),4),"")</f>
        <v>0.1137</v>
      </c>
    </row>
    <row r="403" spans="4:9" x14ac:dyDescent="0.3">
      <c r="D403" s="26" t="str">
        <f t="shared" si="26"/>
        <v>Demand</v>
      </c>
      <c r="E403" s="10">
        <f t="shared" si="25"/>
        <v>2033</v>
      </c>
      <c r="F403" s="25" t="str">
        <f t="shared" si="24"/>
        <v>MLSPO</v>
      </c>
      <c r="I403" s="29">
        <f>IFERROR(ROUNDDOWN(VLOOKUP(F403,INDATA_FILL_DEMAND!$E$4:$F$251,2,FALSE)*(VLOOKUP(E403,$L$36:$N$69,3)/VLOOKUP(E403-1,$L$36:$N$69,3)),4),"")</f>
        <v>0.24399999999999999</v>
      </c>
    </row>
    <row r="404" spans="4:9" x14ac:dyDescent="0.3">
      <c r="D404" s="26" t="str">
        <f t="shared" si="26"/>
        <v>Demand</v>
      </c>
      <c r="E404" s="10">
        <f t="shared" si="25"/>
        <v>2033</v>
      </c>
      <c r="F404" s="25" t="str">
        <f t="shared" si="24"/>
        <v>MLTCH</v>
      </c>
      <c r="I404" s="29">
        <f>IFERROR(ROUNDDOWN(VLOOKUP(F404,INDATA_FILL_DEMAND!$E$4:$F$251,2,FALSE)*(VLOOKUP(E404,$L$36:$N$69,3)/VLOOKUP(E404-1,$L$36:$N$69,3)),4),"")</f>
        <v>6.93E-2</v>
      </c>
    </row>
    <row r="405" spans="4:9" x14ac:dyDescent="0.3">
      <c r="D405" s="26" t="str">
        <f t="shared" si="26"/>
        <v>Demand</v>
      </c>
      <c r="E405" s="10">
        <f t="shared" si="25"/>
        <v>2033</v>
      </c>
      <c r="F405" s="25" t="str">
        <f t="shared" si="24"/>
        <v>MOCUL</v>
      </c>
      <c r="I405" s="29">
        <f>IFERROR(ROUNDDOWN(VLOOKUP(F405,INDATA_FILL_DEMAND!$E$4:$F$251,2,FALSE)*(VLOOKUP(E405,$L$36:$N$69,3)/VLOOKUP(E405-1,$L$36:$N$69,3)),4),"")</f>
        <v>1.7079</v>
      </c>
    </row>
    <row r="406" spans="4:9" x14ac:dyDescent="0.3">
      <c r="D406" s="26" t="str">
        <f t="shared" si="26"/>
        <v>Demand</v>
      </c>
      <c r="E406" s="10">
        <f t="shared" si="25"/>
        <v>2033</v>
      </c>
      <c r="F406" s="25" t="str">
        <f t="shared" si="24"/>
        <v>MOEDU</v>
      </c>
      <c r="I406" s="29">
        <f>IFERROR(ROUNDDOWN(VLOOKUP(F406,INDATA_FILL_DEMAND!$E$4:$F$251,2,FALSE)*(VLOOKUP(E406,$L$36:$N$69,3)/VLOOKUP(E406-1,$L$36:$N$69,3)),4),"")</f>
        <v>4.1005000000000003</v>
      </c>
    </row>
    <row r="407" spans="4:9" x14ac:dyDescent="0.3">
      <c r="D407" s="26" t="str">
        <f t="shared" si="26"/>
        <v>*</v>
      </c>
      <c r="E407" s="10">
        <f t="shared" si="25"/>
        <v>2033</v>
      </c>
      <c r="F407" s="25" t="str">
        <f t="shared" si="24"/>
        <v>MOHOU</v>
      </c>
      <c r="I407" s="29">
        <f>IFERROR(ROUNDDOWN(VLOOKUP(F407,INDATA_FILL_DEMAND!$E$4:$F$251,2,FALSE)*(VLOOKUP(E407,$L$36:$N$69,3)/VLOOKUP(E407-1,$L$36:$N$69,3)),4),"")</f>
        <v>0</v>
      </c>
    </row>
    <row r="408" spans="4:9" x14ac:dyDescent="0.3">
      <c r="D408" s="26" t="str">
        <f t="shared" si="26"/>
        <v>Demand</v>
      </c>
      <c r="E408" s="10">
        <f t="shared" si="25"/>
        <v>2033</v>
      </c>
      <c r="F408" s="25" t="str">
        <f t="shared" si="24"/>
        <v>MOOFL</v>
      </c>
      <c r="I408" s="29">
        <f>IFERROR(ROUNDDOWN(VLOOKUP(F408,INDATA_FILL_DEMAND!$E$4:$F$251,2,FALSE)*(VLOOKUP(E408,$L$36:$N$69,3)/VLOOKUP(E408-1,$L$36:$N$69,3)),4),"")</f>
        <v>0.43709999999999999</v>
      </c>
    </row>
    <row r="409" spans="4:9" x14ac:dyDescent="0.3">
      <c r="D409" s="26" t="str">
        <f t="shared" si="26"/>
        <v>Demand</v>
      </c>
      <c r="E409" s="10">
        <f t="shared" si="25"/>
        <v>2033</v>
      </c>
      <c r="F409" s="25" t="str">
        <f t="shared" si="24"/>
        <v>MOOFS</v>
      </c>
      <c r="I409" s="29">
        <f>IFERROR(ROUNDDOWN(VLOOKUP(F409,INDATA_FILL_DEMAND!$E$4:$F$251,2,FALSE)*(VLOOKUP(E409,$L$36:$N$69,3)/VLOOKUP(E409-1,$L$36:$N$69,3)),4),"")</f>
        <v>2.6027</v>
      </c>
    </row>
    <row r="410" spans="4:9" x14ac:dyDescent="0.3">
      <c r="D410" s="26" t="str">
        <f t="shared" si="26"/>
        <v>Demand</v>
      </c>
      <c r="E410" s="10">
        <f t="shared" si="25"/>
        <v>2033</v>
      </c>
      <c r="F410" s="25" t="str">
        <f t="shared" si="24"/>
        <v>MOOTH</v>
      </c>
      <c r="I410" s="29">
        <f>IFERROR(ROUNDDOWN(VLOOKUP(F410,INDATA_FILL_DEMAND!$E$4:$F$251,2,FALSE)*(VLOOKUP(E410,$L$36:$N$69,3)/VLOOKUP(E410-1,$L$36:$N$69,3)),4),"")</f>
        <v>0.53910000000000002</v>
      </c>
    </row>
    <row r="411" spans="4:9" x14ac:dyDescent="0.3">
      <c r="D411" s="26" t="str">
        <f t="shared" si="26"/>
        <v>Demand</v>
      </c>
      <c r="E411" s="10">
        <f t="shared" si="25"/>
        <v>2033</v>
      </c>
      <c r="F411" s="25" t="str">
        <f t="shared" si="24"/>
        <v>MOSPO</v>
      </c>
      <c r="I411" s="29">
        <f>IFERROR(ROUNDDOWN(VLOOKUP(F411,INDATA_FILL_DEMAND!$E$4:$F$251,2,FALSE)*(VLOOKUP(E411,$L$36:$N$69,3)/VLOOKUP(E411-1,$L$36:$N$69,3)),4),"")</f>
        <v>1.1563000000000001</v>
      </c>
    </row>
    <row r="412" spans="4:9" x14ac:dyDescent="0.3">
      <c r="D412" s="26" t="str">
        <f t="shared" si="26"/>
        <v>Demand</v>
      </c>
      <c r="E412" s="10">
        <f t="shared" si="25"/>
        <v>2033</v>
      </c>
      <c r="F412" s="25" t="str">
        <f t="shared" si="24"/>
        <v>MOTCH</v>
      </c>
      <c r="I412" s="29">
        <f>IFERROR(ROUNDDOWN(VLOOKUP(F412,INDATA_FILL_DEMAND!$E$4:$F$251,2,FALSE)*(VLOOKUP(E412,$L$36:$N$69,3)/VLOOKUP(E412-1,$L$36:$N$69,3)),4),"")</f>
        <v>0.32840000000000003</v>
      </c>
    </row>
    <row r="413" spans="4:9" x14ac:dyDescent="0.3">
      <c r="D413" s="26" t="str">
        <f t="shared" si="26"/>
        <v>*</v>
      </c>
      <c r="E413" s="10">
        <f t="shared" si="25"/>
        <v>2033</v>
      </c>
      <c r="F413" s="25" t="str">
        <f t="shared" si="24"/>
        <v>MECUL</v>
      </c>
      <c r="I413" s="29">
        <f>IFERROR(ROUNDDOWN(VLOOKUP(F413,INDATA_FILL_DEMAND!$E$4:$F$251,2,FALSE)*(VLOOKUP(E413,$L$36:$N$69,3)/VLOOKUP(E413-1,$L$36:$N$69,3)),4),"")</f>
        <v>0</v>
      </c>
    </row>
    <row r="414" spans="4:9" x14ac:dyDescent="0.3">
      <c r="D414" s="26" t="str">
        <f t="shared" si="26"/>
        <v>*</v>
      </c>
      <c r="E414" s="10">
        <f t="shared" si="25"/>
        <v>2033</v>
      </c>
      <c r="F414" s="25" t="str">
        <f t="shared" si="24"/>
        <v>MEEDU</v>
      </c>
      <c r="I414" s="29">
        <f>IFERROR(ROUNDDOWN(VLOOKUP(F414,INDATA_FILL_DEMAND!$E$4:$F$251,2,FALSE)*(VLOOKUP(E414,$L$36:$N$69,3)/VLOOKUP(E414-1,$L$36:$N$69,3)),4),"")</f>
        <v>0</v>
      </c>
    </row>
    <row r="415" spans="4:9" x14ac:dyDescent="0.3">
      <c r="D415" s="26" t="str">
        <f t="shared" si="26"/>
        <v>*</v>
      </c>
      <c r="E415" s="10">
        <f t="shared" si="25"/>
        <v>2033</v>
      </c>
      <c r="F415" s="25" t="str">
        <f t="shared" si="24"/>
        <v>MEHOU</v>
      </c>
      <c r="I415" s="29">
        <f>IFERROR(ROUNDDOWN(VLOOKUP(F415,INDATA_FILL_DEMAND!$E$4:$F$251,2,FALSE)*(VLOOKUP(E415,$L$36:$N$69,3)/VLOOKUP(E415-1,$L$36:$N$69,3)),4),"")</f>
        <v>0</v>
      </c>
    </row>
    <row r="416" spans="4:9" x14ac:dyDescent="0.3">
      <c r="D416" s="26" t="str">
        <f t="shared" si="26"/>
        <v>*</v>
      </c>
      <c r="E416" s="10">
        <f t="shared" si="25"/>
        <v>2033</v>
      </c>
      <c r="F416" s="25" t="str">
        <f t="shared" si="24"/>
        <v>MEOFL</v>
      </c>
      <c r="I416" s="29">
        <f>IFERROR(ROUNDDOWN(VLOOKUP(F416,INDATA_FILL_DEMAND!$E$4:$F$251,2,FALSE)*(VLOOKUP(E416,$L$36:$N$69,3)/VLOOKUP(E416-1,$L$36:$N$69,3)),4),"")</f>
        <v>0</v>
      </c>
    </row>
    <row r="417" spans="4:9" x14ac:dyDescent="0.3">
      <c r="D417" s="26" t="str">
        <f t="shared" si="26"/>
        <v>*</v>
      </c>
      <c r="E417" s="10">
        <f t="shared" si="25"/>
        <v>2033</v>
      </c>
      <c r="F417" s="25" t="str">
        <f t="shared" si="24"/>
        <v>MEOFS</v>
      </c>
      <c r="I417" s="29">
        <f>IFERROR(ROUNDDOWN(VLOOKUP(F417,INDATA_FILL_DEMAND!$E$4:$F$251,2,FALSE)*(VLOOKUP(E417,$L$36:$N$69,3)/VLOOKUP(E417-1,$L$36:$N$69,3)),4),"")</f>
        <v>0</v>
      </c>
    </row>
    <row r="418" spans="4:9" x14ac:dyDescent="0.3">
      <c r="D418" s="26" t="str">
        <f t="shared" si="26"/>
        <v>*</v>
      </c>
      <c r="E418" s="10">
        <f t="shared" si="25"/>
        <v>2033</v>
      </c>
      <c r="F418" s="25" t="str">
        <f t="shared" si="24"/>
        <v>MEOTH</v>
      </c>
      <c r="I418" s="29">
        <f>IFERROR(ROUNDDOWN(VLOOKUP(F418,INDATA_FILL_DEMAND!$E$4:$F$251,2,FALSE)*(VLOOKUP(E418,$L$36:$N$69,3)/VLOOKUP(E418-1,$L$36:$N$69,3)),4),"")</f>
        <v>0</v>
      </c>
    </row>
    <row r="419" spans="4:9" x14ac:dyDescent="0.3">
      <c r="D419" s="26" t="str">
        <f t="shared" si="26"/>
        <v>*</v>
      </c>
      <c r="E419" s="10">
        <f t="shared" si="25"/>
        <v>2033</v>
      </c>
      <c r="F419" s="25" t="str">
        <f t="shared" si="24"/>
        <v>MESPO</v>
      </c>
      <c r="I419" s="29">
        <f>IFERROR(ROUNDDOWN(VLOOKUP(F419,INDATA_FILL_DEMAND!$E$4:$F$251,2,FALSE)*(VLOOKUP(E419,$L$36:$N$69,3)/VLOOKUP(E419-1,$L$36:$N$69,3)),4),"")</f>
        <v>0</v>
      </c>
    </row>
    <row r="420" spans="4:9" x14ac:dyDescent="0.3">
      <c r="D420" s="26" t="str">
        <f t="shared" si="26"/>
        <v>*</v>
      </c>
      <c r="E420" s="10">
        <f t="shared" si="25"/>
        <v>2033</v>
      </c>
      <c r="F420" s="25" t="str">
        <f t="shared" si="24"/>
        <v>METCH</v>
      </c>
      <c r="I420" s="29">
        <f>IFERROR(ROUNDDOWN(VLOOKUP(F420,INDATA_FILL_DEMAND!$E$4:$F$251,2,FALSE)*(VLOOKUP(E420,$L$36:$N$69,3)/VLOOKUP(E420-1,$L$36:$N$69,3)),4),"")</f>
        <v>0</v>
      </c>
    </row>
    <row r="421" spans="4:9" x14ac:dyDescent="0.3">
      <c r="D421" s="26" t="str">
        <f t="shared" si="26"/>
        <v>*</v>
      </c>
      <c r="E421" s="10">
        <f t="shared" si="25"/>
        <v>2033</v>
      </c>
      <c r="F421" s="25" t="str">
        <f t="shared" si="24"/>
        <v>TAI</v>
      </c>
      <c r="I421" s="29">
        <f>IFERROR(ROUNDDOWN(VLOOKUP(F421,INDATA_FILL_DEMAND!$E$4:$F$251,2,FALSE)*(VLOOKUP(E421,$L$36:$N$69,3)/VLOOKUP(E421-1,$L$36:$N$69,3)),4),"")</f>
        <v>0</v>
      </c>
    </row>
    <row r="422" spans="4:9" x14ac:dyDescent="0.3">
      <c r="D422" s="26" t="str">
        <f t="shared" si="26"/>
        <v>*</v>
      </c>
      <c r="E422" s="10">
        <f t="shared" si="25"/>
        <v>2033</v>
      </c>
      <c r="F422" s="25" t="str">
        <f t="shared" si="24"/>
        <v>TAI-C</v>
      </c>
      <c r="I422" s="29">
        <f>IFERROR(ROUNDDOWN(VLOOKUP(F422,INDATA_FILL_DEMAND!$E$4:$F$251,2,FALSE)*(VLOOKUP(E422,$L$36:$N$69,3)/VLOOKUP(E422-1,$L$36:$N$69,3)),4),"")</f>
        <v>0</v>
      </c>
    </row>
    <row r="423" spans="4:9" x14ac:dyDescent="0.3">
      <c r="D423" s="26" t="str">
        <f t="shared" si="26"/>
        <v>*</v>
      </c>
      <c r="E423" s="10">
        <f t="shared" si="25"/>
        <v>2033</v>
      </c>
      <c r="F423" s="25" t="str">
        <f t="shared" si="24"/>
        <v>TAV</v>
      </c>
      <c r="I423" s="29">
        <f>IFERROR(ROUNDDOWN(VLOOKUP(F423,INDATA_FILL_DEMAND!$E$4:$F$251,2,FALSE)*(VLOOKUP(E423,$L$36:$N$69,3)/VLOOKUP(E423-1,$L$36:$N$69,3)),4),"")</f>
        <v>0</v>
      </c>
    </row>
    <row r="424" spans="4:9" x14ac:dyDescent="0.3">
      <c r="D424" s="26" t="str">
        <f t="shared" si="26"/>
        <v>*</v>
      </c>
      <c r="E424" s="10">
        <f t="shared" si="25"/>
        <v>2033</v>
      </c>
      <c r="F424" s="25" t="str">
        <f t="shared" si="24"/>
        <v>TAV-C</v>
      </c>
      <c r="I424" s="29">
        <f>IFERROR(ROUNDDOWN(VLOOKUP(F424,INDATA_FILL_DEMAND!$E$4:$F$251,2,FALSE)*(VLOOKUP(E424,$L$36:$N$69,3)/VLOOKUP(E424-1,$L$36:$N$69,3)),4),"")</f>
        <v>0</v>
      </c>
    </row>
    <row r="425" spans="4:9" x14ac:dyDescent="0.3">
      <c r="D425" s="26" t="str">
        <f t="shared" si="26"/>
        <v>*</v>
      </c>
      <c r="E425" s="10">
        <f t="shared" si="25"/>
        <v>2033</v>
      </c>
      <c r="F425" s="25" t="str">
        <f t="shared" si="24"/>
        <v>TBI</v>
      </c>
      <c r="I425" s="29">
        <f>IFERROR(ROUNDDOWN(VLOOKUP(F425,INDATA_FILL_DEMAND!$E$4:$F$251,2,FALSE)*(VLOOKUP(E425,$L$36:$N$69,3)/VLOOKUP(E425-1,$L$36:$N$69,3)),4),"")</f>
        <v>0</v>
      </c>
    </row>
    <row r="426" spans="4:9" x14ac:dyDescent="0.3">
      <c r="D426" s="26" t="str">
        <f t="shared" si="26"/>
        <v>*</v>
      </c>
      <c r="E426" s="10">
        <f t="shared" si="25"/>
        <v>2033</v>
      </c>
      <c r="F426" s="25" t="str">
        <f t="shared" si="24"/>
        <v>TBI-C</v>
      </c>
      <c r="I426" s="29">
        <f>IFERROR(ROUNDDOWN(VLOOKUP(F426,INDATA_FILL_DEMAND!$E$4:$F$251,2,FALSE)*(VLOOKUP(E426,$L$36:$N$69,3)/VLOOKUP(E426-1,$L$36:$N$69,3)),4),"")</f>
        <v>0</v>
      </c>
    </row>
    <row r="427" spans="4:9" x14ac:dyDescent="0.3">
      <c r="D427" s="26" t="str">
        <f t="shared" si="26"/>
        <v>*</v>
      </c>
      <c r="E427" s="10">
        <f t="shared" si="25"/>
        <v>2033</v>
      </c>
      <c r="F427" s="25" t="str">
        <f t="shared" si="24"/>
        <v>TBU</v>
      </c>
      <c r="I427" s="29">
        <f>IFERROR(ROUNDDOWN(VLOOKUP(F427,INDATA_FILL_DEMAND!$E$4:$F$251,2,FALSE)*(VLOOKUP(E427,$L$36:$N$69,3)/VLOOKUP(E427-1,$L$36:$N$69,3)),4),"")</f>
        <v>0</v>
      </c>
    </row>
    <row r="428" spans="4:9" x14ac:dyDescent="0.3">
      <c r="D428" s="26" t="str">
        <f t="shared" si="26"/>
        <v>*</v>
      </c>
      <c r="E428" s="10">
        <f t="shared" si="25"/>
        <v>2033</v>
      </c>
      <c r="F428" s="25" t="str">
        <f t="shared" si="24"/>
        <v>TBU-C</v>
      </c>
      <c r="I428" s="29">
        <f>IFERROR(ROUNDDOWN(VLOOKUP(F428,INDATA_FILL_DEMAND!$E$4:$F$251,2,FALSE)*(VLOOKUP(E428,$L$36:$N$69,3)/VLOOKUP(E428-1,$L$36:$N$69,3)),4),"")</f>
        <v>0</v>
      </c>
    </row>
    <row r="429" spans="4:9" x14ac:dyDescent="0.3">
      <c r="D429" s="26" t="str">
        <f t="shared" si="26"/>
        <v>*</v>
      </c>
      <c r="E429" s="10">
        <f t="shared" si="25"/>
        <v>2033</v>
      </c>
      <c r="F429" s="25" t="str">
        <f t="shared" si="24"/>
        <v>TCL</v>
      </c>
      <c r="I429" s="29">
        <f>IFERROR(ROUNDDOWN(VLOOKUP(F429,INDATA_FILL_DEMAND!$E$4:$F$251,2,FALSE)*(VLOOKUP(E429,$L$36:$N$69,3)/VLOOKUP(E429-1,$L$36:$N$69,3)),4),"")</f>
        <v>0</v>
      </c>
    </row>
    <row r="430" spans="4:9" x14ac:dyDescent="0.3">
      <c r="D430" s="26" t="str">
        <f t="shared" si="26"/>
        <v>*</v>
      </c>
      <c r="E430" s="10">
        <f t="shared" si="25"/>
        <v>2033</v>
      </c>
      <c r="F430" s="25" t="str">
        <f t="shared" si="24"/>
        <v>TCL-C</v>
      </c>
      <c r="I430" s="29">
        <f>IFERROR(ROUNDDOWN(VLOOKUP(F430,INDATA_FILL_DEMAND!$E$4:$F$251,2,FALSE)*(VLOOKUP(E430,$L$36:$N$69,3)/VLOOKUP(E430-1,$L$36:$N$69,3)),4),"")</f>
        <v>0</v>
      </c>
    </row>
    <row r="431" spans="4:9" x14ac:dyDescent="0.3">
      <c r="D431" s="26" t="str">
        <f t="shared" si="26"/>
        <v>*</v>
      </c>
      <c r="E431" s="10">
        <f t="shared" si="25"/>
        <v>2033</v>
      </c>
      <c r="F431" s="25" t="str">
        <f t="shared" si="24"/>
        <v>TCL-P</v>
      </c>
      <c r="I431" s="29">
        <f>IFERROR(ROUNDDOWN(VLOOKUP(F431,INDATA_FILL_DEMAND!$E$4:$F$251,2,FALSE)*(VLOOKUP(E431,$L$36:$N$69,3)/VLOOKUP(E431-1,$L$36:$N$69,3)),4),"")</f>
        <v>0</v>
      </c>
    </row>
    <row r="432" spans="4:9" x14ac:dyDescent="0.3">
      <c r="D432" s="26" t="str">
        <f t="shared" si="26"/>
        <v>*</v>
      </c>
      <c r="E432" s="10">
        <f t="shared" si="25"/>
        <v>2033</v>
      </c>
      <c r="F432" s="25" t="str">
        <f t="shared" si="24"/>
        <v>TCS</v>
      </c>
      <c r="I432" s="29">
        <f>IFERROR(ROUNDDOWN(VLOOKUP(F432,INDATA_FILL_DEMAND!$E$4:$F$251,2,FALSE)*(VLOOKUP(E432,$L$36:$N$69,3)/VLOOKUP(E432-1,$L$36:$N$69,3)),4),"")</f>
        <v>0</v>
      </c>
    </row>
    <row r="433" spans="4:9" x14ac:dyDescent="0.3">
      <c r="D433" s="26" t="str">
        <f t="shared" si="26"/>
        <v>*</v>
      </c>
      <c r="E433" s="10">
        <f t="shared" si="25"/>
        <v>2033</v>
      </c>
      <c r="F433" s="25" t="str">
        <f t="shared" si="24"/>
        <v>TCS-C</v>
      </c>
      <c r="I433" s="29">
        <f>IFERROR(ROUNDDOWN(VLOOKUP(F433,INDATA_FILL_DEMAND!$E$4:$F$251,2,FALSE)*(VLOOKUP(E433,$L$36:$N$69,3)/VLOOKUP(E433-1,$L$36:$N$69,3)),4),"")</f>
        <v>0</v>
      </c>
    </row>
    <row r="434" spans="4:9" x14ac:dyDescent="0.3">
      <c r="D434" s="26" t="str">
        <f t="shared" si="26"/>
        <v>*</v>
      </c>
      <c r="E434" s="10">
        <f t="shared" si="25"/>
        <v>2033</v>
      </c>
      <c r="F434" s="25" t="str">
        <f t="shared" si="24"/>
        <v>TCS-P</v>
      </c>
      <c r="I434" s="29">
        <f>IFERROR(ROUNDDOWN(VLOOKUP(F434,INDATA_FILL_DEMAND!$E$4:$F$251,2,FALSE)*(VLOOKUP(E434,$L$36:$N$69,3)/VLOOKUP(E434-1,$L$36:$N$69,3)),4),"")</f>
        <v>0</v>
      </c>
    </row>
    <row r="435" spans="4:9" x14ac:dyDescent="0.3">
      <c r="D435" s="26" t="str">
        <f t="shared" si="26"/>
        <v>*</v>
      </c>
      <c r="E435" s="10">
        <f t="shared" si="25"/>
        <v>2033</v>
      </c>
      <c r="F435" s="25" t="str">
        <f t="shared" si="24"/>
        <v>TLEP</v>
      </c>
      <c r="I435" s="29">
        <f>IFERROR(ROUNDDOWN(VLOOKUP(F435,INDATA_FILL_DEMAND!$E$4:$F$251,2,FALSE)*(VLOOKUP(E435,$L$36:$N$69,3)/VLOOKUP(E435-1,$L$36:$N$69,3)),4),"")</f>
        <v>0</v>
      </c>
    </row>
    <row r="436" spans="4:9" x14ac:dyDescent="0.3">
      <c r="D436" s="26" t="str">
        <f t="shared" si="26"/>
        <v>*</v>
      </c>
      <c r="E436" s="10">
        <f t="shared" si="25"/>
        <v>2033</v>
      </c>
      <c r="F436" s="25" t="str">
        <f t="shared" si="24"/>
        <v>TLEP-C</v>
      </c>
      <c r="I436" s="29">
        <f>IFERROR(ROUNDDOWN(VLOOKUP(F436,INDATA_FILL_DEMAND!$E$4:$F$251,2,FALSE)*(VLOOKUP(E436,$L$36:$N$69,3)/VLOOKUP(E436-1,$L$36:$N$69,3)),4),"")</f>
        <v>0</v>
      </c>
    </row>
    <row r="437" spans="4:9" x14ac:dyDescent="0.3">
      <c r="D437" s="26" t="str">
        <f t="shared" si="26"/>
        <v>*</v>
      </c>
      <c r="E437" s="10">
        <f t="shared" si="25"/>
        <v>2033</v>
      </c>
      <c r="F437" s="25" t="str">
        <f t="shared" si="24"/>
        <v>TMO</v>
      </c>
      <c r="I437" s="29">
        <f>IFERROR(ROUNDDOWN(VLOOKUP(F437,INDATA_FILL_DEMAND!$E$4:$F$251,2,FALSE)*(VLOOKUP(E437,$L$36:$N$69,3)/VLOOKUP(E437-1,$L$36:$N$69,3)),4),"")</f>
        <v>0</v>
      </c>
    </row>
    <row r="438" spans="4:9" x14ac:dyDescent="0.3">
      <c r="D438" s="26" t="str">
        <f t="shared" si="26"/>
        <v>*</v>
      </c>
      <c r="E438" s="10">
        <f t="shared" si="25"/>
        <v>2033</v>
      </c>
      <c r="F438" s="25" t="str">
        <f t="shared" si="24"/>
        <v>TMO-C</v>
      </c>
      <c r="I438" s="29">
        <f>IFERROR(ROUNDDOWN(VLOOKUP(F438,INDATA_FILL_DEMAND!$E$4:$F$251,2,FALSE)*(VLOOKUP(E438,$L$36:$N$69,3)/VLOOKUP(E438-1,$L$36:$N$69,3)),4),"")</f>
        <v>0</v>
      </c>
    </row>
    <row r="439" spans="4:9" x14ac:dyDescent="0.3">
      <c r="D439" s="26" t="str">
        <f t="shared" si="26"/>
        <v>*</v>
      </c>
      <c r="E439" s="10">
        <f t="shared" si="25"/>
        <v>2033</v>
      </c>
      <c r="F439" s="25" t="str">
        <f t="shared" si="24"/>
        <v>TNA</v>
      </c>
      <c r="I439" s="29">
        <f>IFERROR(ROUNDDOWN(VLOOKUP(F439,INDATA_FILL_DEMAND!$E$4:$F$251,2,FALSE)*(VLOOKUP(E439,$L$36:$N$69,3)/VLOOKUP(E439-1,$L$36:$N$69,3)),4),"")</f>
        <v>0</v>
      </c>
    </row>
    <row r="440" spans="4:9" x14ac:dyDescent="0.3">
      <c r="D440" s="26" t="str">
        <f t="shared" si="26"/>
        <v>*</v>
      </c>
      <c r="E440" s="10">
        <f t="shared" si="25"/>
        <v>2033</v>
      </c>
      <c r="F440" s="25" t="str">
        <f t="shared" si="24"/>
        <v>TNA-C</v>
      </c>
      <c r="I440" s="29">
        <f>IFERROR(ROUNDDOWN(VLOOKUP(F440,INDATA_FILL_DEMAND!$E$4:$F$251,2,FALSE)*(VLOOKUP(E440,$L$36:$N$69,3)/VLOOKUP(E440-1,$L$36:$N$69,3)),4),"")</f>
        <v>0</v>
      </c>
    </row>
    <row r="441" spans="4:9" x14ac:dyDescent="0.3">
      <c r="D441" s="26" t="str">
        <f t="shared" si="26"/>
        <v>*</v>
      </c>
      <c r="E441" s="10">
        <f t="shared" si="25"/>
        <v>2033</v>
      </c>
      <c r="F441" s="25" t="str">
        <f t="shared" si="24"/>
        <v>TNC</v>
      </c>
      <c r="I441" s="29">
        <f>IFERROR(ROUNDDOWN(VLOOKUP(F441,INDATA_FILL_DEMAND!$E$4:$F$251,2,FALSE)*(VLOOKUP(E441,$L$36:$N$69,3)/VLOOKUP(E441-1,$L$36:$N$69,3)),4),"")</f>
        <v>0</v>
      </c>
    </row>
    <row r="442" spans="4:9" x14ac:dyDescent="0.3">
      <c r="D442" s="26" t="str">
        <f t="shared" si="26"/>
        <v>*</v>
      </c>
      <c r="E442" s="10">
        <f t="shared" si="25"/>
        <v>2033</v>
      </c>
      <c r="F442" s="25" t="str">
        <f t="shared" si="24"/>
        <v>TNC-C</v>
      </c>
      <c r="I442" s="29">
        <f>IFERROR(ROUNDDOWN(VLOOKUP(F442,INDATA_FILL_DEMAND!$E$4:$F$251,2,FALSE)*(VLOOKUP(E442,$L$36:$N$69,3)/VLOOKUP(E442-1,$L$36:$N$69,3)),4),"")</f>
        <v>0</v>
      </c>
    </row>
    <row r="443" spans="4:9" x14ac:dyDescent="0.3">
      <c r="D443" s="26" t="str">
        <f t="shared" si="26"/>
        <v>*</v>
      </c>
      <c r="E443" s="10">
        <f t="shared" si="25"/>
        <v>2033</v>
      </c>
      <c r="F443" s="25" t="str">
        <f t="shared" si="24"/>
        <v>TNO</v>
      </c>
      <c r="I443" s="29">
        <f>IFERROR(ROUNDDOWN(VLOOKUP(F443,INDATA_FILL_DEMAND!$E$4:$F$251,2,FALSE)*(VLOOKUP(E443,$L$36:$N$69,3)/VLOOKUP(E443-1,$L$36:$N$69,3)),4),"")</f>
        <v>0</v>
      </c>
    </row>
    <row r="444" spans="4:9" x14ac:dyDescent="0.3">
      <c r="D444" s="26" t="str">
        <f t="shared" si="26"/>
        <v>*</v>
      </c>
      <c r="E444" s="10">
        <f t="shared" si="25"/>
        <v>2033</v>
      </c>
      <c r="F444" s="25" t="str">
        <f t="shared" si="24"/>
        <v>TNO-C</v>
      </c>
      <c r="I444" s="29">
        <f>IFERROR(ROUNDDOWN(VLOOKUP(F444,INDATA_FILL_DEMAND!$E$4:$F$251,2,FALSE)*(VLOOKUP(E444,$L$36:$N$69,3)/VLOOKUP(E444-1,$L$36:$N$69,3)),4),"")</f>
        <v>0</v>
      </c>
    </row>
    <row r="445" spans="4:9" x14ac:dyDescent="0.3">
      <c r="D445" s="26" t="str">
        <f t="shared" si="26"/>
        <v>*</v>
      </c>
      <c r="E445" s="10">
        <f t="shared" si="25"/>
        <v>2033</v>
      </c>
      <c r="F445" s="25" t="str">
        <f t="shared" si="24"/>
        <v>TTH</v>
      </c>
      <c r="I445" s="29">
        <f>IFERROR(ROUNDDOWN(VLOOKUP(F445,INDATA_FILL_DEMAND!$E$4:$F$251,2,FALSE)*(VLOOKUP(E445,$L$36:$N$69,3)/VLOOKUP(E445-1,$L$36:$N$69,3)),4),"")</f>
        <v>0</v>
      </c>
    </row>
    <row r="446" spans="4:9" x14ac:dyDescent="0.3">
      <c r="D446" s="26" t="str">
        <f t="shared" si="26"/>
        <v>*</v>
      </c>
      <c r="E446" s="10">
        <f t="shared" si="25"/>
        <v>2033</v>
      </c>
      <c r="F446" s="25" t="str">
        <f t="shared" ref="F446:F509" si="27">F198</f>
        <v>TTH-C</v>
      </c>
      <c r="I446" s="29">
        <f>IFERROR(ROUNDDOWN(VLOOKUP(F446,INDATA_FILL_DEMAND!$E$4:$F$251,2,FALSE)*(VLOOKUP(E446,$L$36:$N$69,3)/VLOOKUP(E446-1,$L$36:$N$69,3)),4),"")</f>
        <v>0</v>
      </c>
    </row>
    <row r="447" spans="4:9" x14ac:dyDescent="0.3">
      <c r="D447" s="26" t="str">
        <f t="shared" si="26"/>
        <v>*</v>
      </c>
      <c r="E447" s="10">
        <f t="shared" ref="E447:E500" si="28">E446</f>
        <v>2033</v>
      </c>
      <c r="F447" s="25" t="str">
        <f t="shared" si="27"/>
        <v>TTL</v>
      </c>
      <c r="I447" s="29">
        <f>IFERROR(ROUNDDOWN(VLOOKUP(F447,INDATA_FILL_DEMAND!$E$4:$F$251,2,FALSE)*(VLOOKUP(E447,$L$36:$N$69,3)/VLOOKUP(E447-1,$L$36:$N$69,3)),4),"")</f>
        <v>0</v>
      </c>
    </row>
    <row r="448" spans="4:9" x14ac:dyDescent="0.3">
      <c r="D448" s="26" t="str">
        <f t="shared" si="26"/>
        <v>*</v>
      </c>
      <c r="E448" s="10">
        <f t="shared" si="28"/>
        <v>2033</v>
      </c>
      <c r="F448" s="25" t="str">
        <f t="shared" si="27"/>
        <v>TTL-C</v>
      </c>
      <c r="I448" s="29">
        <f>IFERROR(ROUNDDOWN(VLOOKUP(F448,INDATA_FILL_DEMAND!$E$4:$F$251,2,FALSE)*(VLOOKUP(E448,$L$36:$N$69,3)/VLOOKUP(E448-1,$L$36:$N$69,3)),4),"")</f>
        <v>0</v>
      </c>
    </row>
    <row r="449" spans="4:9" x14ac:dyDescent="0.3">
      <c r="D449" s="26" t="str">
        <f t="shared" si="26"/>
        <v>*</v>
      </c>
      <c r="E449" s="10">
        <f t="shared" si="28"/>
        <v>2033</v>
      </c>
      <c r="F449" s="25" t="str">
        <f t="shared" si="27"/>
        <v>TTM</v>
      </c>
      <c r="I449" s="29">
        <f>IFERROR(ROUNDDOWN(VLOOKUP(F449,INDATA_FILL_DEMAND!$E$4:$F$251,2,FALSE)*(VLOOKUP(E449,$L$36:$N$69,3)/VLOOKUP(E449-1,$L$36:$N$69,3)),4),"")</f>
        <v>0</v>
      </c>
    </row>
    <row r="450" spans="4:9" x14ac:dyDescent="0.3">
      <c r="D450" s="26" t="str">
        <f t="shared" si="26"/>
        <v>*</v>
      </c>
      <c r="E450" s="10">
        <f t="shared" si="28"/>
        <v>2033</v>
      </c>
      <c r="F450" s="25" t="str">
        <f t="shared" si="27"/>
        <v>TTM-C</v>
      </c>
      <c r="I450" s="29">
        <f>IFERROR(ROUNDDOWN(VLOOKUP(F450,INDATA_FILL_DEMAND!$E$4:$F$251,2,FALSE)*(VLOOKUP(E450,$L$36:$N$69,3)/VLOOKUP(E450-1,$L$36:$N$69,3)),4),"")</f>
        <v>0</v>
      </c>
    </row>
    <row r="451" spans="4:9" x14ac:dyDescent="0.3">
      <c r="D451" s="26" t="str">
        <f t="shared" si="26"/>
        <v>*</v>
      </c>
      <c r="E451" s="10">
        <f t="shared" si="28"/>
        <v>2033</v>
      </c>
      <c r="F451" s="25" t="str">
        <f t="shared" si="27"/>
        <v>TTP</v>
      </c>
      <c r="I451" s="29">
        <f>IFERROR(ROUNDDOWN(VLOOKUP(F451,INDATA_FILL_DEMAND!$E$4:$F$251,2,FALSE)*(VLOOKUP(E451,$L$36:$N$69,3)/VLOOKUP(E451-1,$L$36:$N$69,3)),4),"")</f>
        <v>0</v>
      </c>
    </row>
    <row r="452" spans="4:9" x14ac:dyDescent="0.3">
      <c r="D452" s="26" t="str">
        <f t="shared" si="26"/>
        <v>*</v>
      </c>
      <c r="E452" s="10">
        <f t="shared" si="28"/>
        <v>2033</v>
      </c>
      <c r="F452" s="25" t="str">
        <f t="shared" si="27"/>
        <v>TTP-C</v>
      </c>
      <c r="I452" s="29">
        <f>IFERROR(ROUNDDOWN(VLOOKUP(F452,INDATA_FILL_DEMAND!$E$4:$F$251,2,FALSE)*(VLOOKUP(E452,$L$36:$N$69,3)/VLOOKUP(E452-1,$L$36:$N$69,3)),4),"")</f>
        <v>0</v>
      </c>
    </row>
    <row r="453" spans="4:9" x14ac:dyDescent="0.3">
      <c r="D453" s="26" t="str">
        <f t="shared" si="26"/>
        <v>*</v>
      </c>
      <c r="E453" s="10">
        <f t="shared" si="28"/>
        <v>2033</v>
      </c>
      <c r="F453" s="25" t="str">
        <f t="shared" si="27"/>
        <v>TWN</v>
      </c>
      <c r="I453" s="29">
        <f>IFERROR(ROUNDDOWN(VLOOKUP(F453,INDATA_FILL_DEMAND!$E$4:$F$251,2,FALSE)*(VLOOKUP(E453,$L$36:$N$69,3)/VLOOKUP(E453-1,$L$36:$N$69,3)),4),"")</f>
        <v>0</v>
      </c>
    </row>
    <row r="454" spans="4:9" x14ac:dyDescent="0.3">
      <c r="D454" s="26" t="str">
        <f t="shared" si="26"/>
        <v>*</v>
      </c>
      <c r="E454" s="10">
        <f t="shared" si="28"/>
        <v>2033</v>
      </c>
      <c r="F454" s="25" t="str">
        <f t="shared" si="27"/>
        <v>TWN-C</v>
      </c>
      <c r="I454" s="29">
        <f>IFERROR(ROUNDDOWN(VLOOKUP(F454,INDATA_FILL_DEMAND!$E$4:$F$251,2,FALSE)*(VLOOKUP(E454,$L$36:$N$69,3)/VLOOKUP(E454-1,$L$36:$N$69,3)),4),"")</f>
        <v>0</v>
      </c>
    </row>
    <row r="455" spans="4:9" x14ac:dyDescent="0.3">
      <c r="D455" s="26" t="str">
        <f t="shared" si="26"/>
        <v>*</v>
      </c>
      <c r="E455" s="10">
        <f t="shared" si="28"/>
        <v>2033</v>
      </c>
      <c r="F455" s="25" t="str">
        <f t="shared" si="27"/>
        <v>TYEP</v>
      </c>
      <c r="I455" s="29">
        <f>IFERROR(ROUNDDOWN(VLOOKUP(F455,INDATA_FILL_DEMAND!$E$4:$F$251,2,FALSE)*(VLOOKUP(E455,$L$36:$N$69,3)/VLOOKUP(E455-1,$L$36:$N$69,3)),4),"")</f>
        <v>0</v>
      </c>
    </row>
    <row r="456" spans="4:9" x14ac:dyDescent="0.3">
      <c r="D456" s="26" t="str">
        <f t="shared" si="26"/>
        <v>*</v>
      </c>
      <c r="E456" s="10">
        <f t="shared" si="28"/>
        <v>2033</v>
      </c>
      <c r="F456" s="25" t="str">
        <f t="shared" si="27"/>
        <v>TYEP-C</v>
      </c>
      <c r="I456" s="29">
        <f>IFERROR(ROUNDDOWN(VLOOKUP(F456,INDATA_FILL_DEMAND!$E$4:$F$251,2,FALSE)*(VLOOKUP(E456,$L$36:$N$69,3)/VLOOKUP(E456-1,$L$36:$N$69,3)),4),"")</f>
        <v>0</v>
      </c>
    </row>
    <row r="457" spans="4:9" x14ac:dyDescent="0.3">
      <c r="D457" s="26" t="str">
        <f t="shared" si="26"/>
        <v>*</v>
      </c>
      <c r="E457" s="10">
        <f t="shared" si="28"/>
        <v>2033</v>
      </c>
      <c r="F457" s="25" t="str">
        <f t="shared" si="27"/>
        <v>TYNP</v>
      </c>
      <c r="I457" s="29">
        <f>IFERROR(ROUNDDOWN(VLOOKUP(F457,INDATA_FILL_DEMAND!$E$4:$F$251,2,FALSE)*(VLOOKUP(E457,$L$36:$N$69,3)/VLOOKUP(E457-1,$L$36:$N$69,3)),4),"")</f>
        <v>0</v>
      </c>
    </row>
    <row r="458" spans="4:9" x14ac:dyDescent="0.3">
      <c r="D458" s="26" t="str">
        <f t="shared" si="26"/>
        <v>*</v>
      </c>
      <c r="E458" s="10">
        <f t="shared" si="28"/>
        <v>2033</v>
      </c>
      <c r="F458" s="25" t="str">
        <f t="shared" si="27"/>
        <v>TYNP-C</v>
      </c>
      <c r="I458" s="29">
        <f>IFERROR(ROUNDDOWN(VLOOKUP(F458,INDATA_FILL_DEMAND!$E$4:$F$251,2,FALSE)*(VLOOKUP(E458,$L$36:$N$69,3)/VLOOKUP(E458-1,$L$36:$N$69,3)),4),"")</f>
        <v>0</v>
      </c>
    </row>
    <row r="459" spans="4:9" x14ac:dyDescent="0.3">
      <c r="D459" s="26" t="str">
        <f t="shared" si="26"/>
        <v>*</v>
      </c>
      <c r="E459" s="10">
        <f t="shared" si="28"/>
        <v>2033</v>
      </c>
      <c r="F459" s="25" t="str">
        <f t="shared" si="27"/>
        <v>TLEF</v>
      </c>
      <c r="I459" s="29">
        <f>IFERROR(ROUNDDOWN(VLOOKUP(F459,INDATA_FILL_DEMAND!$E$4:$F$251,2,FALSE)*(VLOOKUP(E459,$L$36:$N$69,3)/VLOOKUP(E459-1,$L$36:$N$69,3)),4),"")</f>
        <v>0</v>
      </c>
    </row>
    <row r="460" spans="4:9" x14ac:dyDescent="0.3">
      <c r="D460" s="26" t="str">
        <f t="shared" si="26"/>
        <v>*</v>
      </c>
      <c r="E460" s="10">
        <f t="shared" si="28"/>
        <v>2033</v>
      </c>
      <c r="F460" s="25" t="str">
        <f t="shared" si="27"/>
        <v>TLEF-C</v>
      </c>
      <c r="I460" s="29">
        <f>IFERROR(ROUNDDOWN(VLOOKUP(F460,INDATA_FILL_DEMAND!$E$4:$F$251,2,FALSE)*(VLOOKUP(E460,$L$36:$N$69,3)/VLOOKUP(E460-1,$L$36:$N$69,3)),4),"")</f>
        <v>0</v>
      </c>
    </row>
    <row r="461" spans="4:9" x14ac:dyDescent="0.3">
      <c r="D461" s="26" t="str">
        <f t="shared" si="26"/>
        <v>*</v>
      </c>
      <c r="E461" s="10">
        <f t="shared" si="28"/>
        <v>2033</v>
      </c>
      <c r="F461" s="25" t="str">
        <f t="shared" si="27"/>
        <v>TFLL</v>
      </c>
      <c r="I461" s="29">
        <f>IFERROR(ROUNDDOWN(VLOOKUP(F461,INDATA_FILL_DEMAND!$E$4:$F$251,2,FALSE)*(VLOOKUP(E461,$L$36:$N$69,3)/VLOOKUP(E461-1,$L$36:$N$69,3)),4),"")</f>
        <v>0</v>
      </c>
    </row>
    <row r="462" spans="4:9" x14ac:dyDescent="0.3">
      <c r="D462" s="26" t="str">
        <f t="shared" ref="D462:D525" si="29">IF(AND(ISNUMBER(I462),I462&gt;0),"Demand","*")</f>
        <v>*</v>
      </c>
      <c r="E462" s="10">
        <f t="shared" si="28"/>
        <v>2033</v>
      </c>
      <c r="F462" s="25" t="str">
        <f t="shared" si="27"/>
        <v>TFLL-C</v>
      </c>
      <c r="I462" s="29">
        <f>IFERROR(ROUNDDOWN(VLOOKUP(F462,INDATA_FILL_DEMAND!$E$4:$F$251,2,FALSE)*(VLOOKUP(E462,$L$36:$N$69,3)/VLOOKUP(E462-1,$L$36:$N$69,3)),4),"")</f>
        <v>0</v>
      </c>
    </row>
    <row r="463" spans="4:9" x14ac:dyDescent="0.3">
      <c r="D463" s="26" t="str">
        <f t="shared" si="29"/>
        <v>*</v>
      </c>
      <c r="E463" s="10">
        <f t="shared" si="28"/>
        <v>2033</v>
      </c>
      <c r="F463" s="25" t="str">
        <f t="shared" si="27"/>
        <v>TFLS</v>
      </c>
      <c r="I463" s="29">
        <f>IFERROR(ROUNDDOWN(VLOOKUP(F463,INDATA_FILL_DEMAND!$E$4:$F$251,2,FALSE)*(VLOOKUP(E463,$L$36:$N$69,3)/VLOOKUP(E463-1,$L$36:$N$69,3)),4),"")</f>
        <v>0</v>
      </c>
    </row>
    <row r="464" spans="4:9" x14ac:dyDescent="0.3">
      <c r="D464" s="26" t="str">
        <f t="shared" si="29"/>
        <v>*</v>
      </c>
      <c r="E464" s="10">
        <f t="shared" si="28"/>
        <v>2033</v>
      </c>
      <c r="F464" s="25" t="str">
        <f t="shared" si="27"/>
        <v>TFLS-C</v>
      </c>
      <c r="I464" s="29">
        <f>IFERROR(ROUNDDOWN(VLOOKUP(F464,INDATA_FILL_DEMAND!$E$4:$F$251,2,FALSE)*(VLOOKUP(E464,$L$36:$N$69,3)/VLOOKUP(E464-1,$L$36:$N$69,3)),4),"")</f>
        <v>0</v>
      </c>
    </row>
    <row r="465" spans="4:9" x14ac:dyDescent="0.3">
      <c r="D465" s="26" t="str">
        <f t="shared" si="29"/>
        <v>*</v>
      </c>
      <c r="E465" s="10">
        <f t="shared" si="28"/>
        <v>2033</v>
      </c>
      <c r="F465" s="25" t="str">
        <f t="shared" si="27"/>
        <v>TFML</v>
      </c>
      <c r="I465" s="29">
        <f>IFERROR(ROUNDDOWN(VLOOKUP(F465,INDATA_FILL_DEMAND!$E$4:$F$251,2,FALSE)*(VLOOKUP(E465,$L$36:$N$69,3)/VLOOKUP(E465-1,$L$36:$N$69,3)),4),"")</f>
        <v>0</v>
      </c>
    </row>
    <row r="466" spans="4:9" x14ac:dyDescent="0.3">
      <c r="D466" s="26" t="str">
        <f t="shared" si="29"/>
        <v>*</v>
      </c>
      <c r="E466" s="10">
        <f t="shared" si="28"/>
        <v>2033</v>
      </c>
      <c r="F466" s="25" t="str">
        <f t="shared" si="27"/>
        <v>TFML-C</v>
      </c>
      <c r="I466" s="29">
        <f>IFERROR(ROUNDDOWN(VLOOKUP(F466,INDATA_FILL_DEMAND!$E$4:$F$251,2,FALSE)*(VLOOKUP(E466,$L$36:$N$69,3)/VLOOKUP(E466-1,$L$36:$N$69,3)),4),"")</f>
        <v>0</v>
      </c>
    </row>
    <row r="467" spans="4:9" x14ac:dyDescent="0.3">
      <c r="D467" s="26" t="str">
        <f t="shared" si="29"/>
        <v>*</v>
      </c>
      <c r="E467" s="10">
        <f t="shared" si="28"/>
        <v>2033</v>
      </c>
      <c r="F467" s="25" t="str">
        <f t="shared" si="27"/>
        <v>TFMS</v>
      </c>
      <c r="I467" s="29">
        <f>IFERROR(ROUNDDOWN(VLOOKUP(F467,INDATA_FILL_DEMAND!$E$4:$F$251,2,FALSE)*(VLOOKUP(E467,$L$36:$N$69,3)/VLOOKUP(E467-1,$L$36:$N$69,3)),4),"")</f>
        <v>0</v>
      </c>
    </row>
    <row r="468" spans="4:9" x14ac:dyDescent="0.3">
      <c r="D468" s="26" t="str">
        <f t="shared" si="29"/>
        <v>*</v>
      </c>
      <c r="E468" s="10">
        <f t="shared" si="28"/>
        <v>2033</v>
      </c>
      <c r="F468" s="25" t="str">
        <f t="shared" si="27"/>
        <v>TFMS-C</v>
      </c>
      <c r="I468" s="29">
        <f>IFERROR(ROUNDDOWN(VLOOKUP(F468,INDATA_FILL_DEMAND!$E$4:$F$251,2,FALSE)*(VLOOKUP(E468,$L$36:$N$69,3)/VLOOKUP(E468-1,$L$36:$N$69,3)),4),"")</f>
        <v>0</v>
      </c>
    </row>
    <row r="469" spans="4:9" x14ac:dyDescent="0.3">
      <c r="D469" s="26" t="str">
        <f t="shared" si="29"/>
        <v>*</v>
      </c>
      <c r="E469" s="10">
        <f t="shared" si="28"/>
        <v>2033</v>
      </c>
      <c r="F469" s="25" t="str">
        <f t="shared" si="27"/>
        <v>TFRL</v>
      </c>
      <c r="I469" s="29">
        <f>IFERROR(ROUNDDOWN(VLOOKUP(F469,INDATA_FILL_DEMAND!$E$4:$F$251,2,FALSE)*(VLOOKUP(E469,$L$36:$N$69,3)/VLOOKUP(E469-1,$L$36:$N$69,3)),4),"")</f>
        <v>0</v>
      </c>
    </row>
    <row r="470" spans="4:9" x14ac:dyDescent="0.3">
      <c r="D470" s="26" t="str">
        <f t="shared" si="29"/>
        <v>*</v>
      </c>
      <c r="E470" s="10">
        <f t="shared" si="28"/>
        <v>2033</v>
      </c>
      <c r="F470" s="25" t="str">
        <f t="shared" si="27"/>
        <v>TFRL-C</v>
      </c>
      <c r="I470" s="29">
        <f>IFERROR(ROUNDDOWN(VLOOKUP(F470,INDATA_FILL_DEMAND!$E$4:$F$251,2,FALSE)*(VLOOKUP(E470,$L$36:$N$69,3)/VLOOKUP(E470-1,$L$36:$N$69,3)),4),"")</f>
        <v>0</v>
      </c>
    </row>
    <row r="471" spans="4:9" x14ac:dyDescent="0.3">
      <c r="D471" s="26" t="str">
        <f t="shared" si="29"/>
        <v>*</v>
      </c>
      <c r="E471" s="10">
        <f t="shared" si="28"/>
        <v>2033</v>
      </c>
      <c r="F471" s="25" t="str">
        <f t="shared" si="27"/>
        <v>TFRS</v>
      </c>
      <c r="I471" s="29">
        <f>IFERROR(ROUNDDOWN(VLOOKUP(F471,INDATA_FILL_DEMAND!$E$4:$F$251,2,FALSE)*(VLOOKUP(E471,$L$36:$N$69,3)/VLOOKUP(E471-1,$L$36:$N$69,3)),4),"")</f>
        <v>0</v>
      </c>
    </row>
    <row r="472" spans="4:9" x14ac:dyDescent="0.3">
      <c r="D472" s="26" t="str">
        <f t="shared" si="29"/>
        <v>*</v>
      </c>
      <c r="E472" s="10">
        <f t="shared" si="28"/>
        <v>2033</v>
      </c>
      <c r="F472" s="25" t="str">
        <f t="shared" si="27"/>
        <v>TFRS-C</v>
      </c>
      <c r="I472" s="29">
        <f>IFERROR(ROUNDDOWN(VLOOKUP(F472,INDATA_FILL_DEMAND!$E$4:$F$251,2,FALSE)*(VLOOKUP(E472,$L$36:$N$69,3)/VLOOKUP(E472-1,$L$36:$N$69,3)),4),"")</f>
        <v>0</v>
      </c>
    </row>
    <row r="473" spans="4:9" x14ac:dyDescent="0.3">
      <c r="D473" s="26" t="str">
        <f t="shared" si="29"/>
        <v>*</v>
      </c>
      <c r="E473" s="10">
        <f t="shared" si="28"/>
        <v>2033</v>
      </c>
      <c r="F473" s="25" t="str">
        <f t="shared" si="27"/>
        <v>TNB</v>
      </c>
      <c r="I473" s="29">
        <f>IFERROR(ROUNDDOWN(VLOOKUP(F473,INDATA_FILL_DEMAND!$E$4:$F$251,2,FALSE)*(VLOOKUP(E473,$L$36:$N$69,3)/VLOOKUP(E473-1,$L$36:$N$69,3)),4),"")</f>
        <v>0</v>
      </c>
    </row>
    <row r="474" spans="4:9" x14ac:dyDescent="0.3">
      <c r="D474" s="26" t="str">
        <f t="shared" si="29"/>
        <v>*</v>
      </c>
      <c r="E474" s="10">
        <f t="shared" si="28"/>
        <v>2033</v>
      </c>
      <c r="F474" s="25" t="str">
        <f t="shared" si="27"/>
        <v>TNB-C</v>
      </c>
      <c r="I474" s="29">
        <f>IFERROR(ROUNDDOWN(VLOOKUP(F474,INDATA_FILL_DEMAND!$E$4:$F$251,2,FALSE)*(VLOOKUP(E474,$L$36:$N$69,3)/VLOOKUP(E474-1,$L$36:$N$69,3)),4),"")</f>
        <v>0</v>
      </c>
    </row>
    <row r="475" spans="4:9" x14ac:dyDescent="0.3">
      <c r="D475" s="26" t="str">
        <f t="shared" si="29"/>
        <v>*</v>
      </c>
      <c r="E475" s="10">
        <f t="shared" si="28"/>
        <v>2033</v>
      </c>
      <c r="F475" s="25" t="str">
        <f t="shared" si="27"/>
        <v>TOV</v>
      </c>
      <c r="I475" s="29">
        <f>IFERROR(ROUNDDOWN(VLOOKUP(F475,INDATA_FILL_DEMAND!$E$4:$F$251,2,FALSE)*(VLOOKUP(E475,$L$36:$N$69,3)/VLOOKUP(E475-1,$L$36:$N$69,3)),4),"")</f>
        <v>0</v>
      </c>
    </row>
    <row r="476" spans="4:9" x14ac:dyDescent="0.3">
      <c r="D476" s="26" t="str">
        <f t="shared" si="29"/>
        <v>*</v>
      </c>
      <c r="E476" s="10">
        <f t="shared" si="28"/>
        <v>2033</v>
      </c>
      <c r="F476" s="25" t="str">
        <f t="shared" si="27"/>
        <v>TOV-C</v>
      </c>
      <c r="I476" s="29">
        <f>IFERROR(ROUNDDOWN(VLOOKUP(F476,INDATA_FILL_DEMAND!$E$4:$F$251,2,FALSE)*(VLOOKUP(E476,$L$36:$N$69,3)/VLOOKUP(E476-1,$L$36:$N$69,3)),4),"")</f>
        <v>0</v>
      </c>
    </row>
    <row r="477" spans="4:9" x14ac:dyDescent="0.3">
      <c r="D477" s="26" t="str">
        <f t="shared" si="29"/>
        <v>*</v>
      </c>
      <c r="E477" s="10">
        <f t="shared" si="28"/>
        <v>2033</v>
      </c>
      <c r="F477" s="25" t="str">
        <f t="shared" si="27"/>
        <v>TTF</v>
      </c>
      <c r="I477" s="29">
        <f>IFERROR(ROUNDDOWN(VLOOKUP(F477,INDATA_FILL_DEMAND!$E$4:$F$251,2,FALSE)*(VLOOKUP(E477,$L$36:$N$69,3)/VLOOKUP(E477-1,$L$36:$N$69,3)),4),"")</f>
        <v>0</v>
      </c>
    </row>
    <row r="478" spans="4:9" x14ac:dyDescent="0.3">
      <c r="D478" s="26" t="str">
        <f t="shared" si="29"/>
        <v>*</v>
      </c>
      <c r="E478" s="10">
        <f t="shared" si="28"/>
        <v>2033</v>
      </c>
      <c r="F478" s="25" t="str">
        <f t="shared" si="27"/>
        <v>TTF-C</v>
      </c>
      <c r="I478" s="29">
        <f>IFERROR(ROUNDDOWN(VLOOKUP(F478,INDATA_FILL_DEMAND!$E$4:$F$251,2,FALSE)*(VLOOKUP(E478,$L$36:$N$69,3)/VLOOKUP(E478-1,$L$36:$N$69,3)),4),"")</f>
        <v>0</v>
      </c>
    </row>
    <row r="479" spans="4:9" x14ac:dyDescent="0.3">
      <c r="D479" s="26" t="str">
        <f t="shared" si="29"/>
        <v>*</v>
      </c>
      <c r="E479" s="10">
        <f t="shared" si="28"/>
        <v>2033</v>
      </c>
      <c r="F479" s="25" t="str">
        <f t="shared" si="27"/>
        <v>TYEF</v>
      </c>
      <c r="I479" s="29">
        <f>IFERROR(ROUNDDOWN(VLOOKUP(F479,INDATA_FILL_DEMAND!$E$4:$F$251,2,FALSE)*(VLOOKUP(E479,$L$36:$N$69,3)/VLOOKUP(E479-1,$L$36:$N$69,3)),4),"")</f>
        <v>0</v>
      </c>
    </row>
    <row r="480" spans="4:9" x14ac:dyDescent="0.3">
      <c r="D480" s="26" t="str">
        <f t="shared" si="29"/>
        <v>*</v>
      </c>
      <c r="E480" s="10">
        <f t="shared" si="28"/>
        <v>2033</v>
      </c>
      <c r="F480" s="25" t="str">
        <f t="shared" si="27"/>
        <v>TYEF-C</v>
      </c>
      <c r="I480" s="29">
        <f>IFERROR(ROUNDDOWN(VLOOKUP(F480,INDATA_FILL_DEMAND!$E$4:$F$251,2,FALSE)*(VLOOKUP(E480,$L$36:$N$69,3)/VLOOKUP(E480-1,$L$36:$N$69,3)),4),"")</f>
        <v>0</v>
      </c>
    </row>
    <row r="481" spans="4:9" x14ac:dyDescent="0.3">
      <c r="D481" s="26" t="str">
        <f t="shared" si="29"/>
        <v>*</v>
      </c>
      <c r="E481" s="10">
        <f t="shared" si="28"/>
        <v>2033</v>
      </c>
      <c r="F481" s="25" t="str">
        <f t="shared" si="27"/>
        <v>TYNF</v>
      </c>
      <c r="I481" s="29">
        <f>IFERROR(ROUNDDOWN(VLOOKUP(F481,INDATA_FILL_DEMAND!$E$4:$F$251,2,FALSE)*(VLOOKUP(E481,$L$36:$N$69,3)/VLOOKUP(E481-1,$L$36:$N$69,3)),4),"")</f>
        <v>0</v>
      </c>
    </row>
    <row r="482" spans="4:9" x14ac:dyDescent="0.3">
      <c r="D482" s="26" t="str">
        <f t="shared" si="29"/>
        <v>*</v>
      </c>
      <c r="E482" s="10">
        <f t="shared" si="28"/>
        <v>2033</v>
      </c>
      <c r="F482" s="25" t="str">
        <f t="shared" si="27"/>
        <v>TYNF-C</v>
      </c>
      <c r="I482" s="29">
        <f>IFERROR(ROUNDDOWN(VLOOKUP(F482,INDATA_FILL_DEMAND!$E$4:$F$251,2,FALSE)*(VLOOKUP(E482,$L$36:$N$69,3)/VLOOKUP(E482-1,$L$36:$N$69,3)),4),"")</f>
        <v>0</v>
      </c>
    </row>
    <row r="483" spans="4:9" x14ac:dyDescent="0.3">
      <c r="D483" s="26" t="str">
        <f t="shared" si="29"/>
        <v>Demand</v>
      </c>
      <c r="E483" s="10">
        <f t="shared" si="28"/>
        <v>2033</v>
      </c>
      <c r="F483" s="25" t="str">
        <f t="shared" si="27"/>
        <v>PLIG</v>
      </c>
      <c r="I483" s="29">
        <f>IFERROR(ROUNDDOWN(VLOOKUP(F483,INDATA_FILL_DEMAND!$E$4:$F$251,2,FALSE)*(VLOOKUP(E483,$L$36:$N$69,3)/VLOOKUP(E483-1,$L$36:$N$69,3)),4),"")</f>
        <v>12.9977</v>
      </c>
    </row>
    <row r="484" spans="4:9" x14ac:dyDescent="0.3">
      <c r="D484" s="26" t="str">
        <f t="shared" si="29"/>
        <v>*</v>
      </c>
      <c r="E484" s="10">
        <f t="shared" si="28"/>
        <v>2033</v>
      </c>
      <c r="F484" s="25" t="str">
        <f t="shared" si="27"/>
        <v>IDA</v>
      </c>
      <c r="I484" s="29">
        <f>IFERROR(ROUNDDOWN(VLOOKUP(F484,INDATA_FILL_DEMAND!$E$4:$F$251,2,FALSE)*(VLOOKUP(E484,$L$36:$N$69,3)/VLOOKUP(E484-1,$L$36:$N$69,3)),4),"")</f>
        <v>0</v>
      </c>
    </row>
    <row r="485" spans="4:9" x14ac:dyDescent="0.3">
      <c r="D485" s="26" t="str">
        <f t="shared" si="29"/>
        <v>*</v>
      </c>
      <c r="E485" s="10">
        <f t="shared" si="28"/>
        <v>2033</v>
      </c>
      <c r="F485" s="25" t="str">
        <f t="shared" si="27"/>
        <v>IDB</v>
      </c>
      <c r="I485" s="29">
        <f>IFERROR(ROUNDDOWN(VLOOKUP(F485,INDATA_FILL_DEMAND!$E$4:$F$251,2,FALSE)*(VLOOKUP(E485,$L$36:$N$69,3)/VLOOKUP(E485-1,$L$36:$N$69,3)),4),"")</f>
        <v>0</v>
      </c>
    </row>
    <row r="486" spans="4:9" x14ac:dyDescent="0.3">
      <c r="D486" s="26" t="str">
        <f t="shared" si="29"/>
        <v>*</v>
      </c>
      <c r="E486" s="10">
        <f t="shared" si="28"/>
        <v>2033</v>
      </c>
      <c r="F486" s="25" t="str">
        <f t="shared" si="27"/>
        <v>IDC</v>
      </c>
      <c r="I486" s="29">
        <f>IFERROR(ROUNDDOWN(VLOOKUP(F486,INDATA_FILL_DEMAND!$E$4:$F$251,2,FALSE)*(VLOOKUP(E486,$L$36:$N$69,3)/VLOOKUP(E486-1,$L$36:$N$69,3)),4),"")</f>
        <v>0</v>
      </c>
    </row>
    <row r="487" spans="4:9" x14ac:dyDescent="0.3">
      <c r="D487" s="26" t="str">
        <f t="shared" si="29"/>
        <v>*</v>
      </c>
      <c r="E487" s="10">
        <f t="shared" si="28"/>
        <v>2033</v>
      </c>
      <c r="F487" s="25" t="str">
        <f t="shared" si="27"/>
        <v>IDD</v>
      </c>
      <c r="I487" s="29">
        <f>IFERROR(ROUNDDOWN(VLOOKUP(F487,INDATA_FILL_DEMAND!$E$4:$F$251,2,FALSE)*(VLOOKUP(E487,$L$36:$N$69,3)/VLOOKUP(E487-1,$L$36:$N$69,3)),4),"")</f>
        <v>0</v>
      </c>
    </row>
    <row r="488" spans="4:9" x14ac:dyDescent="0.3">
      <c r="D488" s="26" t="str">
        <f t="shared" si="29"/>
        <v>*</v>
      </c>
      <c r="E488" s="10">
        <f t="shared" si="28"/>
        <v>2033</v>
      </c>
      <c r="F488" s="25" t="str">
        <f t="shared" si="27"/>
        <v>IDE</v>
      </c>
      <c r="I488" s="29">
        <f>IFERROR(ROUNDDOWN(VLOOKUP(F488,INDATA_FILL_DEMAND!$E$4:$F$251,2,FALSE)*(VLOOKUP(E488,$L$36:$N$69,3)/VLOOKUP(E488-1,$L$36:$N$69,3)),4),"")</f>
        <v>0</v>
      </c>
    </row>
    <row r="489" spans="4:9" x14ac:dyDescent="0.3">
      <c r="D489" s="26" t="str">
        <f t="shared" si="29"/>
        <v>*</v>
      </c>
      <c r="E489" s="10">
        <f t="shared" si="28"/>
        <v>2033</v>
      </c>
      <c r="F489" s="25" t="str">
        <f t="shared" si="27"/>
        <v>IDF</v>
      </c>
      <c r="I489" s="29">
        <f>IFERROR(ROUNDDOWN(VLOOKUP(F489,INDATA_FILL_DEMAND!$E$4:$F$251,2,FALSE)*(VLOOKUP(E489,$L$36:$N$69,3)/VLOOKUP(E489-1,$L$36:$N$69,3)),4),"")</f>
        <v>0</v>
      </c>
    </row>
    <row r="490" spans="4:9" x14ac:dyDescent="0.3">
      <c r="D490" s="26" t="str">
        <f t="shared" si="29"/>
        <v>*</v>
      </c>
      <c r="E490" s="10">
        <f t="shared" si="28"/>
        <v>2033</v>
      </c>
      <c r="F490" s="25" t="str">
        <f t="shared" si="27"/>
        <v>IDG</v>
      </c>
      <c r="I490" s="29">
        <f>IFERROR(ROUNDDOWN(VLOOKUP(F490,INDATA_FILL_DEMAND!$E$4:$F$251,2,FALSE)*(VLOOKUP(E490,$L$36:$N$69,3)/VLOOKUP(E490-1,$L$36:$N$69,3)),4),"")</f>
        <v>0</v>
      </c>
    </row>
    <row r="491" spans="4:9" x14ac:dyDescent="0.3">
      <c r="D491" s="26" t="str">
        <f t="shared" si="29"/>
        <v>*</v>
      </c>
      <c r="E491" s="10">
        <f t="shared" si="28"/>
        <v>2033</v>
      </c>
      <c r="F491" s="25" t="str">
        <f t="shared" si="27"/>
        <v>IDH</v>
      </c>
      <c r="I491" s="29">
        <f>IFERROR(ROUNDDOWN(VLOOKUP(F491,INDATA_FILL_DEMAND!$E$4:$F$251,2,FALSE)*(VLOOKUP(E491,$L$36:$N$69,3)/VLOOKUP(E491-1,$L$36:$N$69,3)),4),"")</f>
        <v>0</v>
      </c>
    </row>
    <row r="492" spans="4:9" x14ac:dyDescent="0.3">
      <c r="D492" s="26" t="str">
        <f t="shared" si="29"/>
        <v>*</v>
      </c>
      <c r="E492" s="10">
        <f t="shared" si="28"/>
        <v>2033</v>
      </c>
      <c r="F492" s="25" t="str">
        <f t="shared" si="27"/>
        <v>WAT</v>
      </c>
      <c r="I492" s="29">
        <f>IFERROR(ROUNDDOWN(VLOOKUP(F492,INDATA_FILL_DEMAND!$E$4:$F$251,2,FALSE)*(VLOOKUP(E492,$L$36:$N$69,3)/VLOOKUP(E492-1,$L$36:$N$69,3)),4),"")</f>
        <v>0</v>
      </c>
    </row>
    <row r="493" spans="4:9" x14ac:dyDescent="0.3">
      <c r="D493" s="26" t="str">
        <f t="shared" si="29"/>
        <v>*</v>
      </c>
      <c r="E493" s="10">
        <f t="shared" si="28"/>
        <v>2033</v>
      </c>
      <c r="F493" s="25" t="str">
        <f t="shared" si="27"/>
        <v>WMSU</v>
      </c>
      <c r="I493" s="29">
        <f>IFERROR(ROUNDDOWN(VLOOKUP(F493,INDATA_FILL_DEMAND!$E$4:$F$251,2,FALSE)*(VLOOKUP(E493,$L$36:$N$69,3)/VLOOKUP(E493-1,$L$36:$N$69,3)),4),"")</f>
        <v>0</v>
      </c>
    </row>
    <row r="494" spans="4:9" x14ac:dyDescent="0.3">
      <c r="D494" s="26" t="str">
        <f t="shared" si="29"/>
        <v>*</v>
      </c>
      <c r="E494" s="10">
        <f t="shared" si="28"/>
        <v>2033</v>
      </c>
      <c r="F494" s="25" t="str">
        <f t="shared" si="27"/>
        <v>WMSR</v>
      </c>
      <c r="I494" s="29">
        <f>IFERROR(ROUNDDOWN(VLOOKUP(F494,INDATA_FILL_DEMAND!$E$4:$F$251,2,FALSE)*(VLOOKUP(E494,$L$36:$N$69,3)/VLOOKUP(E494-1,$L$36:$N$69,3)),4),"")</f>
        <v>0</v>
      </c>
    </row>
    <row r="495" spans="4:9" x14ac:dyDescent="0.3">
      <c r="D495" s="26" t="str">
        <f t="shared" si="29"/>
        <v>*</v>
      </c>
      <c r="E495" s="10">
        <f t="shared" si="28"/>
        <v>2033</v>
      </c>
      <c r="F495" s="25" t="str">
        <f t="shared" si="27"/>
        <v>WMSRPL</v>
      </c>
      <c r="I495" s="29">
        <f>IFERROR(ROUNDDOWN(VLOOKUP(F495,INDATA_FILL_DEMAND!$E$4:$F$251,2,FALSE)*(VLOOKUP(E495,$L$36:$N$69,3)/VLOOKUP(E495-1,$L$36:$N$69,3)),4),"")</f>
        <v>0</v>
      </c>
    </row>
    <row r="496" spans="4:9" x14ac:dyDescent="0.3">
      <c r="D496" s="26" t="str">
        <f t="shared" si="29"/>
        <v>*</v>
      </c>
      <c r="E496" s="10">
        <f t="shared" si="28"/>
        <v>2033</v>
      </c>
      <c r="F496" s="25" t="str">
        <f t="shared" si="27"/>
        <v>WMSRM</v>
      </c>
      <c r="I496" s="29">
        <f>IFERROR(ROUNDDOWN(VLOOKUP(F496,INDATA_FILL_DEMAND!$E$4:$F$251,2,FALSE)*(VLOOKUP(E496,$L$36:$N$69,3)/VLOOKUP(E496-1,$L$36:$N$69,3)),4),"")</f>
        <v>0</v>
      </c>
    </row>
    <row r="497" spans="4:9" x14ac:dyDescent="0.3">
      <c r="D497" s="26" t="str">
        <f t="shared" si="29"/>
        <v>*</v>
      </c>
      <c r="E497" s="10">
        <f t="shared" si="28"/>
        <v>2033</v>
      </c>
      <c r="F497" s="25" t="str">
        <f t="shared" si="27"/>
        <v>WMSRPA</v>
      </c>
      <c r="I497" s="29">
        <f>IFERROR(ROUNDDOWN(VLOOKUP(F497,INDATA_FILL_DEMAND!$E$4:$F$251,2,FALSE)*(VLOOKUP(E497,$L$36:$N$69,3)/VLOOKUP(E497-1,$L$36:$N$69,3)),4),"")</f>
        <v>0</v>
      </c>
    </row>
    <row r="498" spans="4:9" x14ac:dyDescent="0.3">
      <c r="D498" s="26" t="str">
        <f t="shared" si="29"/>
        <v>*</v>
      </c>
      <c r="E498" s="10">
        <f t="shared" si="28"/>
        <v>2033</v>
      </c>
      <c r="F498" s="25" t="str">
        <f t="shared" si="27"/>
        <v>WMSRG</v>
      </c>
      <c r="I498" s="29">
        <f>IFERROR(ROUNDDOWN(VLOOKUP(F498,INDATA_FILL_DEMAND!$E$4:$F$251,2,FALSE)*(VLOOKUP(E498,$L$36:$N$69,3)/VLOOKUP(E498-1,$L$36:$N$69,3)),4),"")</f>
        <v>0</v>
      </c>
    </row>
    <row r="499" spans="4:9" x14ac:dyDescent="0.3">
      <c r="D499" s="26" t="str">
        <f t="shared" si="29"/>
        <v>*</v>
      </c>
      <c r="E499" s="10">
        <f t="shared" si="28"/>
        <v>2033</v>
      </c>
      <c r="F499" s="25" t="str">
        <f t="shared" si="27"/>
        <v>WMSO</v>
      </c>
      <c r="I499" s="29">
        <f>IFERROR(ROUNDDOWN(VLOOKUP(F499,INDATA_FILL_DEMAND!$E$4:$F$251,2,FALSE)*(VLOOKUP(E499,$L$36:$N$69,3)/VLOOKUP(E499-1,$L$36:$N$69,3)),4),"")</f>
        <v>0</v>
      </c>
    </row>
    <row r="500" spans="4:9" x14ac:dyDescent="0.3">
      <c r="D500" s="26" t="str">
        <f t="shared" si="29"/>
        <v>*</v>
      </c>
      <c r="E500" s="10">
        <f t="shared" si="28"/>
        <v>2033</v>
      </c>
      <c r="F500" s="25" t="str">
        <f t="shared" si="27"/>
        <v>WWT</v>
      </c>
      <c r="I500" s="29">
        <f>IFERROR(ROUNDDOWN(VLOOKUP(F500,INDATA_FILL_DEMAND!$E$4:$F$251,2,FALSE)*(VLOOKUP(E500,$L$36:$N$69,3)/VLOOKUP(E500-1,$L$36:$N$69,3)),4),"")</f>
        <v>0</v>
      </c>
    </row>
    <row r="501" spans="4:9" x14ac:dyDescent="0.3">
      <c r="D501" s="26" t="str">
        <f t="shared" si="29"/>
        <v>Demand</v>
      </c>
      <c r="E501" s="10">
        <f>E500+10</f>
        <v>2043</v>
      </c>
      <c r="F501" s="25" t="str">
        <f t="shared" si="27"/>
        <v>RHAPA</v>
      </c>
      <c r="I501" s="29">
        <f>IFERROR(ROUNDDOWN(VLOOKUP(F501,INDATA_FILL_DEMAND!$E$4:$F$251,2,FALSE)*(VLOOKUP(E501,$L$36:$N$69,3)/VLOOKUP(E501-1,$L$36:$N$69,3)),4),"")</f>
        <v>7.5842000000000001</v>
      </c>
    </row>
    <row r="502" spans="4:9" x14ac:dyDescent="0.3">
      <c r="D502" s="26" t="str">
        <f t="shared" si="29"/>
        <v>Demand</v>
      </c>
      <c r="E502" s="10">
        <f>E501</f>
        <v>2043</v>
      </c>
      <c r="F502" s="25" t="str">
        <f t="shared" si="27"/>
        <v>RHAPB</v>
      </c>
      <c r="I502" s="29">
        <f>IFERROR(ROUNDDOWN(VLOOKUP(F502,INDATA_FILL_DEMAND!$E$4:$F$251,2,FALSE)*(VLOOKUP(E502,$L$36:$N$69,3)/VLOOKUP(E502-1,$L$36:$N$69,3)),4),"")</f>
        <v>10.6358</v>
      </c>
    </row>
    <row r="503" spans="4:9" x14ac:dyDescent="0.3">
      <c r="D503" s="26" t="str">
        <f t="shared" si="29"/>
        <v>Demand</v>
      </c>
      <c r="E503" s="10">
        <f t="shared" ref="E503:E566" si="30">E502</f>
        <v>2043</v>
      </c>
      <c r="F503" s="25" t="str">
        <f t="shared" si="27"/>
        <v>RHAPC</v>
      </c>
      <c r="I503" s="29">
        <f>IFERROR(ROUNDDOWN(VLOOKUP(F503,INDATA_FILL_DEMAND!$E$4:$F$251,2,FALSE)*(VLOOKUP(E503,$L$36:$N$69,3)/VLOOKUP(E503-1,$L$36:$N$69,3)),4),"")</f>
        <v>161.82689999999999</v>
      </c>
    </row>
    <row r="504" spans="4:9" x14ac:dyDescent="0.3">
      <c r="D504" s="26" t="str">
        <f t="shared" si="29"/>
        <v>Demand</v>
      </c>
      <c r="E504" s="10">
        <f t="shared" si="30"/>
        <v>2043</v>
      </c>
      <c r="F504" s="25" t="str">
        <f t="shared" si="27"/>
        <v>RHAPE</v>
      </c>
      <c r="I504" s="29">
        <f>IFERROR(ROUNDDOWN(VLOOKUP(F504,INDATA_FILL_DEMAND!$E$4:$F$251,2,FALSE)*(VLOOKUP(E504,$L$36:$N$69,3)/VLOOKUP(E504-1,$L$36:$N$69,3)),4),"")</f>
        <v>22.8873</v>
      </c>
    </row>
    <row r="505" spans="4:9" x14ac:dyDescent="0.3">
      <c r="D505" s="26" t="str">
        <f t="shared" si="29"/>
        <v>Demand</v>
      </c>
      <c r="E505" s="10">
        <f t="shared" si="30"/>
        <v>2043</v>
      </c>
      <c r="F505" s="25" t="str">
        <f t="shared" si="27"/>
        <v>RHHSA</v>
      </c>
      <c r="I505" s="29">
        <f>IFERROR(ROUNDDOWN(VLOOKUP(F505,INDATA_FILL_DEMAND!$E$4:$F$251,2,FALSE)*(VLOOKUP(E505,$L$36:$N$69,3)/VLOOKUP(E505-1,$L$36:$N$69,3)),4),"")</f>
        <v>14.144600000000001</v>
      </c>
    </row>
    <row r="506" spans="4:9" x14ac:dyDescent="0.3">
      <c r="D506" s="26" t="str">
        <f t="shared" si="29"/>
        <v>Demand</v>
      </c>
      <c r="E506" s="10">
        <f t="shared" si="30"/>
        <v>2043</v>
      </c>
      <c r="F506" s="25" t="str">
        <f t="shared" si="27"/>
        <v>RHHSB</v>
      </c>
      <c r="I506" s="29">
        <f>IFERROR(ROUNDDOWN(VLOOKUP(F506,INDATA_FILL_DEMAND!$E$4:$F$251,2,FALSE)*(VLOOKUP(E506,$L$36:$N$69,3)/VLOOKUP(E506-1,$L$36:$N$69,3)),4),"")</f>
        <v>55.932099999999998</v>
      </c>
    </row>
    <row r="507" spans="4:9" x14ac:dyDescent="0.3">
      <c r="D507" s="26" t="str">
        <f t="shared" si="29"/>
        <v>Demand</v>
      </c>
      <c r="E507" s="10">
        <f t="shared" si="30"/>
        <v>2043</v>
      </c>
      <c r="F507" s="25" t="str">
        <f t="shared" si="27"/>
        <v>RHHSC</v>
      </c>
      <c r="I507" s="29">
        <f>IFERROR(ROUNDDOWN(VLOOKUP(F507,INDATA_FILL_DEMAND!$E$4:$F$251,2,FALSE)*(VLOOKUP(E507,$L$36:$N$69,3)/VLOOKUP(E507-1,$L$36:$N$69,3)),4),"")</f>
        <v>328.3999</v>
      </c>
    </row>
    <row r="508" spans="4:9" x14ac:dyDescent="0.3">
      <c r="D508" s="26" t="str">
        <f t="shared" si="29"/>
        <v>Demand</v>
      </c>
      <c r="E508" s="10">
        <f t="shared" si="30"/>
        <v>2043</v>
      </c>
      <c r="F508" s="25" t="str">
        <f t="shared" si="27"/>
        <v>RHHSE</v>
      </c>
      <c r="I508" s="29">
        <f>IFERROR(ROUNDDOWN(VLOOKUP(F508,INDATA_FILL_DEMAND!$E$4:$F$251,2,FALSE)*(VLOOKUP(E508,$L$36:$N$69,3)/VLOOKUP(E508-1,$L$36:$N$69,3)),4),"")</f>
        <v>38.5593</v>
      </c>
    </row>
    <row r="509" spans="4:9" x14ac:dyDescent="0.3">
      <c r="D509" s="26" t="str">
        <f t="shared" si="29"/>
        <v>*</v>
      </c>
      <c r="E509" s="10">
        <f t="shared" si="30"/>
        <v>2043</v>
      </c>
      <c r="F509" s="25" t="str">
        <f t="shared" si="27"/>
        <v>RCAPA</v>
      </c>
      <c r="I509" s="29">
        <f>IFERROR(ROUNDDOWN(VLOOKUP(F509,INDATA_FILL_DEMAND!$E$4:$F$251,2,FALSE)*(VLOOKUP(E509,$L$36:$N$69,3)/VLOOKUP(E509-1,$L$36:$N$69,3)),4),"")</f>
        <v>0</v>
      </c>
    </row>
    <row r="510" spans="4:9" x14ac:dyDescent="0.3">
      <c r="D510" s="26" t="str">
        <f t="shared" si="29"/>
        <v>*</v>
      </c>
      <c r="E510" s="10">
        <f t="shared" si="30"/>
        <v>2043</v>
      </c>
      <c r="F510" s="25" t="str">
        <f t="shared" ref="F510:F573" si="31">F262</f>
        <v>RCAPB</v>
      </c>
      <c r="I510" s="29">
        <f>IFERROR(ROUNDDOWN(VLOOKUP(F510,INDATA_FILL_DEMAND!$E$4:$F$251,2,FALSE)*(VLOOKUP(E510,$L$36:$N$69,3)/VLOOKUP(E510-1,$L$36:$N$69,3)),4),"")</f>
        <v>0</v>
      </c>
    </row>
    <row r="511" spans="4:9" x14ac:dyDescent="0.3">
      <c r="D511" s="26" t="str">
        <f t="shared" si="29"/>
        <v>*</v>
      </c>
      <c r="E511" s="10">
        <f t="shared" si="30"/>
        <v>2043</v>
      </c>
      <c r="F511" s="25" t="str">
        <f t="shared" si="31"/>
        <v>RCAPC</v>
      </c>
      <c r="I511" s="29">
        <f>IFERROR(ROUNDDOWN(VLOOKUP(F511,INDATA_FILL_DEMAND!$E$4:$F$251,2,FALSE)*(VLOOKUP(E511,$L$36:$N$69,3)/VLOOKUP(E511-1,$L$36:$N$69,3)),4),"")</f>
        <v>0</v>
      </c>
    </row>
    <row r="512" spans="4:9" x14ac:dyDescent="0.3">
      <c r="D512" s="26" t="str">
        <f t="shared" si="29"/>
        <v>*</v>
      </c>
      <c r="E512" s="10">
        <f t="shared" si="30"/>
        <v>2043</v>
      </c>
      <c r="F512" s="25" t="str">
        <f t="shared" si="31"/>
        <v>RCAPE</v>
      </c>
      <c r="I512" s="29">
        <f>IFERROR(ROUNDDOWN(VLOOKUP(F512,INDATA_FILL_DEMAND!$E$4:$F$251,2,FALSE)*(VLOOKUP(E512,$L$36:$N$69,3)/VLOOKUP(E512-1,$L$36:$N$69,3)),4),"")</f>
        <v>0</v>
      </c>
    </row>
    <row r="513" spans="4:9" x14ac:dyDescent="0.3">
      <c r="D513" s="26" t="str">
        <f t="shared" si="29"/>
        <v>*</v>
      </c>
      <c r="E513" s="10">
        <f t="shared" si="30"/>
        <v>2043</v>
      </c>
      <c r="F513" s="25" t="str">
        <f t="shared" si="31"/>
        <v>RCHSA</v>
      </c>
      <c r="I513" s="29">
        <f>IFERROR(ROUNDDOWN(VLOOKUP(F513,INDATA_FILL_DEMAND!$E$4:$F$251,2,FALSE)*(VLOOKUP(E513,$L$36:$N$69,3)/VLOOKUP(E513-1,$L$36:$N$69,3)),4),"")</f>
        <v>0</v>
      </c>
    </row>
    <row r="514" spans="4:9" x14ac:dyDescent="0.3">
      <c r="D514" s="26" t="str">
        <f t="shared" si="29"/>
        <v>*</v>
      </c>
      <c r="E514" s="10">
        <f t="shared" si="30"/>
        <v>2043</v>
      </c>
      <c r="F514" s="25" t="str">
        <f t="shared" si="31"/>
        <v>RCHSB</v>
      </c>
      <c r="I514" s="29">
        <f>IFERROR(ROUNDDOWN(VLOOKUP(F514,INDATA_FILL_DEMAND!$E$4:$F$251,2,FALSE)*(VLOOKUP(E514,$L$36:$N$69,3)/VLOOKUP(E514-1,$L$36:$N$69,3)),4),"")</f>
        <v>0</v>
      </c>
    </row>
    <row r="515" spans="4:9" x14ac:dyDescent="0.3">
      <c r="D515" s="26" t="str">
        <f t="shared" si="29"/>
        <v>*</v>
      </c>
      <c r="E515" s="10">
        <f t="shared" si="30"/>
        <v>2043</v>
      </c>
      <c r="F515" s="25" t="str">
        <f t="shared" si="31"/>
        <v>RCHSC</v>
      </c>
      <c r="I515" s="29">
        <f>IFERROR(ROUNDDOWN(VLOOKUP(F515,INDATA_FILL_DEMAND!$E$4:$F$251,2,FALSE)*(VLOOKUP(E515,$L$36:$N$69,3)/VLOOKUP(E515-1,$L$36:$N$69,3)),4),"")</f>
        <v>0</v>
      </c>
    </row>
    <row r="516" spans="4:9" x14ac:dyDescent="0.3">
      <c r="D516" s="26" t="str">
        <f t="shared" si="29"/>
        <v>*</v>
      </c>
      <c r="E516" s="10">
        <f t="shared" si="30"/>
        <v>2043</v>
      </c>
      <c r="F516" s="25" t="str">
        <f t="shared" si="31"/>
        <v>RCHSE</v>
      </c>
      <c r="I516" s="29">
        <f>IFERROR(ROUNDDOWN(VLOOKUP(F516,INDATA_FILL_DEMAND!$E$4:$F$251,2,FALSE)*(VLOOKUP(E516,$L$36:$N$69,3)/VLOOKUP(E516-1,$L$36:$N$69,3)),4),"")</f>
        <v>0</v>
      </c>
    </row>
    <row r="517" spans="4:9" x14ac:dyDescent="0.3">
      <c r="D517" s="26" t="str">
        <f t="shared" si="29"/>
        <v>Demand</v>
      </c>
      <c r="E517" s="10">
        <f t="shared" si="30"/>
        <v>2043</v>
      </c>
      <c r="F517" s="25" t="str">
        <f t="shared" si="31"/>
        <v>RWAPA</v>
      </c>
      <c r="I517" s="29">
        <f>IFERROR(ROUNDDOWN(VLOOKUP(F517,INDATA_FILL_DEMAND!$E$4:$F$251,2,FALSE)*(VLOOKUP(E517,$L$36:$N$69,3)/VLOOKUP(E517-1,$L$36:$N$69,3)),4),"")</f>
        <v>1.8555999999999999</v>
      </c>
    </row>
    <row r="518" spans="4:9" x14ac:dyDescent="0.3">
      <c r="D518" s="26" t="str">
        <f t="shared" si="29"/>
        <v>Demand</v>
      </c>
      <c r="E518" s="10">
        <f t="shared" si="30"/>
        <v>2043</v>
      </c>
      <c r="F518" s="25" t="str">
        <f t="shared" si="31"/>
        <v>RWAPB</v>
      </c>
      <c r="I518" s="29">
        <f>IFERROR(ROUNDDOWN(VLOOKUP(F518,INDATA_FILL_DEMAND!$E$4:$F$251,2,FALSE)*(VLOOKUP(E518,$L$36:$N$69,3)/VLOOKUP(E518-1,$L$36:$N$69,3)),4),"")</f>
        <v>2.6021999999999998</v>
      </c>
    </row>
    <row r="519" spans="4:9" x14ac:dyDescent="0.3">
      <c r="D519" s="26" t="str">
        <f t="shared" si="29"/>
        <v>Demand</v>
      </c>
      <c r="E519" s="10">
        <f t="shared" si="30"/>
        <v>2043</v>
      </c>
      <c r="F519" s="25" t="str">
        <f t="shared" si="31"/>
        <v>RWAPC</v>
      </c>
      <c r="I519" s="29">
        <f>IFERROR(ROUNDDOWN(VLOOKUP(F519,INDATA_FILL_DEMAND!$E$4:$F$251,2,FALSE)*(VLOOKUP(E519,$L$36:$N$69,3)/VLOOKUP(E519-1,$L$36:$N$69,3)),4),"")</f>
        <v>39.594099999999997</v>
      </c>
    </row>
    <row r="520" spans="4:9" x14ac:dyDescent="0.3">
      <c r="D520" s="26" t="str">
        <f t="shared" si="29"/>
        <v>Demand</v>
      </c>
      <c r="E520" s="10">
        <f t="shared" si="30"/>
        <v>2043</v>
      </c>
      <c r="F520" s="25" t="str">
        <f t="shared" si="31"/>
        <v>RWAPE</v>
      </c>
      <c r="I520" s="29">
        <f>IFERROR(ROUNDDOWN(VLOOKUP(F520,INDATA_FILL_DEMAND!$E$4:$F$251,2,FALSE)*(VLOOKUP(E520,$L$36:$N$69,3)/VLOOKUP(E520-1,$L$36:$N$69,3)),4),"")</f>
        <v>5.5998000000000001</v>
      </c>
    </row>
    <row r="521" spans="4:9" x14ac:dyDescent="0.3">
      <c r="D521" s="26" t="str">
        <f t="shared" si="29"/>
        <v>Demand</v>
      </c>
      <c r="E521" s="10">
        <f t="shared" si="30"/>
        <v>2043</v>
      </c>
      <c r="F521" s="25" t="str">
        <f t="shared" si="31"/>
        <v>RWHSA</v>
      </c>
      <c r="I521" s="29">
        <f>IFERROR(ROUNDDOWN(VLOOKUP(F521,INDATA_FILL_DEMAND!$E$4:$F$251,2,FALSE)*(VLOOKUP(E521,$L$36:$N$69,3)/VLOOKUP(E521-1,$L$36:$N$69,3)),4),"")</f>
        <v>1.6469</v>
      </c>
    </row>
    <row r="522" spans="4:9" x14ac:dyDescent="0.3">
      <c r="D522" s="26" t="str">
        <f t="shared" si="29"/>
        <v>Demand</v>
      </c>
      <c r="E522" s="10">
        <f t="shared" si="30"/>
        <v>2043</v>
      </c>
      <c r="F522" s="25" t="str">
        <f t="shared" si="31"/>
        <v>RWHSB</v>
      </c>
      <c r="I522" s="29">
        <f>IFERROR(ROUNDDOWN(VLOOKUP(F522,INDATA_FILL_DEMAND!$E$4:$F$251,2,FALSE)*(VLOOKUP(E522,$L$36:$N$69,3)/VLOOKUP(E522-1,$L$36:$N$69,3)),4),"")</f>
        <v>6.5124000000000004</v>
      </c>
    </row>
    <row r="523" spans="4:9" x14ac:dyDescent="0.3">
      <c r="D523" s="26" t="str">
        <f t="shared" si="29"/>
        <v>Demand</v>
      </c>
      <c r="E523" s="10">
        <f t="shared" si="30"/>
        <v>2043</v>
      </c>
      <c r="F523" s="25" t="str">
        <f t="shared" si="31"/>
        <v>RWHSC</v>
      </c>
      <c r="I523" s="29">
        <f>IFERROR(ROUNDDOWN(VLOOKUP(F523,INDATA_FILL_DEMAND!$E$4:$F$251,2,FALSE)*(VLOOKUP(E523,$L$36:$N$69,3)/VLOOKUP(E523-1,$L$36:$N$69,3)),4),"")</f>
        <v>38.237000000000002</v>
      </c>
    </row>
    <row r="524" spans="4:9" x14ac:dyDescent="0.3">
      <c r="D524" s="26" t="str">
        <f t="shared" si="29"/>
        <v>Demand</v>
      </c>
      <c r="E524" s="10">
        <f t="shared" si="30"/>
        <v>2043</v>
      </c>
      <c r="F524" s="25" t="str">
        <f t="shared" si="31"/>
        <v>RWHSE</v>
      </c>
      <c r="I524" s="29">
        <f>IFERROR(ROUNDDOWN(VLOOKUP(F524,INDATA_FILL_DEMAND!$E$4:$F$251,2,FALSE)*(VLOOKUP(E524,$L$36:$N$69,3)/VLOOKUP(E524-1,$L$36:$N$69,3)),4),"")</f>
        <v>2.7132000000000001</v>
      </c>
    </row>
    <row r="525" spans="4:9" x14ac:dyDescent="0.3">
      <c r="D525" s="26" t="str">
        <f t="shared" si="29"/>
        <v>Demand</v>
      </c>
      <c r="E525" s="10">
        <f t="shared" si="30"/>
        <v>2043</v>
      </c>
      <c r="F525" s="25" t="str">
        <f t="shared" si="31"/>
        <v>RKAPA</v>
      </c>
      <c r="I525" s="29">
        <f>IFERROR(ROUNDDOWN(VLOOKUP(F525,INDATA_FILL_DEMAND!$E$4:$F$251,2,FALSE)*(VLOOKUP(E525,$L$36:$N$69,3)/VLOOKUP(E525-1,$L$36:$N$69,3)),4),"")</f>
        <v>1.7899999999999999E-2</v>
      </c>
    </row>
    <row r="526" spans="4:9" x14ac:dyDescent="0.3">
      <c r="D526" s="26" t="str">
        <f t="shared" ref="D526:D589" si="32">IF(AND(ISNUMBER(I526),I526&gt;0),"Demand","*")</f>
        <v>Demand</v>
      </c>
      <c r="E526" s="10">
        <f t="shared" si="30"/>
        <v>2043</v>
      </c>
      <c r="F526" s="25" t="str">
        <f t="shared" si="31"/>
        <v>RKAPB</v>
      </c>
      <c r="I526" s="29">
        <f>IFERROR(ROUNDDOWN(VLOOKUP(F526,INDATA_FILL_DEMAND!$E$4:$F$251,2,FALSE)*(VLOOKUP(E526,$L$36:$N$69,3)/VLOOKUP(E526-1,$L$36:$N$69,3)),4),"")</f>
        <v>2.52E-2</v>
      </c>
    </row>
    <row r="527" spans="4:9" x14ac:dyDescent="0.3">
      <c r="D527" s="26" t="str">
        <f t="shared" si="32"/>
        <v>Demand</v>
      </c>
      <c r="E527" s="10">
        <f t="shared" si="30"/>
        <v>2043</v>
      </c>
      <c r="F527" s="25" t="str">
        <f t="shared" si="31"/>
        <v>RKAPC</v>
      </c>
      <c r="I527" s="29">
        <f>IFERROR(ROUNDDOWN(VLOOKUP(F527,INDATA_FILL_DEMAND!$E$4:$F$251,2,FALSE)*(VLOOKUP(E527,$L$36:$N$69,3)/VLOOKUP(E527-1,$L$36:$N$69,3)),4),"")</f>
        <v>0.38400000000000001</v>
      </c>
    </row>
    <row r="528" spans="4:9" x14ac:dyDescent="0.3">
      <c r="D528" s="26" t="str">
        <f t="shared" si="32"/>
        <v>Demand</v>
      </c>
      <c r="E528" s="10">
        <f t="shared" si="30"/>
        <v>2043</v>
      </c>
      <c r="F528" s="25" t="str">
        <f t="shared" si="31"/>
        <v>RKAPE</v>
      </c>
      <c r="I528" s="29">
        <f>IFERROR(ROUNDDOWN(VLOOKUP(F528,INDATA_FILL_DEMAND!$E$4:$F$251,2,FALSE)*(VLOOKUP(E528,$L$36:$N$69,3)/VLOOKUP(E528-1,$L$36:$N$69,3)),4),"")</f>
        <v>5.4300000000000001E-2</v>
      </c>
    </row>
    <row r="529" spans="4:9" x14ac:dyDescent="0.3">
      <c r="D529" s="26" t="str">
        <f t="shared" si="32"/>
        <v>Demand</v>
      </c>
      <c r="E529" s="10">
        <f t="shared" si="30"/>
        <v>2043</v>
      </c>
      <c r="F529" s="25" t="str">
        <f t="shared" si="31"/>
        <v>RKHSA</v>
      </c>
      <c r="I529" s="29">
        <f>IFERROR(ROUNDDOWN(VLOOKUP(F529,INDATA_FILL_DEMAND!$E$4:$F$251,2,FALSE)*(VLOOKUP(E529,$L$36:$N$69,3)/VLOOKUP(E529-1,$L$36:$N$69,3)),4),"")</f>
        <v>0.27379999999999999</v>
      </c>
    </row>
    <row r="530" spans="4:9" x14ac:dyDescent="0.3">
      <c r="D530" s="26" t="str">
        <f t="shared" si="32"/>
        <v>Demand</v>
      </c>
      <c r="E530" s="10">
        <f t="shared" si="30"/>
        <v>2043</v>
      </c>
      <c r="F530" s="25" t="str">
        <f t="shared" si="31"/>
        <v>RKHSB</v>
      </c>
      <c r="I530" s="29">
        <f>IFERROR(ROUNDDOWN(VLOOKUP(F530,INDATA_FILL_DEMAND!$E$4:$F$251,2,FALSE)*(VLOOKUP(E530,$L$36:$N$69,3)/VLOOKUP(E530-1,$L$36:$N$69,3)),4),"")</f>
        <v>1.0828</v>
      </c>
    </row>
    <row r="531" spans="4:9" x14ac:dyDescent="0.3">
      <c r="D531" s="26" t="str">
        <f t="shared" si="32"/>
        <v>Demand</v>
      </c>
      <c r="E531" s="10">
        <f t="shared" si="30"/>
        <v>2043</v>
      </c>
      <c r="F531" s="25" t="str">
        <f t="shared" si="31"/>
        <v>RKHSC</v>
      </c>
      <c r="I531" s="29">
        <f>IFERROR(ROUNDDOWN(VLOOKUP(F531,INDATA_FILL_DEMAND!$E$4:$F$251,2,FALSE)*(VLOOKUP(E531,$L$36:$N$69,3)/VLOOKUP(E531-1,$L$36:$N$69,3)),4),"")</f>
        <v>6.3578000000000001</v>
      </c>
    </row>
    <row r="532" spans="4:9" x14ac:dyDescent="0.3">
      <c r="D532" s="26" t="str">
        <f t="shared" si="32"/>
        <v>Demand</v>
      </c>
      <c r="E532" s="10">
        <f t="shared" si="30"/>
        <v>2043</v>
      </c>
      <c r="F532" s="25" t="str">
        <f t="shared" si="31"/>
        <v>RKHSE</v>
      </c>
      <c r="I532" s="29">
        <f>IFERROR(ROUNDDOWN(VLOOKUP(F532,INDATA_FILL_DEMAND!$E$4:$F$251,2,FALSE)*(VLOOKUP(E532,$L$36:$N$69,3)/VLOOKUP(E532-1,$L$36:$N$69,3)),4),"")</f>
        <v>1.0998000000000001</v>
      </c>
    </row>
    <row r="533" spans="4:9" x14ac:dyDescent="0.3">
      <c r="D533" s="26" t="str">
        <f t="shared" si="32"/>
        <v>Demand</v>
      </c>
      <c r="E533" s="10">
        <f t="shared" si="30"/>
        <v>2043</v>
      </c>
      <c r="F533" s="25" t="str">
        <f t="shared" si="31"/>
        <v>RLAPA</v>
      </c>
      <c r="I533" s="29">
        <f>IFERROR(ROUNDDOWN(VLOOKUP(F533,INDATA_FILL_DEMAND!$E$4:$F$251,2,FALSE)*(VLOOKUP(E533,$L$36:$N$69,3)/VLOOKUP(E533-1,$L$36:$N$69,3)),4),"")</f>
        <v>3.7000000000000002E-3</v>
      </c>
    </row>
    <row r="534" spans="4:9" x14ac:dyDescent="0.3">
      <c r="D534" s="26" t="str">
        <f t="shared" si="32"/>
        <v>Demand</v>
      </c>
      <c r="E534" s="10">
        <f t="shared" si="30"/>
        <v>2043</v>
      </c>
      <c r="F534" s="25" t="str">
        <f t="shared" si="31"/>
        <v>RLAPB</v>
      </c>
      <c r="I534" s="29">
        <f>IFERROR(ROUNDDOWN(VLOOKUP(F534,INDATA_FILL_DEMAND!$E$4:$F$251,2,FALSE)*(VLOOKUP(E534,$L$36:$N$69,3)/VLOOKUP(E534-1,$L$36:$N$69,3)),4),"")</f>
        <v>5.1999999999999998E-3</v>
      </c>
    </row>
    <row r="535" spans="4:9" x14ac:dyDescent="0.3">
      <c r="D535" s="26" t="str">
        <f t="shared" si="32"/>
        <v>Demand</v>
      </c>
      <c r="E535" s="10">
        <f t="shared" si="30"/>
        <v>2043</v>
      </c>
      <c r="F535" s="25" t="str">
        <f t="shared" si="31"/>
        <v>RLAPC</v>
      </c>
      <c r="I535" s="29">
        <f>IFERROR(ROUNDDOWN(VLOOKUP(F535,INDATA_FILL_DEMAND!$E$4:$F$251,2,FALSE)*(VLOOKUP(E535,$L$36:$N$69,3)/VLOOKUP(E535-1,$L$36:$N$69,3)),4),"")</f>
        <v>8.0500000000000002E-2</v>
      </c>
    </row>
    <row r="536" spans="4:9" x14ac:dyDescent="0.3">
      <c r="D536" s="26" t="str">
        <f t="shared" si="32"/>
        <v>Demand</v>
      </c>
      <c r="E536" s="10">
        <f t="shared" si="30"/>
        <v>2043</v>
      </c>
      <c r="F536" s="25" t="str">
        <f t="shared" si="31"/>
        <v>RLAPE</v>
      </c>
      <c r="I536" s="29">
        <f>IFERROR(ROUNDDOWN(VLOOKUP(F536,INDATA_FILL_DEMAND!$E$4:$F$251,2,FALSE)*(VLOOKUP(E536,$L$36:$N$69,3)/VLOOKUP(E536-1,$L$36:$N$69,3)),4),"")</f>
        <v>1.1299999999999999E-2</v>
      </c>
    </row>
    <row r="537" spans="4:9" x14ac:dyDescent="0.3">
      <c r="D537" s="26" t="str">
        <f t="shared" si="32"/>
        <v>Demand</v>
      </c>
      <c r="E537" s="10">
        <f t="shared" si="30"/>
        <v>2043</v>
      </c>
      <c r="F537" s="25" t="str">
        <f t="shared" si="31"/>
        <v>RLHSA</v>
      </c>
      <c r="I537" s="29">
        <f>IFERROR(ROUNDDOWN(VLOOKUP(F537,INDATA_FILL_DEMAND!$E$4:$F$251,2,FALSE)*(VLOOKUP(E537,$L$36:$N$69,3)/VLOOKUP(E537-1,$L$36:$N$69,3)),4),"")</f>
        <v>5.74E-2</v>
      </c>
    </row>
    <row r="538" spans="4:9" x14ac:dyDescent="0.3">
      <c r="D538" s="26" t="str">
        <f t="shared" si="32"/>
        <v>Demand</v>
      </c>
      <c r="E538" s="10">
        <f t="shared" si="30"/>
        <v>2043</v>
      </c>
      <c r="F538" s="25" t="str">
        <f t="shared" si="31"/>
        <v>RLHSB</v>
      </c>
      <c r="I538" s="29">
        <f>IFERROR(ROUNDDOWN(VLOOKUP(F538,INDATA_FILL_DEMAND!$E$4:$F$251,2,FALSE)*(VLOOKUP(E538,$L$36:$N$69,3)/VLOOKUP(E538-1,$L$36:$N$69,3)),4),"")</f>
        <v>0.22700000000000001</v>
      </c>
    </row>
    <row r="539" spans="4:9" x14ac:dyDescent="0.3">
      <c r="D539" s="26" t="str">
        <f t="shared" si="32"/>
        <v>Demand</v>
      </c>
      <c r="E539" s="10">
        <f t="shared" si="30"/>
        <v>2043</v>
      </c>
      <c r="F539" s="25" t="str">
        <f t="shared" si="31"/>
        <v>RLHSC</v>
      </c>
      <c r="I539" s="29">
        <f>IFERROR(ROUNDDOWN(VLOOKUP(F539,INDATA_FILL_DEMAND!$E$4:$F$251,2,FALSE)*(VLOOKUP(E539,$L$36:$N$69,3)/VLOOKUP(E539-1,$L$36:$N$69,3)),4),"")</f>
        <v>1.3331999999999999</v>
      </c>
    </row>
    <row r="540" spans="4:9" x14ac:dyDescent="0.3">
      <c r="D540" s="26" t="str">
        <f t="shared" si="32"/>
        <v>Demand</v>
      </c>
      <c r="E540" s="10">
        <f t="shared" si="30"/>
        <v>2043</v>
      </c>
      <c r="F540" s="25" t="str">
        <f t="shared" si="31"/>
        <v>RLHSE</v>
      </c>
      <c r="I540" s="29">
        <f>IFERROR(ROUNDDOWN(VLOOKUP(F540,INDATA_FILL_DEMAND!$E$4:$F$251,2,FALSE)*(VLOOKUP(E540,$L$36:$N$69,3)/VLOOKUP(E540-1,$L$36:$N$69,3)),4),"")</f>
        <v>0.2306</v>
      </c>
    </row>
    <row r="541" spans="4:9" x14ac:dyDescent="0.3">
      <c r="D541" s="26" t="str">
        <f t="shared" si="32"/>
        <v>Demand</v>
      </c>
      <c r="E541" s="10">
        <f t="shared" si="30"/>
        <v>2043</v>
      </c>
      <c r="F541" s="25" t="str">
        <f t="shared" si="31"/>
        <v>ROAPA</v>
      </c>
      <c r="I541" s="29">
        <f>IFERROR(ROUNDDOWN(VLOOKUP(F541,INDATA_FILL_DEMAND!$E$4:$F$251,2,FALSE)*(VLOOKUP(E541,$L$36:$N$69,3)/VLOOKUP(E541-1,$L$36:$N$69,3)),4),"")</f>
        <v>7.1900000000000006E-2</v>
      </c>
    </row>
    <row r="542" spans="4:9" x14ac:dyDescent="0.3">
      <c r="D542" s="26" t="str">
        <f t="shared" si="32"/>
        <v>Demand</v>
      </c>
      <c r="E542" s="10">
        <f t="shared" si="30"/>
        <v>2043</v>
      </c>
      <c r="F542" s="25" t="str">
        <f t="shared" si="31"/>
        <v>ROAPB</v>
      </c>
      <c r="I542" s="29">
        <f>IFERROR(ROUNDDOWN(VLOOKUP(F542,INDATA_FILL_DEMAND!$E$4:$F$251,2,FALSE)*(VLOOKUP(E542,$L$36:$N$69,3)/VLOOKUP(E542-1,$L$36:$N$69,3)),4),"")</f>
        <v>0.1008</v>
      </c>
    </row>
    <row r="543" spans="4:9" x14ac:dyDescent="0.3">
      <c r="D543" s="26" t="str">
        <f t="shared" si="32"/>
        <v>Demand</v>
      </c>
      <c r="E543" s="10">
        <f t="shared" si="30"/>
        <v>2043</v>
      </c>
      <c r="F543" s="25" t="str">
        <f t="shared" si="31"/>
        <v>ROAPC</v>
      </c>
      <c r="I543" s="29">
        <f>IFERROR(ROUNDDOWN(VLOOKUP(F543,INDATA_FILL_DEMAND!$E$4:$F$251,2,FALSE)*(VLOOKUP(E543,$L$36:$N$69,3)/VLOOKUP(E543-1,$L$36:$N$69,3)),4),"")</f>
        <v>1.5347999999999999</v>
      </c>
    </row>
    <row r="544" spans="4:9" x14ac:dyDescent="0.3">
      <c r="D544" s="26" t="str">
        <f t="shared" si="32"/>
        <v>Demand</v>
      </c>
      <c r="E544" s="10">
        <f t="shared" si="30"/>
        <v>2043</v>
      </c>
      <c r="F544" s="25" t="str">
        <f t="shared" si="31"/>
        <v>ROAPE</v>
      </c>
      <c r="I544" s="29">
        <f>IFERROR(ROUNDDOWN(VLOOKUP(F544,INDATA_FILL_DEMAND!$E$4:$F$251,2,FALSE)*(VLOOKUP(E544,$L$36:$N$69,3)/VLOOKUP(E544-1,$L$36:$N$69,3)),4),"")</f>
        <v>0.217</v>
      </c>
    </row>
    <row r="545" spans="4:9" x14ac:dyDescent="0.3">
      <c r="D545" s="26" t="str">
        <f t="shared" si="32"/>
        <v>Demand</v>
      </c>
      <c r="E545" s="10">
        <f t="shared" si="30"/>
        <v>2043</v>
      </c>
      <c r="F545" s="25" t="str">
        <f t="shared" si="31"/>
        <v>ROHSA</v>
      </c>
      <c r="I545" s="29">
        <f>IFERROR(ROUNDDOWN(VLOOKUP(F545,INDATA_FILL_DEMAND!$E$4:$F$251,2,FALSE)*(VLOOKUP(E545,$L$36:$N$69,3)/VLOOKUP(E545-1,$L$36:$N$69,3)),4),"")</f>
        <v>1.0943000000000001</v>
      </c>
    </row>
    <row r="546" spans="4:9" x14ac:dyDescent="0.3">
      <c r="D546" s="26" t="str">
        <f t="shared" si="32"/>
        <v>Demand</v>
      </c>
      <c r="E546" s="10">
        <f t="shared" si="30"/>
        <v>2043</v>
      </c>
      <c r="F546" s="25" t="str">
        <f t="shared" si="31"/>
        <v>ROHSB</v>
      </c>
      <c r="I546" s="29">
        <f>IFERROR(ROUNDDOWN(VLOOKUP(F546,INDATA_FILL_DEMAND!$E$4:$F$251,2,FALSE)*(VLOOKUP(E546,$L$36:$N$69,3)/VLOOKUP(E546-1,$L$36:$N$69,3)),4),"")</f>
        <v>4.3273999999999999</v>
      </c>
    </row>
    <row r="547" spans="4:9" x14ac:dyDescent="0.3">
      <c r="D547" s="26" t="str">
        <f t="shared" si="32"/>
        <v>Demand</v>
      </c>
      <c r="E547" s="10">
        <f t="shared" si="30"/>
        <v>2043</v>
      </c>
      <c r="F547" s="25" t="str">
        <f t="shared" si="31"/>
        <v>ROHSC</v>
      </c>
      <c r="I547" s="29">
        <f>IFERROR(ROUNDDOWN(VLOOKUP(F547,INDATA_FILL_DEMAND!$E$4:$F$251,2,FALSE)*(VLOOKUP(E547,$L$36:$N$69,3)/VLOOKUP(E547-1,$L$36:$N$69,3)),4),"")</f>
        <v>25.408200000000001</v>
      </c>
    </row>
    <row r="548" spans="4:9" x14ac:dyDescent="0.3">
      <c r="D548" s="26" t="str">
        <f t="shared" si="32"/>
        <v>Demand</v>
      </c>
      <c r="E548" s="10">
        <f t="shared" si="30"/>
        <v>2043</v>
      </c>
      <c r="F548" s="25" t="str">
        <f t="shared" si="31"/>
        <v>ROHSE</v>
      </c>
      <c r="I548" s="29">
        <f>IFERROR(ROUNDDOWN(VLOOKUP(F548,INDATA_FILL_DEMAND!$E$4:$F$251,2,FALSE)*(VLOOKUP(E548,$L$36:$N$69,3)/VLOOKUP(E548-1,$L$36:$N$69,3)),4),"")</f>
        <v>4.3954000000000004</v>
      </c>
    </row>
    <row r="549" spans="4:9" x14ac:dyDescent="0.3">
      <c r="D549" s="26" t="str">
        <f t="shared" si="32"/>
        <v>*</v>
      </c>
      <c r="E549" s="10">
        <f t="shared" si="30"/>
        <v>2043</v>
      </c>
      <c r="F549" s="25" t="str">
        <f t="shared" si="31"/>
        <v>REAPA</v>
      </c>
      <c r="I549" s="29">
        <f>IFERROR(ROUNDDOWN(VLOOKUP(F549,INDATA_FILL_DEMAND!$E$4:$F$251,2,FALSE)*(VLOOKUP(E549,$L$36:$N$69,3)/VLOOKUP(E549-1,$L$36:$N$69,3)),4),"")</f>
        <v>0</v>
      </c>
    </row>
    <row r="550" spans="4:9" x14ac:dyDescent="0.3">
      <c r="D550" s="26" t="str">
        <f t="shared" si="32"/>
        <v>*</v>
      </c>
      <c r="E550" s="10">
        <f t="shared" si="30"/>
        <v>2043</v>
      </c>
      <c r="F550" s="25" t="str">
        <f t="shared" si="31"/>
        <v>REAPB</v>
      </c>
      <c r="I550" s="29">
        <f>IFERROR(ROUNDDOWN(VLOOKUP(F550,INDATA_FILL_DEMAND!$E$4:$F$251,2,FALSE)*(VLOOKUP(E550,$L$36:$N$69,3)/VLOOKUP(E550-1,$L$36:$N$69,3)),4),"")</f>
        <v>0</v>
      </c>
    </row>
    <row r="551" spans="4:9" x14ac:dyDescent="0.3">
      <c r="D551" s="26" t="str">
        <f t="shared" si="32"/>
        <v>*</v>
      </c>
      <c r="E551" s="10">
        <f t="shared" si="30"/>
        <v>2043</v>
      </c>
      <c r="F551" s="25" t="str">
        <f t="shared" si="31"/>
        <v>REAPC</v>
      </c>
      <c r="I551" s="29">
        <f>IFERROR(ROUNDDOWN(VLOOKUP(F551,INDATA_FILL_DEMAND!$E$4:$F$251,2,FALSE)*(VLOOKUP(E551,$L$36:$N$69,3)/VLOOKUP(E551-1,$L$36:$N$69,3)),4),"")</f>
        <v>0</v>
      </c>
    </row>
    <row r="552" spans="4:9" x14ac:dyDescent="0.3">
      <c r="D552" s="26" t="str">
        <f t="shared" si="32"/>
        <v>*</v>
      </c>
      <c r="E552" s="10">
        <f t="shared" si="30"/>
        <v>2043</v>
      </c>
      <c r="F552" s="25" t="str">
        <f t="shared" si="31"/>
        <v>REAPE</v>
      </c>
      <c r="I552" s="29">
        <f>IFERROR(ROUNDDOWN(VLOOKUP(F552,INDATA_FILL_DEMAND!$E$4:$F$251,2,FALSE)*(VLOOKUP(E552,$L$36:$N$69,3)/VLOOKUP(E552-1,$L$36:$N$69,3)),4),"")</f>
        <v>0</v>
      </c>
    </row>
    <row r="553" spans="4:9" x14ac:dyDescent="0.3">
      <c r="D553" s="26" t="str">
        <f t="shared" si="32"/>
        <v>*</v>
      </c>
      <c r="E553" s="10">
        <f t="shared" si="30"/>
        <v>2043</v>
      </c>
      <c r="F553" s="25" t="str">
        <f t="shared" si="31"/>
        <v>REHSA</v>
      </c>
      <c r="I553" s="29">
        <f>IFERROR(ROUNDDOWN(VLOOKUP(F553,INDATA_FILL_DEMAND!$E$4:$F$251,2,FALSE)*(VLOOKUP(E553,$L$36:$N$69,3)/VLOOKUP(E553-1,$L$36:$N$69,3)),4),"")</f>
        <v>0</v>
      </c>
    </row>
    <row r="554" spans="4:9" x14ac:dyDescent="0.3">
      <c r="D554" s="26" t="str">
        <f t="shared" si="32"/>
        <v>*</v>
      </c>
      <c r="E554" s="10">
        <f t="shared" si="30"/>
        <v>2043</v>
      </c>
      <c r="F554" s="25" t="str">
        <f t="shared" si="31"/>
        <v>REHSB</v>
      </c>
      <c r="I554" s="29">
        <f>IFERROR(ROUNDDOWN(VLOOKUP(F554,INDATA_FILL_DEMAND!$E$4:$F$251,2,FALSE)*(VLOOKUP(E554,$L$36:$N$69,3)/VLOOKUP(E554-1,$L$36:$N$69,3)),4),"")</f>
        <v>0</v>
      </c>
    </row>
    <row r="555" spans="4:9" x14ac:dyDescent="0.3">
      <c r="D555" s="26" t="str">
        <f t="shared" si="32"/>
        <v>*</v>
      </c>
      <c r="E555" s="10">
        <f t="shared" si="30"/>
        <v>2043</v>
      </c>
      <c r="F555" s="25" t="str">
        <f t="shared" si="31"/>
        <v>REHSC</v>
      </c>
      <c r="I555" s="29">
        <f>IFERROR(ROUNDDOWN(VLOOKUP(F555,INDATA_FILL_DEMAND!$E$4:$F$251,2,FALSE)*(VLOOKUP(E555,$L$36:$N$69,3)/VLOOKUP(E555-1,$L$36:$N$69,3)),4),"")</f>
        <v>0</v>
      </c>
    </row>
    <row r="556" spans="4:9" x14ac:dyDescent="0.3">
      <c r="D556" s="26" t="str">
        <f t="shared" si="32"/>
        <v>*</v>
      </c>
      <c r="E556" s="10">
        <f t="shared" si="30"/>
        <v>2043</v>
      </c>
      <c r="F556" s="25" t="str">
        <f t="shared" si="31"/>
        <v>REHSE</v>
      </c>
      <c r="I556" s="29">
        <f>IFERROR(ROUNDDOWN(VLOOKUP(F556,INDATA_FILL_DEMAND!$E$4:$F$251,2,FALSE)*(VLOOKUP(E556,$L$36:$N$69,3)/VLOOKUP(E556-1,$L$36:$N$69,3)),4),"")</f>
        <v>0</v>
      </c>
    </row>
    <row r="557" spans="4:9" x14ac:dyDescent="0.3">
      <c r="D557" s="26" t="str">
        <f t="shared" si="32"/>
        <v>Demand</v>
      </c>
      <c r="E557" s="10">
        <f t="shared" si="30"/>
        <v>2043</v>
      </c>
      <c r="F557" s="25" t="str">
        <f t="shared" si="31"/>
        <v>CHCUL</v>
      </c>
      <c r="I557" s="29">
        <f>IFERROR(ROUNDDOWN(VLOOKUP(F557,INDATA_FILL_DEMAND!$E$4:$F$251,2,FALSE)*(VLOOKUP(E557,$L$36:$N$69,3)/VLOOKUP(E557-1,$L$36:$N$69,3)),4),"")</f>
        <v>13.3264</v>
      </c>
    </row>
    <row r="558" spans="4:9" x14ac:dyDescent="0.3">
      <c r="D558" s="26" t="str">
        <f t="shared" si="32"/>
        <v>Demand</v>
      </c>
      <c r="E558" s="10">
        <f t="shared" si="30"/>
        <v>2043</v>
      </c>
      <c r="F558" s="25" t="str">
        <f t="shared" si="31"/>
        <v>CHEDU</v>
      </c>
      <c r="I558" s="29">
        <f>IFERROR(ROUNDDOWN(VLOOKUP(F558,INDATA_FILL_DEMAND!$E$4:$F$251,2,FALSE)*(VLOOKUP(E558,$L$36:$N$69,3)/VLOOKUP(E558-1,$L$36:$N$69,3)),4),"")</f>
        <v>31.995000000000001</v>
      </c>
    </row>
    <row r="559" spans="4:9" x14ac:dyDescent="0.3">
      <c r="D559" s="26" t="str">
        <f t="shared" si="32"/>
        <v>Demand</v>
      </c>
      <c r="E559" s="10">
        <f t="shared" si="30"/>
        <v>2043</v>
      </c>
      <c r="F559" s="25" t="str">
        <f t="shared" si="31"/>
        <v>CHHLT</v>
      </c>
      <c r="I559" s="29">
        <f>IFERROR(ROUNDDOWN(VLOOKUP(F559,INDATA_FILL_DEMAND!$E$4:$F$251,2,FALSE)*(VLOOKUP(E559,$L$36:$N$69,3)/VLOOKUP(E559-1,$L$36:$N$69,3)),4),"")</f>
        <v>2.4037000000000002</v>
      </c>
    </row>
    <row r="560" spans="4:9" x14ac:dyDescent="0.3">
      <c r="D560" s="26" t="str">
        <f t="shared" si="32"/>
        <v>Demand</v>
      </c>
      <c r="E560" s="10">
        <f t="shared" si="30"/>
        <v>2043</v>
      </c>
      <c r="F560" s="25" t="str">
        <f t="shared" si="31"/>
        <v>CHOFF</v>
      </c>
      <c r="I560" s="29">
        <f>IFERROR(ROUNDDOWN(VLOOKUP(F560,INDATA_FILL_DEMAND!$E$4:$F$251,2,FALSE)*(VLOOKUP(E560,$L$36:$N$69,3)/VLOOKUP(E560-1,$L$36:$N$69,3)),4),"")</f>
        <v>3.4110999999999998</v>
      </c>
    </row>
    <row r="561" spans="4:9" x14ac:dyDescent="0.3">
      <c r="D561" s="26" t="str">
        <f t="shared" si="32"/>
        <v>Demand</v>
      </c>
      <c r="E561" s="10">
        <f t="shared" si="30"/>
        <v>2043</v>
      </c>
      <c r="F561" s="25" t="str">
        <f t="shared" si="31"/>
        <v>CHOTH</v>
      </c>
      <c r="I561" s="29">
        <f>IFERROR(ROUNDDOWN(VLOOKUP(F561,INDATA_FILL_DEMAND!$E$4:$F$251,2,FALSE)*(VLOOKUP(E561,$L$36:$N$69,3)/VLOOKUP(E561-1,$L$36:$N$69,3)),4),"")</f>
        <v>20.3078</v>
      </c>
    </row>
    <row r="562" spans="4:9" x14ac:dyDescent="0.3">
      <c r="D562" s="26" t="str">
        <f t="shared" si="32"/>
        <v>Demand</v>
      </c>
      <c r="E562" s="10">
        <f t="shared" si="30"/>
        <v>2043</v>
      </c>
      <c r="F562" s="25" t="str">
        <f t="shared" si="31"/>
        <v>CHRET</v>
      </c>
      <c r="I562" s="29">
        <f>IFERROR(ROUNDDOWN(VLOOKUP(F562,INDATA_FILL_DEMAND!$E$4:$F$251,2,FALSE)*(VLOOKUP(E562,$L$36:$N$69,3)/VLOOKUP(E562-1,$L$36:$N$69,3)),4),"")</f>
        <v>4.2065000000000001</v>
      </c>
    </row>
    <row r="563" spans="4:9" x14ac:dyDescent="0.3">
      <c r="D563" s="26" t="str">
        <f t="shared" si="32"/>
        <v>Demand</v>
      </c>
      <c r="E563" s="10">
        <f t="shared" si="30"/>
        <v>2043</v>
      </c>
      <c r="F563" s="25" t="str">
        <f t="shared" si="31"/>
        <v>CHSPO</v>
      </c>
      <c r="I563" s="29">
        <f>IFERROR(ROUNDDOWN(VLOOKUP(F563,INDATA_FILL_DEMAND!$E$4:$F$251,2,FALSE)*(VLOOKUP(E563,$L$36:$N$69,3)/VLOOKUP(E563-1,$L$36:$N$69,3)),4),"")</f>
        <v>9.0227000000000004</v>
      </c>
    </row>
    <row r="564" spans="4:9" x14ac:dyDescent="0.3">
      <c r="D564" s="26" t="str">
        <f t="shared" si="32"/>
        <v>Demand</v>
      </c>
      <c r="E564" s="10">
        <f t="shared" si="30"/>
        <v>2043</v>
      </c>
      <c r="F564" s="25" t="str">
        <f t="shared" si="31"/>
        <v>CHTUR</v>
      </c>
      <c r="I564" s="29">
        <f>IFERROR(ROUNDDOWN(VLOOKUP(F564,INDATA_FILL_DEMAND!$E$4:$F$251,2,FALSE)*(VLOOKUP(E564,$L$36:$N$69,3)/VLOOKUP(E564-1,$L$36:$N$69,3)),4),"")</f>
        <v>2.5627</v>
      </c>
    </row>
    <row r="565" spans="4:9" x14ac:dyDescent="0.3">
      <c r="D565" s="26" t="str">
        <f t="shared" si="32"/>
        <v>*</v>
      </c>
      <c r="E565" s="10">
        <f t="shared" si="30"/>
        <v>2043</v>
      </c>
      <c r="F565" s="25" t="str">
        <f t="shared" si="31"/>
        <v>CCCUL</v>
      </c>
      <c r="I565" s="29">
        <f>IFERROR(ROUNDDOWN(VLOOKUP(F565,INDATA_FILL_DEMAND!$E$4:$F$251,2,FALSE)*(VLOOKUP(E565,$L$36:$N$69,3)/VLOOKUP(E565-1,$L$36:$N$69,3)),4),"")</f>
        <v>0</v>
      </c>
    </row>
    <row r="566" spans="4:9" x14ac:dyDescent="0.3">
      <c r="D566" s="26" t="str">
        <f t="shared" si="32"/>
        <v>*</v>
      </c>
      <c r="E566" s="10">
        <f t="shared" si="30"/>
        <v>2043</v>
      </c>
      <c r="F566" s="25" t="str">
        <f t="shared" si="31"/>
        <v>CCEDU</v>
      </c>
      <c r="I566" s="29">
        <f>IFERROR(ROUNDDOWN(VLOOKUP(F566,INDATA_FILL_DEMAND!$E$4:$F$251,2,FALSE)*(VLOOKUP(E566,$L$36:$N$69,3)/VLOOKUP(E566-1,$L$36:$N$69,3)),4),"")</f>
        <v>0</v>
      </c>
    </row>
    <row r="567" spans="4:9" x14ac:dyDescent="0.3">
      <c r="D567" s="26" t="str">
        <f t="shared" si="32"/>
        <v>*</v>
      </c>
      <c r="E567" s="10">
        <f t="shared" ref="E567:E630" si="33">E566</f>
        <v>2043</v>
      </c>
      <c r="F567" s="25" t="str">
        <f t="shared" si="31"/>
        <v>CCHLT</v>
      </c>
      <c r="I567" s="29">
        <f>IFERROR(ROUNDDOWN(VLOOKUP(F567,INDATA_FILL_DEMAND!$E$4:$F$251,2,FALSE)*(VLOOKUP(E567,$L$36:$N$69,3)/VLOOKUP(E567-1,$L$36:$N$69,3)),4),"")</f>
        <v>0</v>
      </c>
    </row>
    <row r="568" spans="4:9" x14ac:dyDescent="0.3">
      <c r="D568" s="26" t="str">
        <f t="shared" si="32"/>
        <v>*</v>
      </c>
      <c r="E568" s="10">
        <f t="shared" si="33"/>
        <v>2043</v>
      </c>
      <c r="F568" s="25" t="str">
        <f t="shared" si="31"/>
        <v>CCOFF</v>
      </c>
      <c r="I568" s="29">
        <f>IFERROR(ROUNDDOWN(VLOOKUP(F568,INDATA_FILL_DEMAND!$E$4:$F$251,2,FALSE)*(VLOOKUP(E568,$L$36:$N$69,3)/VLOOKUP(E568-1,$L$36:$N$69,3)),4),"")</f>
        <v>0</v>
      </c>
    </row>
    <row r="569" spans="4:9" x14ac:dyDescent="0.3">
      <c r="D569" s="26" t="str">
        <f t="shared" si="32"/>
        <v>*</v>
      </c>
      <c r="E569" s="10">
        <f t="shared" si="33"/>
        <v>2043</v>
      </c>
      <c r="F569" s="25" t="str">
        <f t="shared" si="31"/>
        <v>CCOTH</v>
      </c>
      <c r="I569" s="29">
        <f>IFERROR(ROUNDDOWN(VLOOKUP(F569,INDATA_FILL_DEMAND!$E$4:$F$251,2,FALSE)*(VLOOKUP(E569,$L$36:$N$69,3)/VLOOKUP(E569-1,$L$36:$N$69,3)),4),"")</f>
        <v>0</v>
      </c>
    </row>
    <row r="570" spans="4:9" x14ac:dyDescent="0.3">
      <c r="D570" s="26" t="str">
        <f t="shared" si="32"/>
        <v>*</v>
      </c>
      <c r="E570" s="10">
        <f t="shared" si="33"/>
        <v>2043</v>
      </c>
      <c r="F570" s="25" t="str">
        <f t="shared" si="31"/>
        <v>CCRET</v>
      </c>
      <c r="I570" s="29">
        <f>IFERROR(ROUNDDOWN(VLOOKUP(F570,INDATA_FILL_DEMAND!$E$4:$F$251,2,FALSE)*(VLOOKUP(E570,$L$36:$N$69,3)/VLOOKUP(E570-1,$L$36:$N$69,3)),4),"")</f>
        <v>0</v>
      </c>
    </row>
    <row r="571" spans="4:9" x14ac:dyDescent="0.3">
      <c r="D571" s="26" t="str">
        <f t="shared" si="32"/>
        <v>*</v>
      </c>
      <c r="E571" s="10">
        <f t="shared" si="33"/>
        <v>2043</v>
      </c>
      <c r="F571" s="25" t="str">
        <f t="shared" si="31"/>
        <v>CCSPO</v>
      </c>
      <c r="I571" s="29">
        <f>IFERROR(ROUNDDOWN(VLOOKUP(F571,INDATA_FILL_DEMAND!$E$4:$F$251,2,FALSE)*(VLOOKUP(E571,$L$36:$N$69,3)/VLOOKUP(E571-1,$L$36:$N$69,3)),4),"")</f>
        <v>0</v>
      </c>
    </row>
    <row r="572" spans="4:9" x14ac:dyDescent="0.3">
      <c r="D572" s="26" t="str">
        <f t="shared" si="32"/>
        <v>*</v>
      </c>
      <c r="E572" s="10">
        <f t="shared" si="33"/>
        <v>2043</v>
      </c>
      <c r="F572" s="25" t="str">
        <f t="shared" si="31"/>
        <v>CCTUR</v>
      </c>
      <c r="I572" s="29">
        <f>IFERROR(ROUNDDOWN(VLOOKUP(F572,INDATA_FILL_DEMAND!$E$4:$F$251,2,FALSE)*(VLOOKUP(E572,$L$36:$N$69,3)/VLOOKUP(E572-1,$L$36:$N$69,3)),4),"")</f>
        <v>0</v>
      </c>
    </row>
    <row r="573" spans="4:9" x14ac:dyDescent="0.3">
      <c r="D573" s="26" t="str">
        <f t="shared" si="32"/>
        <v>Demand</v>
      </c>
      <c r="E573" s="10">
        <f t="shared" si="33"/>
        <v>2043</v>
      </c>
      <c r="F573" s="25" t="str">
        <f t="shared" si="31"/>
        <v>CWCUL</v>
      </c>
      <c r="I573" s="29">
        <f>IFERROR(ROUNDDOWN(VLOOKUP(F573,INDATA_FILL_DEMAND!$E$4:$F$251,2,FALSE)*(VLOOKUP(E573,$L$36:$N$69,3)/VLOOKUP(E573-1,$L$36:$N$69,3)),4),"")</f>
        <v>3.1536</v>
      </c>
    </row>
    <row r="574" spans="4:9" x14ac:dyDescent="0.3">
      <c r="D574" s="26" t="str">
        <f t="shared" si="32"/>
        <v>Demand</v>
      </c>
      <c r="E574" s="10">
        <f t="shared" si="33"/>
        <v>2043</v>
      </c>
      <c r="F574" s="25" t="str">
        <f t="shared" ref="F574:F637" si="34">F326</f>
        <v>CWEDU</v>
      </c>
      <c r="I574" s="29">
        <f>IFERROR(ROUNDDOWN(VLOOKUP(F574,INDATA_FILL_DEMAND!$E$4:$F$251,2,FALSE)*(VLOOKUP(E574,$L$36:$N$69,3)/VLOOKUP(E574-1,$L$36:$N$69,3)),4),"")</f>
        <v>7.5713999999999997</v>
      </c>
    </row>
    <row r="575" spans="4:9" x14ac:dyDescent="0.3">
      <c r="D575" s="26" t="str">
        <f t="shared" si="32"/>
        <v>Demand</v>
      </c>
      <c r="E575" s="10">
        <f t="shared" si="33"/>
        <v>2043</v>
      </c>
      <c r="F575" s="25" t="str">
        <f t="shared" si="34"/>
        <v>CWHLT</v>
      </c>
      <c r="I575" s="29">
        <f>IFERROR(ROUNDDOWN(VLOOKUP(F575,INDATA_FILL_DEMAND!$E$4:$F$251,2,FALSE)*(VLOOKUP(E575,$L$36:$N$69,3)/VLOOKUP(E575-1,$L$36:$N$69,3)),4),"")</f>
        <v>0.56879999999999997</v>
      </c>
    </row>
    <row r="576" spans="4:9" x14ac:dyDescent="0.3">
      <c r="D576" s="26" t="str">
        <f t="shared" si="32"/>
        <v>Demand</v>
      </c>
      <c r="E576" s="10">
        <f t="shared" si="33"/>
        <v>2043</v>
      </c>
      <c r="F576" s="25" t="str">
        <f t="shared" si="34"/>
        <v>CWOFF</v>
      </c>
      <c r="I576" s="29">
        <f>IFERROR(ROUNDDOWN(VLOOKUP(F576,INDATA_FILL_DEMAND!$E$4:$F$251,2,FALSE)*(VLOOKUP(E576,$L$36:$N$69,3)/VLOOKUP(E576-1,$L$36:$N$69,3)),4),"")</f>
        <v>0.80720000000000003</v>
      </c>
    </row>
    <row r="577" spans="4:9" x14ac:dyDescent="0.3">
      <c r="D577" s="26" t="str">
        <f t="shared" si="32"/>
        <v>Demand</v>
      </c>
      <c r="E577" s="10">
        <f t="shared" si="33"/>
        <v>2043</v>
      </c>
      <c r="F577" s="25" t="str">
        <f t="shared" si="34"/>
        <v>CWOTH</v>
      </c>
      <c r="I577" s="29">
        <f>IFERROR(ROUNDDOWN(VLOOKUP(F577,INDATA_FILL_DEMAND!$E$4:$F$251,2,FALSE)*(VLOOKUP(E577,$L$36:$N$69,3)/VLOOKUP(E577-1,$L$36:$N$69,3)),4),"")</f>
        <v>4.8056999999999999</v>
      </c>
    </row>
    <row r="578" spans="4:9" x14ac:dyDescent="0.3">
      <c r="D578" s="26" t="str">
        <f t="shared" si="32"/>
        <v>Demand</v>
      </c>
      <c r="E578" s="10">
        <f t="shared" si="33"/>
        <v>2043</v>
      </c>
      <c r="F578" s="25" t="str">
        <f t="shared" si="34"/>
        <v>CWRET</v>
      </c>
      <c r="I578" s="29">
        <f>IFERROR(ROUNDDOWN(VLOOKUP(F578,INDATA_FILL_DEMAND!$E$4:$F$251,2,FALSE)*(VLOOKUP(E578,$L$36:$N$69,3)/VLOOKUP(E578-1,$L$36:$N$69,3)),4),"")</f>
        <v>0.99539999999999995</v>
      </c>
    </row>
    <row r="579" spans="4:9" x14ac:dyDescent="0.3">
      <c r="D579" s="26" t="str">
        <f t="shared" si="32"/>
        <v>Demand</v>
      </c>
      <c r="E579" s="10">
        <f t="shared" si="33"/>
        <v>2043</v>
      </c>
      <c r="F579" s="25" t="str">
        <f t="shared" si="34"/>
        <v>CWSPO</v>
      </c>
      <c r="I579" s="29">
        <f>IFERROR(ROUNDDOWN(VLOOKUP(F579,INDATA_FILL_DEMAND!$E$4:$F$251,2,FALSE)*(VLOOKUP(E579,$L$36:$N$69,3)/VLOOKUP(E579-1,$L$36:$N$69,3)),4),"")</f>
        <v>2.1351</v>
      </c>
    </row>
    <row r="580" spans="4:9" x14ac:dyDescent="0.3">
      <c r="D580" s="26" t="str">
        <f t="shared" si="32"/>
        <v>Demand</v>
      </c>
      <c r="E580" s="10">
        <f t="shared" si="33"/>
        <v>2043</v>
      </c>
      <c r="F580" s="25" t="str">
        <f t="shared" si="34"/>
        <v>CWTUR</v>
      </c>
      <c r="I580" s="29">
        <f>IFERROR(ROUNDDOWN(VLOOKUP(F580,INDATA_FILL_DEMAND!$E$4:$F$251,2,FALSE)*(VLOOKUP(E580,$L$36:$N$69,3)/VLOOKUP(E580-1,$L$36:$N$69,3)),4),"")</f>
        <v>0.60640000000000005</v>
      </c>
    </row>
    <row r="581" spans="4:9" x14ac:dyDescent="0.3">
      <c r="D581" s="26" t="str">
        <f t="shared" si="32"/>
        <v>Demand</v>
      </c>
      <c r="E581" s="10">
        <f t="shared" si="33"/>
        <v>2043</v>
      </c>
      <c r="F581" s="25" t="str">
        <f t="shared" si="34"/>
        <v>CKCUL</v>
      </c>
      <c r="I581" s="29">
        <f>IFERROR(ROUNDDOWN(VLOOKUP(F581,INDATA_FILL_DEMAND!$E$4:$F$251,2,FALSE)*(VLOOKUP(E581,$L$36:$N$69,3)/VLOOKUP(E581-1,$L$36:$N$69,3)),4),"")</f>
        <v>0.67130000000000001</v>
      </c>
    </row>
    <row r="582" spans="4:9" x14ac:dyDescent="0.3">
      <c r="D582" s="26" t="str">
        <f t="shared" si="32"/>
        <v>Demand</v>
      </c>
      <c r="E582" s="10">
        <f t="shared" si="33"/>
        <v>2043</v>
      </c>
      <c r="F582" s="25" t="str">
        <f t="shared" si="34"/>
        <v>CKEDU</v>
      </c>
      <c r="I582" s="29">
        <f>IFERROR(ROUNDDOWN(VLOOKUP(F582,INDATA_FILL_DEMAND!$E$4:$F$251,2,FALSE)*(VLOOKUP(E582,$L$36:$N$69,3)/VLOOKUP(E582-1,$L$36:$N$69,3)),4),"")</f>
        <v>1.6117999999999999</v>
      </c>
    </row>
    <row r="583" spans="4:9" x14ac:dyDescent="0.3">
      <c r="D583" s="26" t="str">
        <f t="shared" si="32"/>
        <v>Demand</v>
      </c>
      <c r="E583" s="10">
        <f t="shared" si="33"/>
        <v>2043</v>
      </c>
      <c r="F583" s="25" t="str">
        <f t="shared" si="34"/>
        <v>CKHLT</v>
      </c>
      <c r="I583" s="29">
        <f>IFERROR(ROUNDDOWN(VLOOKUP(F583,INDATA_FILL_DEMAND!$E$4:$F$251,2,FALSE)*(VLOOKUP(E583,$L$36:$N$69,3)/VLOOKUP(E583-1,$L$36:$N$69,3)),4),"")</f>
        <v>0.121</v>
      </c>
    </row>
    <row r="584" spans="4:9" x14ac:dyDescent="0.3">
      <c r="D584" s="26" t="str">
        <f t="shared" si="32"/>
        <v>Demand</v>
      </c>
      <c r="E584" s="10">
        <f t="shared" si="33"/>
        <v>2043</v>
      </c>
      <c r="F584" s="25" t="str">
        <f t="shared" si="34"/>
        <v>CKOFF</v>
      </c>
      <c r="I584" s="29">
        <f>IFERROR(ROUNDDOWN(VLOOKUP(F584,INDATA_FILL_DEMAND!$E$4:$F$251,2,FALSE)*(VLOOKUP(E584,$L$36:$N$69,3)/VLOOKUP(E584-1,$L$36:$N$69,3)),4),"")</f>
        <v>0.17180000000000001</v>
      </c>
    </row>
    <row r="585" spans="4:9" x14ac:dyDescent="0.3">
      <c r="D585" s="26" t="str">
        <f t="shared" si="32"/>
        <v>Demand</v>
      </c>
      <c r="E585" s="10">
        <f t="shared" si="33"/>
        <v>2043</v>
      </c>
      <c r="F585" s="25" t="str">
        <f t="shared" si="34"/>
        <v>CKOTH</v>
      </c>
      <c r="I585" s="29">
        <f>IFERROR(ROUNDDOWN(VLOOKUP(F585,INDATA_FILL_DEMAND!$E$4:$F$251,2,FALSE)*(VLOOKUP(E585,$L$36:$N$69,3)/VLOOKUP(E585-1,$L$36:$N$69,3)),4),"")</f>
        <v>1.0229999999999999</v>
      </c>
    </row>
    <row r="586" spans="4:9" x14ac:dyDescent="0.3">
      <c r="D586" s="26" t="str">
        <f t="shared" si="32"/>
        <v>Demand</v>
      </c>
      <c r="E586" s="10">
        <f t="shared" si="33"/>
        <v>2043</v>
      </c>
      <c r="F586" s="25" t="str">
        <f t="shared" si="34"/>
        <v>CKRET</v>
      </c>
      <c r="I586" s="29">
        <f>IFERROR(ROUNDDOWN(VLOOKUP(F586,INDATA_FILL_DEMAND!$E$4:$F$251,2,FALSE)*(VLOOKUP(E586,$L$36:$N$69,3)/VLOOKUP(E586-1,$L$36:$N$69,3)),4),"")</f>
        <v>0.21190000000000001</v>
      </c>
    </row>
    <row r="587" spans="4:9" x14ac:dyDescent="0.3">
      <c r="D587" s="26" t="str">
        <f t="shared" si="32"/>
        <v>Demand</v>
      </c>
      <c r="E587" s="10">
        <f t="shared" si="33"/>
        <v>2043</v>
      </c>
      <c r="F587" s="25" t="str">
        <f t="shared" si="34"/>
        <v>CKSPO</v>
      </c>
      <c r="I587" s="29">
        <f>IFERROR(ROUNDDOWN(VLOOKUP(F587,INDATA_FILL_DEMAND!$E$4:$F$251,2,FALSE)*(VLOOKUP(E587,$L$36:$N$69,3)/VLOOKUP(E587-1,$L$36:$N$69,3)),4),"")</f>
        <v>0.45450000000000002</v>
      </c>
    </row>
    <row r="588" spans="4:9" x14ac:dyDescent="0.3">
      <c r="D588" s="26" t="str">
        <f t="shared" si="32"/>
        <v>Demand</v>
      </c>
      <c r="E588" s="10">
        <f t="shared" si="33"/>
        <v>2043</v>
      </c>
      <c r="F588" s="25" t="str">
        <f t="shared" si="34"/>
        <v>CKTUR</v>
      </c>
      <c r="I588" s="29">
        <f>IFERROR(ROUNDDOWN(VLOOKUP(F588,INDATA_FILL_DEMAND!$E$4:$F$251,2,FALSE)*(VLOOKUP(E588,$L$36:$N$69,3)/VLOOKUP(E588-1,$L$36:$N$69,3)),4),"")</f>
        <v>0.12909999999999999</v>
      </c>
    </row>
    <row r="589" spans="4:9" x14ac:dyDescent="0.3">
      <c r="D589" s="26" t="str">
        <f t="shared" si="32"/>
        <v>Demand</v>
      </c>
      <c r="E589" s="10">
        <f t="shared" si="33"/>
        <v>2043</v>
      </c>
      <c r="F589" s="25" t="str">
        <f t="shared" si="34"/>
        <v>CLCUL</v>
      </c>
      <c r="I589" s="29">
        <f>IFERROR(ROUNDDOWN(VLOOKUP(F589,INDATA_FILL_DEMAND!$E$4:$F$251,2,FALSE)*(VLOOKUP(E589,$L$36:$N$69,3)/VLOOKUP(E589-1,$L$36:$N$69,3)),4),"")</f>
        <v>0.88839999999999997</v>
      </c>
    </row>
    <row r="590" spans="4:9" x14ac:dyDescent="0.3">
      <c r="D590" s="26" t="str">
        <f t="shared" ref="D590:D653" si="35">IF(AND(ISNUMBER(I590),I590&gt;0),"Demand","*")</f>
        <v>Demand</v>
      </c>
      <c r="E590" s="10">
        <f t="shared" si="33"/>
        <v>2043</v>
      </c>
      <c r="F590" s="25" t="str">
        <f t="shared" si="34"/>
        <v>CLEDU</v>
      </c>
      <c r="I590" s="29">
        <f>IFERROR(ROUNDDOWN(VLOOKUP(F590,INDATA_FILL_DEMAND!$E$4:$F$251,2,FALSE)*(VLOOKUP(E590,$L$36:$N$69,3)/VLOOKUP(E590-1,$L$36:$N$69,3)),4),"")</f>
        <v>2.1331000000000002</v>
      </c>
    </row>
    <row r="591" spans="4:9" x14ac:dyDescent="0.3">
      <c r="D591" s="26" t="str">
        <f t="shared" si="35"/>
        <v>Demand</v>
      </c>
      <c r="E591" s="10">
        <f t="shared" si="33"/>
        <v>2043</v>
      </c>
      <c r="F591" s="25" t="str">
        <f t="shared" si="34"/>
        <v>CLHLT</v>
      </c>
      <c r="I591" s="29">
        <f>IFERROR(ROUNDDOWN(VLOOKUP(F591,INDATA_FILL_DEMAND!$E$4:$F$251,2,FALSE)*(VLOOKUP(E591,$L$36:$N$69,3)/VLOOKUP(E591-1,$L$36:$N$69,3)),4),"")</f>
        <v>0.16020000000000001</v>
      </c>
    </row>
    <row r="592" spans="4:9" x14ac:dyDescent="0.3">
      <c r="D592" s="26" t="str">
        <f t="shared" si="35"/>
        <v>Demand</v>
      </c>
      <c r="E592" s="10">
        <f t="shared" si="33"/>
        <v>2043</v>
      </c>
      <c r="F592" s="25" t="str">
        <f t="shared" si="34"/>
        <v>CLOFF</v>
      </c>
      <c r="I592" s="29">
        <f>IFERROR(ROUNDDOWN(VLOOKUP(F592,INDATA_FILL_DEMAND!$E$4:$F$251,2,FALSE)*(VLOOKUP(E592,$L$36:$N$69,3)/VLOOKUP(E592-1,$L$36:$N$69,3)),4),"")</f>
        <v>0.22739999999999999</v>
      </c>
    </row>
    <row r="593" spans="4:9" x14ac:dyDescent="0.3">
      <c r="D593" s="26" t="str">
        <f t="shared" si="35"/>
        <v>Demand</v>
      </c>
      <c r="E593" s="10">
        <f t="shared" si="33"/>
        <v>2043</v>
      </c>
      <c r="F593" s="25" t="str">
        <f t="shared" si="34"/>
        <v>CLOTH</v>
      </c>
      <c r="I593" s="29">
        <f>IFERROR(ROUNDDOWN(VLOOKUP(F593,INDATA_FILL_DEMAND!$E$4:$F$251,2,FALSE)*(VLOOKUP(E593,$L$36:$N$69,3)/VLOOKUP(E593-1,$L$36:$N$69,3)),4),"")</f>
        <v>1.3539000000000001</v>
      </c>
    </row>
    <row r="594" spans="4:9" x14ac:dyDescent="0.3">
      <c r="D594" s="26" t="str">
        <f t="shared" si="35"/>
        <v>Demand</v>
      </c>
      <c r="E594" s="10">
        <f t="shared" si="33"/>
        <v>2043</v>
      </c>
      <c r="F594" s="25" t="str">
        <f t="shared" si="34"/>
        <v>CLRET</v>
      </c>
      <c r="I594" s="29">
        <f>IFERROR(ROUNDDOWN(VLOOKUP(F594,INDATA_FILL_DEMAND!$E$4:$F$251,2,FALSE)*(VLOOKUP(E594,$L$36:$N$69,3)/VLOOKUP(E594-1,$L$36:$N$69,3)),4),"")</f>
        <v>0.28039999999999998</v>
      </c>
    </row>
    <row r="595" spans="4:9" x14ac:dyDescent="0.3">
      <c r="D595" s="26" t="str">
        <f t="shared" si="35"/>
        <v>Demand</v>
      </c>
      <c r="E595" s="10">
        <f t="shared" si="33"/>
        <v>2043</v>
      </c>
      <c r="F595" s="25" t="str">
        <f t="shared" si="34"/>
        <v>CLSPO</v>
      </c>
      <c r="I595" s="29">
        <f>IFERROR(ROUNDDOWN(VLOOKUP(F595,INDATA_FILL_DEMAND!$E$4:$F$251,2,FALSE)*(VLOOKUP(E595,$L$36:$N$69,3)/VLOOKUP(E595-1,$L$36:$N$69,3)),4),"")</f>
        <v>0.60150000000000003</v>
      </c>
    </row>
    <row r="596" spans="4:9" x14ac:dyDescent="0.3">
      <c r="D596" s="26" t="str">
        <f t="shared" si="35"/>
        <v>Demand</v>
      </c>
      <c r="E596" s="10">
        <f t="shared" si="33"/>
        <v>2043</v>
      </c>
      <c r="F596" s="25" t="str">
        <f t="shared" si="34"/>
        <v>CLTUR</v>
      </c>
      <c r="I596" s="29">
        <f>IFERROR(ROUNDDOWN(VLOOKUP(F596,INDATA_FILL_DEMAND!$E$4:$F$251,2,FALSE)*(VLOOKUP(E596,$L$36:$N$69,3)/VLOOKUP(E596-1,$L$36:$N$69,3)),4),"")</f>
        <v>0.17080000000000001</v>
      </c>
    </row>
    <row r="597" spans="4:9" x14ac:dyDescent="0.3">
      <c r="D597" s="26" t="str">
        <f t="shared" si="35"/>
        <v>Demand</v>
      </c>
      <c r="E597" s="10">
        <f t="shared" si="33"/>
        <v>2043</v>
      </c>
      <c r="F597" s="25" t="str">
        <f t="shared" si="34"/>
        <v>COCUL</v>
      </c>
      <c r="I597" s="29">
        <f>IFERROR(ROUNDDOWN(VLOOKUP(F597,INDATA_FILL_DEMAND!$E$4:$F$251,2,FALSE)*(VLOOKUP(E597,$L$36:$N$69,3)/VLOOKUP(E597-1,$L$36:$N$69,3)),4),"")</f>
        <v>4.2103000000000002</v>
      </c>
    </row>
    <row r="598" spans="4:9" x14ac:dyDescent="0.3">
      <c r="D598" s="26" t="str">
        <f t="shared" si="35"/>
        <v>Demand</v>
      </c>
      <c r="E598" s="10">
        <f t="shared" si="33"/>
        <v>2043</v>
      </c>
      <c r="F598" s="25" t="str">
        <f t="shared" si="34"/>
        <v>COEDU</v>
      </c>
      <c r="I598" s="29">
        <f>IFERROR(ROUNDDOWN(VLOOKUP(F598,INDATA_FILL_DEMAND!$E$4:$F$251,2,FALSE)*(VLOOKUP(E598,$L$36:$N$69,3)/VLOOKUP(E598-1,$L$36:$N$69,3)),4),"")</f>
        <v>10.1084</v>
      </c>
    </row>
    <row r="599" spans="4:9" x14ac:dyDescent="0.3">
      <c r="D599" s="26" t="str">
        <f t="shared" si="35"/>
        <v>Demand</v>
      </c>
      <c r="E599" s="10">
        <f t="shared" si="33"/>
        <v>2043</v>
      </c>
      <c r="F599" s="25" t="str">
        <f t="shared" si="34"/>
        <v>COHLT</v>
      </c>
      <c r="I599" s="29">
        <f>IFERROR(ROUNDDOWN(VLOOKUP(F599,INDATA_FILL_DEMAND!$E$4:$F$251,2,FALSE)*(VLOOKUP(E599,$L$36:$N$69,3)/VLOOKUP(E599-1,$L$36:$N$69,3)),4),"")</f>
        <v>0.75939999999999996</v>
      </c>
    </row>
    <row r="600" spans="4:9" x14ac:dyDescent="0.3">
      <c r="D600" s="26" t="str">
        <f t="shared" si="35"/>
        <v>Demand</v>
      </c>
      <c r="E600" s="10">
        <f t="shared" si="33"/>
        <v>2043</v>
      </c>
      <c r="F600" s="25" t="str">
        <f t="shared" si="34"/>
        <v>COOFF</v>
      </c>
      <c r="I600" s="29">
        <f>IFERROR(ROUNDDOWN(VLOOKUP(F600,INDATA_FILL_DEMAND!$E$4:$F$251,2,FALSE)*(VLOOKUP(E600,$L$36:$N$69,3)/VLOOKUP(E600-1,$L$36:$N$69,3)),4),"")</f>
        <v>1.0777000000000001</v>
      </c>
    </row>
    <row r="601" spans="4:9" x14ac:dyDescent="0.3">
      <c r="D601" s="26" t="str">
        <f t="shared" si="35"/>
        <v>Demand</v>
      </c>
      <c r="E601" s="10">
        <f t="shared" si="33"/>
        <v>2043</v>
      </c>
      <c r="F601" s="25" t="str">
        <f t="shared" si="34"/>
        <v>COOTH</v>
      </c>
      <c r="I601" s="29">
        <f>IFERROR(ROUNDDOWN(VLOOKUP(F601,INDATA_FILL_DEMAND!$E$4:$F$251,2,FALSE)*(VLOOKUP(E601,$L$36:$N$69,3)/VLOOKUP(E601-1,$L$36:$N$69,3)),4),"")</f>
        <v>6.4160000000000004</v>
      </c>
    </row>
    <row r="602" spans="4:9" x14ac:dyDescent="0.3">
      <c r="D602" s="26" t="str">
        <f t="shared" si="35"/>
        <v>Demand</v>
      </c>
      <c r="E602" s="10">
        <f t="shared" si="33"/>
        <v>2043</v>
      </c>
      <c r="F602" s="25" t="str">
        <f t="shared" si="34"/>
        <v>CORET</v>
      </c>
      <c r="I602" s="29">
        <f>IFERROR(ROUNDDOWN(VLOOKUP(F602,INDATA_FILL_DEMAND!$E$4:$F$251,2,FALSE)*(VLOOKUP(E602,$L$36:$N$69,3)/VLOOKUP(E602-1,$L$36:$N$69,3)),4),"")</f>
        <v>1.3289</v>
      </c>
    </row>
    <row r="603" spans="4:9" x14ac:dyDescent="0.3">
      <c r="D603" s="26" t="str">
        <f t="shared" si="35"/>
        <v>Demand</v>
      </c>
      <c r="E603" s="10">
        <f t="shared" si="33"/>
        <v>2043</v>
      </c>
      <c r="F603" s="25" t="str">
        <f t="shared" si="34"/>
        <v>COSPO</v>
      </c>
      <c r="I603" s="29">
        <f>IFERROR(ROUNDDOWN(VLOOKUP(F603,INDATA_FILL_DEMAND!$E$4:$F$251,2,FALSE)*(VLOOKUP(E603,$L$36:$N$69,3)/VLOOKUP(E603-1,$L$36:$N$69,3)),4),"")</f>
        <v>2.8506</v>
      </c>
    </row>
    <row r="604" spans="4:9" x14ac:dyDescent="0.3">
      <c r="D604" s="26" t="str">
        <f t="shared" si="35"/>
        <v>Demand</v>
      </c>
      <c r="E604" s="10">
        <f t="shared" si="33"/>
        <v>2043</v>
      </c>
      <c r="F604" s="25" t="str">
        <f t="shared" si="34"/>
        <v>COTUR</v>
      </c>
      <c r="I604" s="29">
        <f>IFERROR(ROUNDDOWN(VLOOKUP(F604,INDATA_FILL_DEMAND!$E$4:$F$251,2,FALSE)*(VLOOKUP(E604,$L$36:$N$69,3)/VLOOKUP(E604-1,$L$36:$N$69,3)),4),"")</f>
        <v>0.80959999999999999</v>
      </c>
    </row>
    <row r="605" spans="4:9" x14ac:dyDescent="0.3">
      <c r="D605" s="26" t="str">
        <f t="shared" si="35"/>
        <v>*</v>
      </c>
      <c r="E605" s="10">
        <f t="shared" si="33"/>
        <v>2043</v>
      </c>
      <c r="F605" s="25" t="str">
        <f t="shared" si="34"/>
        <v>CECUL</v>
      </c>
      <c r="I605" s="29">
        <f>IFERROR(ROUNDDOWN(VLOOKUP(F605,INDATA_FILL_DEMAND!$E$4:$F$251,2,FALSE)*(VLOOKUP(E605,$L$36:$N$69,3)/VLOOKUP(E605-1,$L$36:$N$69,3)),4),"")</f>
        <v>0</v>
      </c>
    </row>
    <row r="606" spans="4:9" x14ac:dyDescent="0.3">
      <c r="D606" s="26" t="str">
        <f t="shared" si="35"/>
        <v>*</v>
      </c>
      <c r="E606" s="10">
        <f t="shared" si="33"/>
        <v>2043</v>
      </c>
      <c r="F606" s="25" t="str">
        <f t="shared" si="34"/>
        <v>CEEDU</v>
      </c>
      <c r="I606" s="29">
        <f>IFERROR(ROUNDDOWN(VLOOKUP(F606,INDATA_FILL_DEMAND!$E$4:$F$251,2,FALSE)*(VLOOKUP(E606,$L$36:$N$69,3)/VLOOKUP(E606-1,$L$36:$N$69,3)),4),"")</f>
        <v>0</v>
      </c>
    </row>
    <row r="607" spans="4:9" x14ac:dyDescent="0.3">
      <c r="D607" s="26" t="str">
        <f t="shared" si="35"/>
        <v>*</v>
      </c>
      <c r="E607" s="10">
        <f t="shared" si="33"/>
        <v>2043</v>
      </c>
      <c r="F607" s="25" t="str">
        <f t="shared" si="34"/>
        <v>CEHLT</v>
      </c>
      <c r="I607" s="29">
        <f>IFERROR(ROUNDDOWN(VLOOKUP(F607,INDATA_FILL_DEMAND!$E$4:$F$251,2,FALSE)*(VLOOKUP(E607,$L$36:$N$69,3)/VLOOKUP(E607-1,$L$36:$N$69,3)),4),"")</f>
        <v>0</v>
      </c>
    </row>
    <row r="608" spans="4:9" x14ac:dyDescent="0.3">
      <c r="D608" s="26" t="str">
        <f t="shared" si="35"/>
        <v>*</v>
      </c>
      <c r="E608" s="10">
        <f t="shared" si="33"/>
        <v>2043</v>
      </c>
      <c r="F608" s="25" t="str">
        <f t="shared" si="34"/>
        <v>CEOFF</v>
      </c>
      <c r="I608" s="29">
        <f>IFERROR(ROUNDDOWN(VLOOKUP(F608,INDATA_FILL_DEMAND!$E$4:$F$251,2,FALSE)*(VLOOKUP(E608,$L$36:$N$69,3)/VLOOKUP(E608-1,$L$36:$N$69,3)),4),"")</f>
        <v>0</v>
      </c>
    </row>
    <row r="609" spans="4:9" x14ac:dyDescent="0.3">
      <c r="D609" s="26" t="str">
        <f t="shared" si="35"/>
        <v>*</v>
      </c>
      <c r="E609" s="10">
        <f t="shared" si="33"/>
        <v>2043</v>
      </c>
      <c r="F609" s="25" t="str">
        <f t="shared" si="34"/>
        <v>CEOTH</v>
      </c>
      <c r="I609" s="29">
        <f>IFERROR(ROUNDDOWN(VLOOKUP(F609,INDATA_FILL_DEMAND!$E$4:$F$251,2,FALSE)*(VLOOKUP(E609,$L$36:$N$69,3)/VLOOKUP(E609-1,$L$36:$N$69,3)),4),"")</f>
        <v>0</v>
      </c>
    </row>
    <row r="610" spans="4:9" x14ac:dyDescent="0.3">
      <c r="D610" s="26" t="str">
        <f t="shared" si="35"/>
        <v>*</v>
      </c>
      <c r="E610" s="10">
        <f t="shared" si="33"/>
        <v>2043</v>
      </c>
      <c r="F610" s="25" t="str">
        <f t="shared" si="34"/>
        <v>CERET</v>
      </c>
      <c r="I610" s="29">
        <f>IFERROR(ROUNDDOWN(VLOOKUP(F610,INDATA_FILL_DEMAND!$E$4:$F$251,2,FALSE)*(VLOOKUP(E610,$L$36:$N$69,3)/VLOOKUP(E610-1,$L$36:$N$69,3)),4),"")</f>
        <v>0</v>
      </c>
    </row>
    <row r="611" spans="4:9" x14ac:dyDescent="0.3">
      <c r="D611" s="26" t="str">
        <f t="shared" si="35"/>
        <v>*</v>
      </c>
      <c r="E611" s="10">
        <f t="shared" si="33"/>
        <v>2043</v>
      </c>
      <c r="F611" s="25" t="str">
        <f t="shared" si="34"/>
        <v>CESPO</v>
      </c>
      <c r="I611" s="29">
        <f>IFERROR(ROUNDDOWN(VLOOKUP(F611,INDATA_FILL_DEMAND!$E$4:$F$251,2,FALSE)*(VLOOKUP(E611,$L$36:$N$69,3)/VLOOKUP(E611-1,$L$36:$N$69,3)),4),"")</f>
        <v>0</v>
      </c>
    </row>
    <row r="612" spans="4:9" x14ac:dyDescent="0.3">
      <c r="D612" s="26" t="str">
        <f t="shared" si="35"/>
        <v>*</v>
      </c>
      <c r="E612" s="10">
        <f t="shared" si="33"/>
        <v>2043</v>
      </c>
      <c r="F612" s="25" t="str">
        <f t="shared" si="34"/>
        <v>CETUR</v>
      </c>
      <c r="I612" s="29">
        <f>IFERROR(ROUNDDOWN(VLOOKUP(F612,INDATA_FILL_DEMAND!$E$4:$F$251,2,FALSE)*(VLOOKUP(E612,$L$36:$N$69,3)/VLOOKUP(E612-1,$L$36:$N$69,3)),4),"")</f>
        <v>0</v>
      </c>
    </row>
    <row r="613" spans="4:9" x14ac:dyDescent="0.3">
      <c r="D613" s="26" t="str">
        <f t="shared" si="35"/>
        <v>Demand</v>
      </c>
      <c r="E613" s="10">
        <f t="shared" si="33"/>
        <v>2043</v>
      </c>
      <c r="F613" s="25" t="str">
        <f t="shared" si="34"/>
        <v>MHCUL</v>
      </c>
      <c r="I613" s="29">
        <f>IFERROR(ROUNDDOWN(VLOOKUP(F613,INDATA_FILL_DEMAND!$E$4:$F$251,2,FALSE)*(VLOOKUP(E613,$L$36:$N$69,3)/VLOOKUP(E613-1,$L$36:$N$69,3)),4),"")</f>
        <v>3.6791999999999998</v>
      </c>
    </row>
    <row r="614" spans="4:9" x14ac:dyDescent="0.3">
      <c r="D614" s="26" t="str">
        <f t="shared" si="35"/>
        <v>Demand</v>
      </c>
      <c r="E614" s="10">
        <f t="shared" si="33"/>
        <v>2043</v>
      </c>
      <c r="F614" s="25" t="str">
        <f t="shared" si="34"/>
        <v>MHEDU</v>
      </c>
      <c r="I614" s="29">
        <f>IFERROR(ROUNDDOWN(VLOOKUP(F614,INDATA_FILL_DEMAND!$E$4:$F$251,2,FALSE)*(VLOOKUP(E614,$L$36:$N$69,3)/VLOOKUP(E614-1,$L$36:$N$69,3)),4),"")</f>
        <v>30.272600000000001</v>
      </c>
    </row>
    <row r="615" spans="4:9" x14ac:dyDescent="0.3">
      <c r="D615" s="26" t="str">
        <f t="shared" si="35"/>
        <v>*</v>
      </c>
      <c r="E615" s="10">
        <f t="shared" si="33"/>
        <v>2043</v>
      </c>
      <c r="F615" s="25" t="str">
        <f t="shared" si="34"/>
        <v>MHHOU</v>
      </c>
      <c r="I615" s="29">
        <f>IFERROR(ROUNDDOWN(VLOOKUP(F615,INDATA_FILL_DEMAND!$E$4:$F$251,2,FALSE)*(VLOOKUP(E615,$L$36:$N$69,3)/VLOOKUP(E615-1,$L$36:$N$69,3)),4),"")</f>
        <v>0</v>
      </c>
    </row>
    <row r="616" spans="4:9" x14ac:dyDescent="0.3">
      <c r="D616" s="26" t="str">
        <f t="shared" si="35"/>
        <v>Demand</v>
      </c>
      <c r="E616" s="10">
        <f t="shared" si="33"/>
        <v>2043</v>
      </c>
      <c r="F616" s="25" t="str">
        <f t="shared" si="34"/>
        <v>MHOFL</v>
      </c>
      <c r="I616" s="29">
        <f>IFERROR(ROUNDDOWN(VLOOKUP(F616,INDATA_FILL_DEMAND!$E$4:$F$251,2,FALSE)*(VLOOKUP(E616,$L$36:$N$69,3)/VLOOKUP(E616-1,$L$36:$N$69,3)),4),"")</f>
        <v>3.6276000000000002</v>
      </c>
    </row>
    <row r="617" spans="4:9" x14ac:dyDescent="0.3">
      <c r="D617" s="26" t="str">
        <f t="shared" si="35"/>
        <v>Demand</v>
      </c>
      <c r="E617" s="10">
        <f t="shared" si="33"/>
        <v>2043</v>
      </c>
      <c r="F617" s="25" t="str">
        <f t="shared" si="34"/>
        <v>MHOFS</v>
      </c>
      <c r="I617" s="29">
        <f>IFERROR(ROUNDDOWN(VLOOKUP(F617,INDATA_FILL_DEMAND!$E$4:$F$251,2,FALSE)*(VLOOKUP(E617,$L$36:$N$69,3)/VLOOKUP(E617-1,$L$36:$N$69,3)),4),"")</f>
        <v>3.7852000000000001</v>
      </c>
    </row>
    <row r="618" spans="4:9" x14ac:dyDescent="0.3">
      <c r="D618" s="26" t="str">
        <f t="shared" si="35"/>
        <v>Demand</v>
      </c>
      <c r="E618" s="10">
        <f t="shared" si="33"/>
        <v>2043</v>
      </c>
      <c r="F618" s="25" t="str">
        <f t="shared" si="34"/>
        <v>MHOTH</v>
      </c>
      <c r="I618" s="29">
        <f>IFERROR(ROUNDDOWN(VLOOKUP(F618,INDATA_FILL_DEMAND!$E$4:$F$251,2,FALSE)*(VLOOKUP(E618,$L$36:$N$69,3)/VLOOKUP(E618-1,$L$36:$N$69,3)),4),"")</f>
        <v>5.2416</v>
      </c>
    </row>
    <row r="619" spans="4:9" x14ac:dyDescent="0.3">
      <c r="D619" s="26" t="str">
        <f t="shared" si="35"/>
        <v>Demand</v>
      </c>
      <c r="E619" s="10">
        <f t="shared" si="33"/>
        <v>2043</v>
      </c>
      <c r="F619" s="25" t="str">
        <f t="shared" si="34"/>
        <v>MHSPO</v>
      </c>
      <c r="I619" s="29">
        <f>IFERROR(ROUNDDOWN(VLOOKUP(F619,INDATA_FILL_DEMAND!$E$4:$F$251,2,FALSE)*(VLOOKUP(E619,$L$36:$N$69,3)/VLOOKUP(E619-1,$L$36:$N$69,3)),4),"")</f>
        <v>11.876899999999999</v>
      </c>
    </row>
    <row r="620" spans="4:9" x14ac:dyDescent="0.3">
      <c r="D620" s="26" t="str">
        <f t="shared" si="35"/>
        <v>Demand</v>
      </c>
      <c r="E620" s="10">
        <f t="shared" si="33"/>
        <v>2043</v>
      </c>
      <c r="F620" s="25" t="str">
        <f t="shared" si="34"/>
        <v>MHTCH</v>
      </c>
      <c r="I620" s="29">
        <f>IFERROR(ROUNDDOWN(VLOOKUP(F620,INDATA_FILL_DEMAND!$E$4:$F$251,2,FALSE)*(VLOOKUP(E620,$L$36:$N$69,3)/VLOOKUP(E620-1,$L$36:$N$69,3)),4),"")</f>
        <v>1.7843</v>
      </c>
    </row>
    <row r="621" spans="4:9" x14ac:dyDescent="0.3">
      <c r="D621" s="26" t="str">
        <f t="shared" si="35"/>
        <v>*</v>
      </c>
      <c r="E621" s="10">
        <f t="shared" si="33"/>
        <v>2043</v>
      </c>
      <c r="F621" s="25" t="str">
        <f t="shared" si="34"/>
        <v>MCCUL</v>
      </c>
      <c r="I621" s="29">
        <f>IFERROR(ROUNDDOWN(VLOOKUP(F621,INDATA_FILL_DEMAND!$E$4:$F$251,2,FALSE)*(VLOOKUP(E621,$L$36:$N$69,3)/VLOOKUP(E621-1,$L$36:$N$69,3)),4),"")</f>
        <v>0</v>
      </c>
    </row>
    <row r="622" spans="4:9" x14ac:dyDescent="0.3">
      <c r="D622" s="26" t="str">
        <f t="shared" si="35"/>
        <v>*</v>
      </c>
      <c r="E622" s="10">
        <f t="shared" si="33"/>
        <v>2043</v>
      </c>
      <c r="F622" s="25" t="str">
        <f t="shared" si="34"/>
        <v>MCEDU</v>
      </c>
      <c r="I622" s="29">
        <f>IFERROR(ROUNDDOWN(VLOOKUP(F622,INDATA_FILL_DEMAND!$E$4:$F$251,2,FALSE)*(VLOOKUP(E622,$L$36:$N$69,3)/VLOOKUP(E622-1,$L$36:$N$69,3)),4),"")</f>
        <v>0</v>
      </c>
    </row>
    <row r="623" spans="4:9" x14ac:dyDescent="0.3">
      <c r="D623" s="26" t="str">
        <f t="shared" si="35"/>
        <v>*</v>
      </c>
      <c r="E623" s="10">
        <f t="shared" si="33"/>
        <v>2043</v>
      </c>
      <c r="F623" s="25" t="str">
        <f t="shared" si="34"/>
        <v>MCHOU</v>
      </c>
      <c r="I623" s="29">
        <f>IFERROR(ROUNDDOWN(VLOOKUP(F623,INDATA_FILL_DEMAND!$E$4:$F$251,2,FALSE)*(VLOOKUP(E623,$L$36:$N$69,3)/VLOOKUP(E623-1,$L$36:$N$69,3)),4),"")</f>
        <v>0</v>
      </c>
    </row>
    <row r="624" spans="4:9" x14ac:dyDescent="0.3">
      <c r="D624" s="26" t="str">
        <f t="shared" si="35"/>
        <v>*</v>
      </c>
      <c r="E624" s="10">
        <f t="shared" si="33"/>
        <v>2043</v>
      </c>
      <c r="F624" s="25" t="str">
        <f t="shared" si="34"/>
        <v>MCOFL</v>
      </c>
      <c r="I624" s="29">
        <f>IFERROR(ROUNDDOWN(VLOOKUP(F624,INDATA_FILL_DEMAND!$E$4:$F$251,2,FALSE)*(VLOOKUP(E624,$L$36:$N$69,3)/VLOOKUP(E624-1,$L$36:$N$69,3)),4),"")</f>
        <v>0</v>
      </c>
    </row>
    <row r="625" spans="4:9" x14ac:dyDescent="0.3">
      <c r="D625" s="26" t="str">
        <f t="shared" si="35"/>
        <v>*</v>
      </c>
      <c r="E625" s="10">
        <f t="shared" si="33"/>
        <v>2043</v>
      </c>
      <c r="F625" s="25" t="str">
        <f t="shared" si="34"/>
        <v>MCOFS</v>
      </c>
      <c r="I625" s="29">
        <f>IFERROR(ROUNDDOWN(VLOOKUP(F625,INDATA_FILL_DEMAND!$E$4:$F$251,2,FALSE)*(VLOOKUP(E625,$L$36:$N$69,3)/VLOOKUP(E625-1,$L$36:$N$69,3)),4),"")</f>
        <v>0</v>
      </c>
    </row>
    <row r="626" spans="4:9" x14ac:dyDescent="0.3">
      <c r="D626" s="26" t="str">
        <f t="shared" si="35"/>
        <v>*</v>
      </c>
      <c r="E626" s="10">
        <f t="shared" si="33"/>
        <v>2043</v>
      </c>
      <c r="F626" s="25" t="str">
        <f t="shared" si="34"/>
        <v>MCOTH</v>
      </c>
      <c r="I626" s="29">
        <f>IFERROR(ROUNDDOWN(VLOOKUP(F626,INDATA_FILL_DEMAND!$E$4:$F$251,2,FALSE)*(VLOOKUP(E626,$L$36:$N$69,3)/VLOOKUP(E626-1,$L$36:$N$69,3)),4),"")</f>
        <v>0</v>
      </c>
    </row>
    <row r="627" spans="4:9" x14ac:dyDescent="0.3">
      <c r="D627" s="26" t="str">
        <f t="shared" si="35"/>
        <v>*</v>
      </c>
      <c r="E627" s="10">
        <f t="shared" si="33"/>
        <v>2043</v>
      </c>
      <c r="F627" s="25" t="str">
        <f t="shared" si="34"/>
        <v>MCSPO</v>
      </c>
      <c r="I627" s="29">
        <f>IFERROR(ROUNDDOWN(VLOOKUP(F627,INDATA_FILL_DEMAND!$E$4:$F$251,2,FALSE)*(VLOOKUP(E627,$L$36:$N$69,3)/VLOOKUP(E627-1,$L$36:$N$69,3)),4),"")</f>
        <v>0</v>
      </c>
    </row>
    <row r="628" spans="4:9" x14ac:dyDescent="0.3">
      <c r="D628" s="26" t="str">
        <f t="shared" si="35"/>
        <v>*</v>
      </c>
      <c r="E628" s="10">
        <f t="shared" si="33"/>
        <v>2043</v>
      </c>
      <c r="F628" s="25" t="str">
        <f t="shared" si="34"/>
        <v>MCTCH</v>
      </c>
      <c r="I628" s="29">
        <f>IFERROR(ROUNDDOWN(VLOOKUP(F628,INDATA_FILL_DEMAND!$E$4:$F$251,2,FALSE)*(VLOOKUP(E628,$L$36:$N$69,3)/VLOOKUP(E628-1,$L$36:$N$69,3)),4),"")</f>
        <v>0</v>
      </c>
    </row>
    <row r="629" spans="4:9" x14ac:dyDescent="0.3">
      <c r="D629" s="26" t="str">
        <f t="shared" si="35"/>
        <v>Demand</v>
      </c>
      <c r="E629" s="10">
        <f t="shared" si="33"/>
        <v>2043</v>
      </c>
      <c r="F629" s="25" t="str">
        <f t="shared" si="34"/>
        <v>MWCUL</v>
      </c>
      <c r="I629" s="29">
        <f>IFERROR(ROUNDDOWN(VLOOKUP(F629,INDATA_FILL_DEMAND!$E$4:$F$251,2,FALSE)*(VLOOKUP(E629,$L$36:$N$69,3)/VLOOKUP(E629-1,$L$36:$N$69,3)),4),"")</f>
        <v>0.82979999999999998</v>
      </c>
    </row>
    <row r="630" spans="4:9" x14ac:dyDescent="0.3">
      <c r="D630" s="26" t="str">
        <f t="shared" si="35"/>
        <v>Demand</v>
      </c>
      <c r="E630" s="10">
        <f t="shared" si="33"/>
        <v>2043</v>
      </c>
      <c r="F630" s="25" t="str">
        <f t="shared" si="34"/>
        <v>MWEDU</v>
      </c>
      <c r="I630" s="29">
        <f>IFERROR(ROUNDDOWN(VLOOKUP(F630,INDATA_FILL_DEMAND!$E$4:$F$251,2,FALSE)*(VLOOKUP(E630,$L$36:$N$69,3)/VLOOKUP(E630-1,$L$36:$N$69,3)),4),"")</f>
        <v>7.5778999999999996</v>
      </c>
    </row>
    <row r="631" spans="4:9" x14ac:dyDescent="0.3">
      <c r="D631" s="26" t="str">
        <f t="shared" si="35"/>
        <v>*</v>
      </c>
      <c r="E631" s="10">
        <f t="shared" ref="E631:E694" si="36">E630</f>
        <v>2043</v>
      </c>
      <c r="F631" s="25" t="str">
        <f t="shared" si="34"/>
        <v>MWHOU</v>
      </c>
      <c r="I631" s="29">
        <f>IFERROR(ROUNDDOWN(VLOOKUP(F631,INDATA_FILL_DEMAND!$E$4:$F$251,2,FALSE)*(VLOOKUP(E631,$L$36:$N$69,3)/VLOOKUP(E631-1,$L$36:$N$69,3)),4),"")</f>
        <v>0</v>
      </c>
    </row>
    <row r="632" spans="4:9" x14ac:dyDescent="0.3">
      <c r="D632" s="26" t="str">
        <f t="shared" si="35"/>
        <v>Demand</v>
      </c>
      <c r="E632" s="10">
        <f t="shared" si="36"/>
        <v>2043</v>
      </c>
      <c r="F632" s="25" t="str">
        <f t="shared" si="34"/>
        <v>MWOFL</v>
      </c>
      <c r="I632" s="29">
        <f>IFERROR(ROUNDDOWN(VLOOKUP(F632,INDATA_FILL_DEMAND!$E$4:$F$251,2,FALSE)*(VLOOKUP(E632,$L$36:$N$69,3)/VLOOKUP(E632-1,$L$36:$N$69,3)),4),"")</f>
        <v>0.91210000000000002</v>
      </c>
    </row>
    <row r="633" spans="4:9" x14ac:dyDescent="0.3">
      <c r="D633" s="26" t="str">
        <f t="shared" si="35"/>
        <v>Demand</v>
      </c>
      <c r="E633" s="10">
        <f t="shared" si="36"/>
        <v>2043</v>
      </c>
      <c r="F633" s="25" t="str">
        <f t="shared" si="34"/>
        <v>MWOFS</v>
      </c>
      <c r="I633" s="29">
        <f>IFERROR(ROUNDDOWN(VLOOKUP(F633,INDATA_FILL_DEMAND!$E$4:$F$251,2,FALSE)*(VLOOKUP(E633,$L$36:$N$69,3)/VLOOKUP(E633-1,$L$36:$N$69,3)),4),"")</f>
        <v>0.79010000000000002</v>
      </c>
    </row>
    <row r="634" spans="4:9" x14ac:dyDescent="0.3">
      <c r="D634" s="26" t="str">
        <f t="shared" si="35"/>
        <v>Demand</v>
      </c>
      <c r="E634" s="10">
        <f t="shared" si="36"/>
        <v>2043</v>
      </c>
      <c r="F634" s="25" t="str">
        <f t="shared" si="34"/>
        <v>MWOTH</v>
      </c>
      <c r="I634" s="29">
        <f>IFERROR(ROUNDDOWN(VLOOKUP(F634,INDATA_FILL_DEMAND!$E$4:$F$251,2,FALSE)*(VLOOKUP(E634,$L$36:$N$69,3)/VLOOKUP(E634-1,$L$36:$N$69,3)),4),"")</f>
        <v>1.3249</v>
      </c>
    </row>
    <row r="635" spans="4:9" x14ac:dyDescent="0.3">
      <c r="D635" s="26" t="str">
        <f t="shared" si="35"/>
        <v>Demand</v>
      </c>
      <c r="E635" s="10">
        <f t="shared" si="36"/>
        <v>2043</v>
      </c>
      <c r="F635" s="25" t="str">
        <f t="shared" si="34"/>
        <v>MWSPO</v>
      </c>
      <c r="I635" s="29">
        <f>IFERROR(ROUNDDOWN(VLOOKUP(F635,INDATA_FILL_DEMAND!$E$4:$F$251,2,FALSE)*(VLOOKUP(E635,$L$36:$N$69,3)/VLOOKUP(E635-1,$L$36:$N$69,3)),4),"")</f>
        <v>3.0070999999999999</v>
      </c>
    </row>
    <row r="636" spans="4:9" x14ac:dyDescent="0.3">
      <c r="D636" s="26" t="str">
        <f t="shared" si="35"/>
        <v>Demand</v>
      </c>
      <c r="E636" s="10">
        <f t="shared" si="36"/>
        <v>2043</v>
      </c>
      <c r="F636" s="25" t="str">
        <f t="shared" si="34"/>
        <v>MWTCH</v>
      </c>
      <c r="I636" s="29">
        <f>IFERROR(ROUNDDOWN(VLOOKUP(F636,INDATA_FILL_DEMAND!$E$4:$F$251,2,FALSE)*(VLOOKUP(E636,$L$36:$N$69,3)/VLOOKUP(E636-1,$L$36:$N$69,3)),4),"")</f>
        <v>0.44009999999999999</v>
      </c>
    </row>
    <row r="637" spans="4:9" x14ac:dyDescent="0.3">
      <c r="D637" s="26" t="str">
        <f t="shared" si="35"/>
        <v>Demand</v>
      </c>
      <c r="E637" s="10">
        <f t="shared" si="36"/>
        <v>2043</v>
      </c>
      <c r="F637" s="25" t="str">
        <f t="shared" si="34"/>
        <v>MKCUL</v>
      </c>
      <c r="I637" s="29">
        <f>IFERROR(ROUNDDOWN(VLOOKUP(F637,INDATA_FILL_DEMAND!$E$4:$F$251,2,FALSE)*(VLOOKUP(E637,$L$36:$N$69,3)/VLOOKUP(E637-1,$L$36:$N$69,3)),4),"")</f>
        <v>0.27129999999999999</v>
      </c>
    </row>
    <row r="638" spans="4:9" x14ac:dyDescent="0.3">
      <c r="D638" s="26" t="str">
        <f t="shared" si="35"/>
        <v>Demand</v>
      </c>
      <c r="E638" s="10">
        <f t="shared" si="36"/>
        <v>2043</v>
      </c>
      <c r="F638" s="25" t="str">
        <f t="shared" ref="F638:F701" si="37">F390</f>
        <v>MKEDU</v>
      </c>
      <c r="I638" s="29">
        <f>IFERROR(ROUNDDOWN(VLOOKUP(F638,INDATA_FILL_DEMAND!$E$4:$F$251,2,FALSE)*(VLOOKUP(E638,$L$36:$N$69,3)/VLOOKUP(E638-1,$L$36:$N$69,3)),4),"")</f>
        <v>0.65139999999999998</v>
      </c>
    </row>
    <row r="639" spans="4:9" x14ac:dyDescent="0.3">
      <c r="D639" s="26" t="str">
        <f t="shared" si="35"/>
        <v>*</v>
      </c>
      <c r="E639" s="10">
        <f t="shared" si="36"/>
        <v>2043</v>
      </c>
      <c r="F639" s="25" t="str">
        <f t="shared" si="37"/>
        <v>MKHOU</v>
      </c>
      <c r="I639" s="29">
        <f>IFERROR(ROUNDDOWN(VLOOKUP(F639,INDATA_FILL_DEMAND!$E$4:$F$251,2,FALSE)*(VLOOKUP(E639,$L$36:$N$69,3)/VLOOKUP(E639-1,$L$36:$N$69,3)),4),"")</f>
        <v>0</v>
      </c>
    </row>
    <row r="640" spans="4:9" x14ac:dyDescent="0.3">
      <c r="D640" s="26" t="str">
        <f t="shared" si="35"/>
        <v>Demand</v>
      </c>
      <c r="E640" s="10">
        <f t="shared" si="36"/>
        <v>2043</v>
      </c>
      <c r="F640" s="25" t="str">
        <f t="shared" si="37"/>
        <v>MKOFL</v>
      </c>
      <c r="I640" s="29">
        <f>IFERROR(ROUNDDOWN(VLOOKUP(F640,INDATA_FILL_DEMAND!$E$4:$F$251,2,FALSE)*(VLOOKUP(E640,$L$36:$N$69,3)/VLOOKUP(E640-1,$L$36:$N$69,3)),4),"")</f>
        <v>6.9400000000000003E-2</v>
      </c>
    </row>
    <row r="641" spans="4:9" x14ac:dyDescent="0.3">
      <c r="D641" s="26" t="str">
        <f t="shared" si="35"/>
        <v>Demand</v>
      </c>
      <c r="E641" s="10">
        <f t="shared" si="36"/>
        <v>2043</v>
      </c>
      <c r="F641" s="25" t="str">
        <f t="shared" si="37"/>
        <v>MKOFS</v>
      </c>
      <c r="I641" s="29">
        <f>IFERROR(ROUNDDOWN(VLOOKUP(F641,INDATA_FILL_DEMAND!$E$4:$F$251,2,FALSE)*(VLOOKUP(E641,$L$36:$N$69,3)/VLOOKUP(E641-1,$L$36:$N$69,3)),4),"")</f>
        <v>0.41339999999999999</v>
      </c>
    </row>
    <row r="642" spans="4:9" x14ac:dyDescent="0.3">
      <c r="D642" s="26" t="str">
        <f t="shared" si="35"/>
        <v>Demand</v>
      </c>
      <c r="E642" s="10">
        <f t="shared" si="36"/>
        <v>2043</v>
      </c>
      <c r="F642" s="25" t="str">
        <f t="shared" si="37"/>
        <v>MKOTH</v>
      </c>
      <c r="I642" s="29">
        <f>IFERROR(ROUNDDOWN(VLOOKUP(F642,INDATA_FILL_DEMAND!$E$4:$F$251,2,FALSE)*(VLOOKUP(E642,$L$36:$N$69,3)/VLOOKUP(E642-1,$L$36:$N$69,3)),4),"")</f>
        <v>8.5599999999999996E-2</v>
      </c>
    </row>
    <row r="643" spans="4:9" x14ac:dyDescent="0.3">
      <c r="D643" s="26" t="str">
        <f t="shared" si="35"/>
        <v>Demand</v>
      </c>
      <c r="E643" s="10">
        <f t="shared" si="36"/>
        <v>2043</v>
      </c>
      <c r="F643" s="25" t="str">
        <f t="shared" si="37"/>
        <v>MKSPO</v>
      </c>
      <c r="I643" s="29">
        <f>IFERROR(ROUNDDOWN(VLOOKUP(F643,INDATA_FILL_DEMAND!$E$4:$F$251,2,FALSE)*(VLOOKUP(E643,$L$36:$N$69,3)/VLOOKUP(E643-1,$L$36:$N$69,3)),4),"")</f>
        <v>0.1837</v>
      </c>
    </row>
    <row r="644" spans="4:9" x14ac:dyDescent="0.3">
      <c r="D644" s="26" t="str">
        <f t="shared" si="35"/>
        <v>Demand</v>
      </c>
      <c r="E644" s="10">
        <f t="shared" si="36"/>
        <v>2043</v>
      </c>
      <c r="F644" s="25" t="str">
        <f t="shared" si="37"/>
        <v>MKTCH</v>
      </c>
      <c r="I644" s="29">
        <f>IFERROR(ROUNDDOWN(VLOOKUP(F644,INDATA_FILL_DEMAND!$E$4:$F$251,2,FALSE)*(VLOOKUP(E644,$L$36:$N$69,3)/VLOOKUP(E644-1,$L$36:$N$69,3)),4),"")</f>
        <v>5.21E-2</v>
      </c>
    </row>
    <row r="645" spans="4:9" x14ac:dyDescent="0.3">
      <c r="D645" s="26" t="str">
        <f t="shared" si="35"/>
        <v>Demand</v>
      </c>
      <c r="E645" s="10">
        <f t="shared" si="36"/>
        <v>2043</v>
      </c>
      <c r="F645" s="25" t="str">
        <f t="shared" si="37"/>
        <v>MLCUL</v>
      </c>
      <c r="I645" s="29">
        <f>IFERROR(ROUNDDOWN(VLOOKUP(F645,INDATA_FILL_DEMAND!$E$4:$F$251,2,FALSE)*(VLOOKUP(E645,$L$36:$N$69,3)/VLOOKUP(E645-1,$L$36:$N$69,3)),4),"")</f>
        <v>0.35899999999999999</v>
      </c>
    </row>
    <row r="646" spans="4:9" x14ac:dyDescent="0.3">
      <c r="D646" s="26" t="str">
        <f t="shared" si="35"/>
        <v>Demand</v>
      </c>
      <c r="E646" s="10">
        <f t="shared" si="36"/>
        <v>2043</v>
      </c>
      <c r="F646" s="25" t="str">
        <f t="shared" si="37"/>
        <v>MLEDU</v>
      </c>
      <c r="I646" s="29">
        <f>IFERROR(ROUNDDOWN(VLOOKUP(F646,INDATA_FILL_DEMAND!$E$4:$F$251,2,FALSE)*(VLOOKUP(E646,$L$36:$N$69,3)/VLOOKUP(E646-1,$L$36:$N$69,3)),4),"")</f>
        <v>0.86209999999999998</v>
      </c>
    </row>
    <row r="647" spans="4:9" x14ac:dyDescent="0.3">
      <c r="D647" s="26" t="str">
        <f t="shared" si="35"/>
        <v>*</v>
      </c>
      <c r="E647" s="10">
        <f t="shared" si="36"/>
        <v>2043</v>
      </c>
      <c r="F647" s="25" t="str">
        <f t="shared" si="37"/>
        <v>MLHOU</v>
      </c>
      <c r="I647" s="29">
        <f>IFERROR(ROUNDDOWN(VLOOKUP(F647,INDATA_FILL_DEMAND!$E$4:$F$251,2,FALSE)*(VLOOKUP(E647,$L$36:$N$69,3)/VLOOKUP(E647-1,$L$36:$N$69,3)),4),"")</f>
        <v>0</v>
      </c>
    </row>
    <row r="648" spans="4:9" x14ac:dyDescent="0.3">
      <c r="D648" s="26" t="str">
        <f t="shared" si="35"/>
        <v>Demand</v>
      </c>
      <c r="E648" s="10">
        <f t="shared" si="36"/>
        <v>2043</v>
      </c>
      <c r="F648" s="25" t="str">
        <f t="shared" si="37"/>
        <v>MLOFL</v>
      </c>
      <c r="I648" s="29">
        <f>IFERROR(ROUNDDOWN(VLOOKUP(F648,INDATA_FILL_DEMAND!$E$4:$F$251,2,FALSE)*(VLOOKUP(E648,$L$36:$N$69,3)/VLOOKUP(E648-1,$L$36:$N$69,3)),4),"")</f>
        <v>9.1899999999999996E-2</v>
      </c>
    </row>
    <row r="649" spans="4:9" x14ac:dyDescent="0.3">
      <c r="D649" s="26" t="str">
        <f t="shared" si="35"/>
        <v>Demand</v>
      </c>
      <c r="E649" s="10">
        <f t="shared" si="36"/>
        <v>2043</v>
      </c>
      <c r="F649" s="25" t="str">
        <f t="shared" si="37"/>
        <v>MLOFS</v>
      </c>
      <c r="I649" s="29">
        <f>IFERROR(ROUNDDOWN(VLOOKUP(F649,INDATA_FILL_DEMAND!$E$4:$F$251,2,FALSE)*(VLOOKUP(E649,$L$36:$N$69,3)/VLOOKUP(E649-1,$L$36:$N$69,3)),4),"")</f>
        <v>0.54720000000000002</v>
      </c>
    </row>
    <row r="650" spans="4:9" x14ac:dyDescent="0.3">
      <c r="D650" s="26" t="str">
        <f t="shared" si="35"/>
        <v>Demand</v>
      </c>
      <c r="E650" s="10">
        <f t="shared" si="36"/>
        <v>2043</v>
      </c>
      <c r="F650" s="25" t="str">
        <f t="shared" si="37"/>
        <v>MLOTH</v>
      </c>
      <c r="I650" s="29">
        <f>IFERROR(ROUNDDOWN(VLOOKUP(F650,INDATA_FILL_DEMAND!$E$4:$F$251,2,FALSE)*(VLOOKUP(E650,$L$36:$N$69,3)/VLOOKUP(E650-1,$L$36:$N$69,3)),4),"")</f>
        <v>0.1133</v>
      </c>
    </row>
    <row r="651" spans="4:9" x14ac:dyDescent="0.3">
      <c r="D651" s="26" t="str">
        <f t="shared" si="35"/>
        <v>Demand</v>
      </c>
      <c r="E651" s="10">
        <f t="shared" si="36"/>
        <v>2043</v>
      </c>
      <c r="F651" s="25" t="str">
        <f t="shared" si="37"/>
        <v>MLSPO</v>
      </c>
      <c r="I651" s="29">
        <f>IFERROR(ROUNDDOWN(VLOOKUP(F651,INDATA_FILL_DEMAND!$E$4:$F$251,2,FALSE)*(VLOOKUP(E651,$L$36:$N$69,3)/VLOOKUP(E651-1,$L$36:$N$69,3)),4),"")</f>
        <v>0.24310000000000001</v>
      </c>
    </row>
    <row r="652" spans="4:9" x14ac:dyDescent="0.3">
      <c r="D652" s="26" t="str">
        <f t="shared" si="35"/>
        <v>Demand</v>
      </c>
      <c r="E652" s="10">
        <f t="shared" si="36"/>
        <v>2043</v>
      </c>
      <c r="F652" s="25" t="str">
        <f t="shared" si="37"/>
        <v>MLTCH</v>
      </c>
      <c r="I652" s="29">
        <f>IFERROR(ROUNDDOWN(VLOOKUP(F652,INDATA_FILL_DEMAND!$E$4:$F$251,2,FALSE)*(VLOOKUP(E652,$L$36:$N$69,3)/VLOOKUP(E652-1,$L$36:$N$69,3)),4),"")</f>
        <v>6.9000000000000006E-2</v>
      </c>
    </row>
    <row r="653" spans="4:9" x14ac:dyDescent="0.3">
      <c r="D653" s="26" t="str">
        <f t="shared" si="35"/>
        <v>Demand</v>
      </c>
      <c r="E653" s="10">
        <f t="shared" si="36"/>
        <v>2043</v>
      </c>
      <c r="F653" s="25" t="str">
        <f t="shared" si="37"/>
        <v>MOCUL</v>
      </c>
      <c r="I653" s="29">
        <f>IFERROR(ROUNDDOWN(VLOOKUP(F653,INDATA_FILL_DEMAND!$E$4:$F$251,2,FALSE)*(VLOOKUP(E653,$L$36:$N$69,3)/VLOOKUP(E653-1,$L$36:$N$69,3)),4),"")</f>
        <v>1.7016</v>
      </c>
    </row>
    <row r="654" spans="4:9" x14ac:dyDescent="0.3">
      <c r="D654" s="26" t="str">
        <f t="shared" ref="D654:D717" si="38">IF(AND(ISNUMBER(I654),I654&gt;0),"Demand","*")</f>
        <v>Demand</v>
      </c>
      <c r="E654" s="10">
        <f t="shared" si="36"/>
        <v>2043</v>
      </c>
      <c r="F654" s="25" t="str">
        <f t="shared" si="37"/>
        <v>MOEDU</v>
      </c>
      <c r="I654" s="29">
        <f>IFERROR(ROUNDDOWN(VLOOKUP(F654,INDATA_FILL_DEMAND!$E$4:$F$251,2,FALSE)*(VLOOKUP(E654,$L$36:$N$69,3)/VLOOKUP(E654-1,$L$36:$N$69,3)),4),"")</f>
        <v>4.0853999999999999</v>
      </c>
    </row>
    <row r="655" spans="4:9" x14ac:dyDescent="0.3">
      <c r="D655" s="26" t="str">
        <f t="shared" si="38"/>
        <v>*</v>
      </c>
      <c r="E655" s="10">
        <f t="shared" si="36"/>
        <v>2043</v>
      </c>
      <c r="F655" s="25" t="str">
        <f t="shared" si="37"/>
        <v>MOHOU</v>
      </c>
      <c r="I655" s="29">
        <f>IFERROR(ROUNDDOWN(VLOOKUP(F655,INDATA_FILL_DEMAND!$E$4:$F$251,2,FALSE)*(VLOOKUP(E655,$L$36:$N$69,3)/VLOOKUP(E655-1,$L$36:$N$69,3)),4),"")</f>
        <v>0</v>
      </c>
    </row>
    <row r="656" spans="4:9" x14ac:dyDescent="0.3">
      <c r="D656" s="26" t="str">
        <f t="shared" si="38"/>
        <v>Demand</v>
      </c>
      <c r="E656" s="10">
        <f t="shared" si="36"/>
        <v>2043</v>
      </c>
      <c r="F656" s="25" t="str">
        <f t="shared" si="37"/>
        <v>MOOFL</v>
      </c>
      <c r="I656" s="29">
        <f>IFERROR(ROUNDDOWN(VLOOKUP(F656,INDATA_FILL_DEMAND!$E$4:$F$251,2,FALSE)*(VLOOKUP(E656,$L$36:$N$69,3)/VLOOKUP(E656-1,$L$36:$N$69,3)),4),"")</f>
        <v>0.4355</v>
      </c>
    </row>
    <row r="657" spans="4:9" x14ac:dyDescent="0.3">
      <c r="D657" s="26" t="str">
        <f t="shared" si="38"/>
        <v>Demand</v>
      </c>
      <c r="E657" s="10">
        <f t="shared" si="36"/>
        <v>2043</v>
      </c>
      <c r="F657" s="25" t="str">
        <f t="shared" si="37"/>
        <v>MOOFS</v>
      </c>
      <c r="I657" s="29">
        <f>IFERROR(ROUNDDOWN(VLOOKUP(F657,INDATA_FILL_DEMAND!$E$4:$F$251,2,FALSE)*(VLOOKUP(E657,$L$36:$N$69,3)/VLOOKUP(E657-1,$L$36:$N$69,3)),4),"")</f>
        <v>2.5931000000000002</v>
      </c>
    </row>
    <row r="658" spans="4:9" x14ac:dyDescent="0.3">
      <c r="D658" s="26" t="str">
        <f t="shared" si="38"/>
        <v>Demand</v>
      </c>
      <c r="E658" s="10">
        <f t="shared" si="36"/>
        <v>2043</v>
      </c>
      <c r="F658" s="25" t="str">
        <f t="shared" si="37"/>
        <v>MOOTH</v>
      </c>
      <c r="I658" s="29">
        <f>IFERROR(ROUNDDOWN(VLOOKUP(F658,INDATA_FILL_DEMAND!$E$4:$F$251,2,FALSE)*(VLOOKUP(E658,$L$36:$N$69,3)/VLOOKUP(E658-1,$L$36:$N$69,3)),4),"")</f>
        <v>0.53710000000000002</v>
      </c>
    </row>
    <row r="659" spans="4:9" x14ac:dyDescent="0.3">
      <c r="D659" s="26" t="str">
        <f t="shared" si="38"/>
        <v>Demand</v>
      </c>
      <c r="E659" s="10">
        <f t="shared" si="36"/>
        <v>2043</v>
      </c>
      <c r="F659" s="25" t="str">
        <f t="shared" si="37"/>
        <v>MOSPO</v>
      </c>
      <c r="I659" s="29">
        <f>IFERROR(ROUNDDOWN(VLOOKUP(F659,INDATA_FILL_DEMAND!$E$4:$F$251,2,FALSE)*(VLOOKUP(E659,$L$36:$N$69,3)/VLOOKUP(E659-1,$L$36:$N$69,3)),4),"")</f>
        <v>1.1520999999999999</v>
      </c>
    </row>
    <row r="660" spans="4:9" x14ac:dyDescent="0.3">
      <c r="D660" s="26" t="str">
        <f t="shared" si="38"/>
        <v>Demand</v>
      </c>
      <c r="E660" s="10">
        <f t="shared" si="36"/>
        <v>2043</v>
      </c>
      <c r="F660" s="25" t="str">
        <f t="shared" si="37"/>
        <v>MOTCH</v>
      </c>
      <c r="I660" s="29">
        <f>IFERROR(ROUNDDOWN(VLOOKUP(F660,INDATA_FILL_DEMAND!$E$4:$F$251,2,FALSE)*(VLOOKUP(E660,$L$36:$N$69,3)/VLOOKUP(E660-1,$L$36:$N$69,3)),4),"")</f>
        <v>0.32719999999999999</v>
      </c>
    </row>
    <row r="661" spans="4:9" x14ac:dyDescent="0.3">
      <c r="D661" s="26" t="str">
        <f t="shared" si="38"/>
        <v>*</v>
      </c>
      <c r="E661" s="10">
        <f t="shared" si="36"/>
        <v>2043</v>
      </c>
      <c r="F661" s="25" t="str">
        <f t="shared" si="37"/>
        <v>MECUL</v>
      </c>
      <c r="I661" s="29">
        <f>IFERROR(ROUNDDOWN(VLOOKUP(F661,INDATA_FILL_DEMAND!$E$4:$F$251,2,FALSE)*(VLOOKUP(E661,$L$36:$N$69,3)/VLOOKUP(E661-1,$L$36:$N$69,3)),4),"")</f>
        <v>0</v>
      </c>
    </row>
    <row r="662" spans="4:9" x14ac:dyDescent="0.3">
      <c r="D662" s="26" t="str">
        <f t="shared" si="38"/>
        <v>*</v>
      </c>
      <c r="E662" s="10">
        <f t="shared" si="36"/>
        <v>2043</v>
      </c>
      <c r="F662" s="25" t="str">
        <f t="shared" si="37"/>
        <v>MEEDU</v>
      </c>
      <c r="I662" s="29">
        <f>IFERROR(ROUNDDOWN(VLOOKUP(F662,INDATA_FILL_DEMAND!$E$4:$F$251,2,FALSE)*(VLOOKUP(E662,$L$36:$N$69,3)/VLOOKUP(E662-1,$L$36:$N$69,3)),4),"")</f>
        <v>0</v>
      </c>
    </row>
    <row r="663" spans="4:9" x14ac:dyDescent="0.3">
      <c r="D663" s="26" t="str">
        <f t="shared" si="38"/>
        <v>*</v>
      </c>
      <c r="E663" s="10">
        <f t="shared" si="36"/>
        <v>2043</v>
      </c>
      <c r="F663" s="25" t="str">
        <f t="shared" si="37"/>
        <v>MEHOU</v>
      </c>
      <c r="I663" s="29">
        <f>IFERROR(ROUNDDOWN(VLOOKUP(F663,INDATA_FILL_DEMAND!$E$4:$F$251,2,FALSE)*(VLOOKUP(E663,$L$36:$N$69,3)/VLOOKUP(E663-1,$L$36:$N$69,3)),4),"")</f>
        <v>0</v>
      </c>
    </row>
    <row r="664" spans="4:9" x14ac:dyDescent="0.3">
      <c r="D664" s="26" t="str">
        <f t="shared" si="38"/>
        <v>*</v>
      </c>
      <c r="E664" s="10">
        <f t="shared" si="36"/>
        <v>2043</v>
      </c>
      <c r="F664" s="25" t="str">
        <f t="shared" si="37"/>
        <v>MEOFL</v>
      </c>
      <c r="I664" s="29">
        <f>IFERROR(ROUNDDOWN(VLOOKUP(F664,INDATA_FILL_DEMAND!$E$4:$F$251,2,FALSE)*(VLOOKUP(E664,$L$36:$N$69,3)/VLOOKUP(E664-1,$L$36:$N$69,3)),4),"")</f>
        <v>0</v>
      </c>
    </row>
    <row r="665" spans="4:9" x14ac:dyDescent="0.3">
      <c r="D665" s="26" t="str">
        <f t="shared" si="38"/>
        <v>*</v>
      </c>
      <c r="E665" s="10">
        <f t="shared" si="36"/>
        <v>2043</v>
      </c>
      <c r="F665" s="25" t="str">
        <f t="shared" si="37"/>
        <v>MEOFS</v>
      </c>
      <c r="I665" s="29">
        <f>IFERROR(ROUNDDOWN(VLOOKUP(F665,INDATA_FILL_DEMAND!$E$4:$F$251,2,FALSE)*(VLOOKUP(E665,$L$36:$N$69,3)/VLOOKUP(E665-1,$L$36:$N$69,3)),4),"")</f>
        <v>0</v>
      </c>
    </row>
    <row r="666" spans="4:9" x14ac:dyDescent="0.3">
      <c r="D666" s="26" t="str">
        <f t="shared" si="38"/>
        <v>*</v>
      </c>
      <c r="E666" s="10">
        <f t="shared" si="36"/>
        <v>2043</v>
      </c>
      <c r="F666" s="25" t="str">
        <f t="shared" si="37"/>
        <v>MEOTH</v>
      </c>
      <c r="I666" s="29">
        <f>IFERROR(ROUNDDOWN(VLOOKUP(F666,INDATA_FILL_DEMAND!$E$4:$F$251,2,FALSE)*(VLOOKUP(E666,$L$36:$N$69,3)/VLOOKUP(E666-1,$L$36:$N$69,3)),4),"")</f>
        <v>0</v>
      </c>
    </row>
    <row r="667" spans="4:9" x14ac:dyDescent="0.3">
      <c r="D667" s="26" t="str">
        <f t="shared" si="38"/>
        <v>*</v>
      </c>
      <c r="E667" s="10">
        <f t="shared" si="36"/>
        <v>2043</v>
      </c>
      <c r="F667" s="25" t="str">
        <f t="shared" si="37"/>
        <v>MESPO</v>
      </c>
      <c r="I667" s="29">
        <f>IFERROR(ROUNDDOWN(VLOOKUP(F667,INDATA_FILL_DEMAND!$E$4:$F$251,2,FALSE)*(VLOOKUP(E667,$L$36:$N$69,3)/VLOOKUP(E667-1,$L$36:$N$69,3)),4),"")</f>
        <v>0</v>
      </c>
    </row>
    <row r="668" spans="4:9" x14ac:dyDescent="0.3">
      <c r="D668" s="26" t="str">
        <f t="shared" si="38"/>
        <v>*</v>
      </c>
      <c r="E668" s="10">
        <f t="shared" si="36"/>
        <v>2043</v>
      </c>
      <c r="F668" s="25" t="str">
        <f t="shared" si="37"/>
        <v>METCH</v>
      </c>
      <c r="I668" s="29">
        <f>IFERROR(ROUNDDOWN(VLOOKUP(F668,INDATA_FILL_DEMAND!$E$4:$F$251,2,FALSE)*(VLOOKUP(E668,$L$36:$N$69,3)/VLOOKUP(E668-1,$L$36:$N$69,3)),4),"")</f>
        <v>0</v>
      </c>
    </row>
    <row r="669" spans="4:9" x14ac:dyDescent="0.3">
      <c r="D669" s="26" t="str">
        <f t="shared" si="38"/>
        <v>*</v>
      </c>
      <c r="E669" s="10">
        <f t="shared" si="36"/>
        <v>2043</v>
      </c>
      <c r="F669" s="25" t="str">
        <f t="shared" si="37"/>
        <v>TAI</v>
      </c>
      <c r="I669" s="29">
        <f>IFERROR(ROUNDDOWN(VLOOKUP(F669,INDATA_FILL_DEMAND!$E$4:$F$251,2,FALSE)*(VLOOKUP(E669,$L$36:$N$69,3)/VLOOKUP(E669-1,$L$36:$N$69,3)),4),"")</f>
        <v>0</v>
      </c>
    </row>
    <row r="670" spans="4:9" x14ac:dyDescent="0.3">
      <c r="D670" s="26" t="str">
        <f t="shared" si="38"/>
        <v>*</v>
      </c>
      <c r="E670" s="10">
        <f t="shared" si="36"/>
        <v>2043</v>
      </c>
      <c r="F670" s="25" t="str">
        <f t="shared" si="37"/>
        <v>TAI-C</v>
      </c>
      <c r="I670" s="29">
        <f>IFERROR(ROUNDDOWN(VLOOKUP(F670,INDATA_FILL_DEMAND!$E$4:$F$251,2,FALSE)*(VLOOKUP(E670,$L$36:$N$69,3)/VLOOKUP(E670-1,$L$36:$N$69,3)),4),"")</f>
        <v>0</v>
      </c>
    </row>
    <row r="671" spans="4:9" x14ac:dyDescent="0.3">
      <c r="D671" s="26" t="str">
        <f t="shared" si="38"/>
        <v>*</v>
      </c>
      <c r="E671" s="10">
        <f t="shared" si="36"/>
        <v>2043</v>
      </c>
      <c r="F671" s="25" t="str">
        <f t="shared" si="37"/>
        <v>TAV</v>
      </c>
      <c r="I671" s="29">
        <f>IFERROR(ROUNDDOWN(VLOOKUP(F671,INDATA_FILL_DEMAND!$E$4:$F$251,2,FALSE)*(VLOOKUP(E671,$L$36:$N$69,3)/VLOOKUP(E671-1,$L$36:$N$69,3)),4),"")</f>
        <v>0</v>
      </c>
    </row>
    <row r="672" spans="4:9" x14ac:dyDescent="0.3">
      <c r="D672" s="26" t="str">
        <f t="shared" si="38"/>
        <v>*</v>
      </c>
      <c r="E672" s="10">
        <f t="shared" si="36"/>
        <v>2043</v>
      </c>
      <c r="F672" s="25" t="str">
        <f t="shared" si="37"/>
        <v>TAV-C</v>
      </c>
      <c r="I672" s="29">
        <f>IFERROR(ROUNDDOWN(VLOOKUP(F672,INDATA_FILL_DEMAND!$E$4:$F$251,2,FALSE)*(VLOOKUP(E672,$L$36:$N$69,3)/VLOOKUP(E672-1,$L$36:$N$69,3)),4),"")</f>
        <v>0</v>
      </c>
    </row>
    <row r="673" spans="4:9" x14ac:dyDescent="0.3">
      <c r="D673" s="26" t="str">
        <f t="shared" si="38"/>
        <v>*</v>
      </c>
      <c r="E673" s="10">
        <f t="shared" si="36"/>
        <v>2043</v>
      </c>
      <c r="F673" s="25" t="str">
        <f t="shared" si="37"/>
        <v>TBI</v>
      </c>
      <c r="I673" s="29">
        <f>IFERROR(ROUNDDOWN(VLOOKUP(F673,INDATA_FILL_DEMAND!$E$4:$F$251,2,FALSE)*(VLOOKUP(E673,$L$36:$N$69,3)/VLOOKUP(E673-1,$L$36:$N$69,3)),4),"")</f>
        <v>0</v>
      </c>
    </row>
    <row r="674" spans="4:9" x14ac:dyDescent="0.3">
      <c r="D674" s="26" t="str">
        <f t="shared" si="38"/>
        <v>*</v>
      </c>
      <c r="E674" s="10">
        <f t="shared" si="36"/>
        <v>2043</v>
      </c>
      <c r="F674" s="25" t="str">
        <f t="shared" si="37"/>
        <v>TBI-C</v>
      </c>
      <c r="I674" s="29">
        <f>IFERROR(ROUNDDOWN(VLOOKUP(F674,INDATA_FILL_DEMAND!$E$4:$F$251,2,FALSE)*(VLOOKUP(E674,$L$36:$N$69,3)/VLOOKUP(E674-1,$L$36:$N$69,3)),4),"")</f>
        <v>0</v>
      </c>
    </row>
    <row r="675" spans="4:9" x14ac:dyDescent="0.3">
      <c r="D675" s="26" t="str">
        <f t="shared" si="38"/>
        <v>*</v>
      </c>
      <c r="E675" s="10">
        <f t="shared" si="36"/>
        <v>2043</v>
      </c>
      <c r="F675" s="25" t="str">
        <f t="shared" si="37"/>
        <v>TBU</v>
      </c>
      <c r="I675" s="29">
        <f>IFERROR(ROUNDDOWN(VLOOKUP(F675,INDATA_FILL_DEMAND!$E$4:$F$251,2,FALSE)*(VLOOKUP(E675,$L$36:$N$69,3)/VLOOKUP(E675-1,$L$36:$N$69,3)),4),"")</f>
        <v>0</v>
      </c>
    </row>
    <row r="676" spans="4:9" x14ac:dyDescent="0.3">
      <c r="D676" s="26" t="str">
        <f t="shared" si="38"/>
        <v>*</v>
      </c>
      <c r="E676" s="10">
        <f t="shared" si="36"/>
        <v>2043</v>
      </c>
      <c r="F676" s="25" t="str">
        <f t="shared" si="37"/>
        <v>TBU-C</v>
      </c>
      <c r="I676" s="29">
        <f>IFERROR(ROUNDDOWN(VLOOKUP(F676,INDATA_FILL_DEMAND!$E$4:$F$251,2,FALSE)*(VLOOKUP(E676,$L$36:$N$69,3)/VLOOKUP(E676-1,$L$36:$N$69,3)),4),"")</f>
        <v>0</v>
      </c>
    </row>
    <row r="677" spans="4:9" x14ac:dyDescent="0.3">
      <c r="D677" s="26" t="str">
        <f t="shared" si="38"/>
        <v>*</v>
      </c>
      <c r="E677" s="10">
        <f t="shared" si="36"/>
        <v>2043</v>
      </c>
      <c r="F677" s="25" t="str">
        <f t="shared" si="37"/>
        <v>TCL</v>
      </c>
      <c r="I677" s="29">
        <f>IFERROR(ROUNDDOWN(VLOOKUP(F677,INDATA_FILL_DEMAND!$E$4:$F$251,2,FALSE)*(VLOOKUP(E677,$L$36:$N$69,3)/VLOOKUP(E677-1,$L$36:$N$69,3)),4),"")</f>
        <v>0</v>
      </c>
    </row>
    <row r="678" spans="4:9" x14ac:dyDescent="0.3">
      <c r="D678" s="26" t="str">
        <f t="shared" si="38"/>
        <v>*</v>
      </c>
      <c r="E678" s="10">
        <f t="shared" si="36"/>
        <v>2043</v>
      </c>
      <c r="F678" s="25" t="str">
        <f t="shared" si="37"/>
        <v>TCL-C</v>
      </c>
      <c r="I678" s="29">
        <f>IFERROR(ROUNDDOWN(VLOOKUP(F678,INDATA_FILL_DEMAND!$E$4:$F$251,2,FALSE)*(VLOOKUP(E678,$L$36:$N$69,3)/VLOOKUP(E678-1,$L$36:$N$69,3)),4),"")</f>
        <v>0</v>
      </c>
    </row>
    <row r="679" spans="4:9" x14ac:dyDescent="0.3">
      <c r="D679" s="26" t="str">
        <f t="shared" si="38"/>
        <v>*</v>
      </c>
      <c r="E679" s="10">
        <f t="shared" si="36"/>
        <v>2043</v>
      </c>
      <c r="F679" s="25" t="str">
        <f t="shared" si="37"/>
        <v>TCL-P</v>
      </c>
      <c r="I679" s="29">
        <f>IFERROR(ROUNDDOWN(VLOOKUP(F679,INDATA_FILL_DEMAND!$E$4:$F$251,2,FALSE)*(VLOOKUP(E679,$L$36:$N$69,3)/VLOOKUP(E679-1,$L$36:$N$69,3)),4),"")</f>
        <v>0</v>
      </c>
    </row>
    <row r="680" spans="4:9" x14ac:dyDescent="0.3">
      <c r="D680" s="26" t="str">
        <f t="shared" si="38"/>
        <v>*</v>
      </c>
      <c r="E680" s="10">
        <f t="shared" si="36"/>
        <v>2043</v>
      </c>
      <c r="F680" s="25" t="str">
        <f t="shared" si="37"/>
        <v>TCS</v>
      </c>
      <c r="I680" s="29">
        <f>IFERROR(ROUNDDOWN(VLOOKUP(F680,INDATA_FILL_DEMAND!$E$4:$F$251,2,FALSE)*(VLOOKUP(E680,$L$36:$N$69,3)/VLOOKUP(E680-1,$L$36:$N$69,3)),4),"")</f>
        <v>0</v>
      </c>
    </row>
    <row r="681" spans="4:9" x14ac:dyDescent="0.3">
      <c r="D681" s="26" t="str">
        <f t="shared" si="38"/>
        <v>*</v>
      </c>
      <c r="E681" s="10">
        <f t="shared" si="36"/>
        <v>2043</v>
      </c>
      <c r="F681" s="25" t="str">
        <f t="shared" si="37"/>
        <v>TCS-C</v>
      </c>
      <c r="I681" s="29">
        <f>IFERROR(ROUNDDOWN(VLOOKUP(F681,INDATA_FILL_DEMAND!$E$4:$F$251,2,FALSE)*(VLOOKUP(E681,$L$36:$N$69,3)/VLOOKUP(E681-1,$L$36:$N$69,3)),4),"")</f>
        <v>0</v>
      </c>
    </row>
    <row r="682" spans="4:9" x14ac:dyDescent="0.3">
      <c r="D682" s="26" t="str">
        <f t="shared" si="38"/>
        <v>*</v>
      </c>
      <c r="E682" s="10">
        <f t="shared" si="36"/>
        <v>2043</v>
      </c>
      <c r="F682" s="25" t="str">
        <f t="shared" si="37"/>
        <v>TCS-P</v>
      </c>
      <c r="I682" s="29">
        <f>IFERROR(ROUNDDOWN(VLOOKUP(F682,INDATA_FILL_DEMAND!$E$4:$F$251,2,FALSE)*(VLOOKUP(E682,$L$36:$N$69,3)/VLOOKUP(E682-1,$L$36:$N$69,3)),4),"")</f>
        <v>0</v>
      </c>
    </row>
    <row r="683" spans="4:9" x14ac:dyDescent="0.3">
      <c r="D683" s="26" t="str">
        <f t="shared" si="38"/>
        <v>*</v>
      </c>
      <c r="E683" s="10">
        <f t="shared" si="36"/>
        <v>2043</v>
      </c>
      <c r="F683" s="25" t="str">
        <f t="shared" si="37"/>
        <v>TLEP</v>
      </c>
      <c r="I683" s="29">
        <f>IFERROR(ROUNDDOWN(VLOOKUP(F683,INDATA_FILL_DEMAND!$E$4:$F$251,2,FALSE)*(VLOOKUP(E683,$L$36:$N$69,3)/VLOOKUP(E683-1,$L$36:$N$69,3)),4),"")</f>
        <v>0</v>
      </c>
    </row>
    <row r="684" spans="4:9" x14ac:dyDescent="0.3">
      <c r="D684" s="26" t="str">
        <f t="shared" si="38"/>
        <v>*</v>
      </c>
      <c r="E684" s="10">
        <f t="shared" si="36"/>
        <v>2043</v>
      </c>
      <c r="F684" s="25" t="str">
        <f t="shared" si="37"/>
        <v>TLEP-C</v>
      </c>
      <c r="I684" s="29">
        <f>IFERROR(ROUNDDOWN(VLOOKUP(F684,INDATA_FILL_DEMAND!$E$4:$F$251,2,FALSE)*(VLOOKUP(E684,$L$36:$N$69,3)/VLOOKUP(E684-1,$L$36:$N$69,3)),4),"")</f>
        <v>0</v>
      </c>
    </row>
    <row r="685" spans="4:9" x14ac:dyDescent="0.3">
      <c r="D685" s="26" t="str">
        <f t="shared" si="38"/>
        <v>*</v>
      </c>
      <c r="E685" s="10">
        <f t="shared" si="36"/>
        <v>2043</v>
      </c>
      <c r="F685" s="25" t="str">
        <f t="shared" si="37"/>
        <v>TMO</v>
      </c>
      <c r="I685" s="29">
        <f>IFERROR(ROUNDDOWN(VLOOKUP(F685,INDATA_FILL_DEMAND!$E$4:$F$251,2,FALSE)*(VLOOKUP(E685,$L$36:$N$69,3)/VLOOKUP(E685-1,$L$36:$N$69,3)),4),"")</f>
        <v>0</v>
      </c>
    </row>
    <row r="686" spans="4:9" x14ac:dyDescent="0.3">
      <c r="D686" s="26" t="str">
        <f t="shared" si="38"/>
        <v>*</v>
      </c>
      <c r="E686" s="10">
        <f t="shared" si="36"/>
        <v>2043</v>
      </c>
      <c r="F686" s="25" t="str">
        <f t="shared" si="37"/>
        <v>TMO-C</v>
      </c>
      <c r="I686" s="29">
        <f>IFERROR(ROUNDDOWN(VLOOKUP(F686,INDATA_FILL_DEMAND!$E$4:$F$251,2,FALSE)*(VLOOKUP(E686,$L$36:$N$69,3)/VLOOKUP(E686-1,$L$36:$N$69,3)),4),"")</f>
        <v>0</v>
      </c>
    </row>
    <row r="687" spans="4:9" x14ac:dyDescent="0.3">
      <c r="D687" s="26" t="str">
        <f t="shared" si="38"/>
        <v>*</v>
      </c>
      <c r="E687" s="10">
        <f t="shared" si="36"/>
        <v>2043</v>
      </c>
      <c r="F687" s="25" t="str">
        <f t="shared" si="37"/>
        <v>TNA</v>
      </c>
      <c r="I687" s="29">
        <f>IFERROR(ROUNDDOWN(VLOOKUP(F687,INDATA_FILL_DEMAND!$E$4:$F$251,2,FALSE)*(VLOOKUP(E687,$L$36:$N$69,3)/VLOOKUP(E687-1,$L$36:$N$69,3)),4),"")</f>
        <v>0</v>
      </c>
    </row>
    <row r="688" spans="4:9" x14ac:dyDescent="0.3">
      <c r="D688" s="26" t="str">
        <f t="shared" si="38"/>
        <v>*</v>
      </c>
      <c r="E688" s="10">
        <f t="shared" si="36"/>
        <v>2043</v>
      </c>
      <c r="F688" s="25" t="str">
        <f t="shared" si="37"/>
        <v>TNA-C</v>
      </c>
      <c r="I688" s="29">
        <f>IFERROR(ROUNDDOWN(VLOOKUP(F688,INDATA_FILL_DEMAND!$E$4:$F$251,2,FALSE)*(VLOOKUP(E688,$L$36:$N$69,3)/VLOOKUP(E688-1,$L$36:$N$69,3)),4),"")</f>
        <v>0</v>
      </c>
    </row>
    <row r="689" spans="4:9" x14ac:dyDescent="0.3">
      <c r="D689" s="26" t="str">
        <f t="shared" si="38"/>
        <v>*</v>
      </c>
      <c r="E689" s="10">
        <f t="shared" si="36"/>
        <v>2043</v>
      </c>
      <c r="F689" s="25" t="str">
        <f t="shared" si="37"/>
        <v>TNC</v>
      </c>
      <c r="I689" s="29">
        <f>IFERROR(ROUNDDOWN(VLOOKUP(F689,INDATA_FILL_DEMAND!$E$4:$F$251,2,FALSE)*(VLOOKUP(E689,$L$36:$N$69,3)/VLOOKUP(E689-1,$L$36:$N$69,3)),4),"")</f>
        <v>0</v>
      </c>
    </row>
    <row r="690" spans="4:9" x14ac:dyDescent="0.3">
      <c r="D690" s="26" t="str">
        <f t="shared" si="38"/>
        <v>*</v>
      </c>
      <c r="E690" s="10">
        <f t="shared" si="36"/>
        <v>2043</v>
      </c>
      <c r="F690" s="25" t="str">
        <f t="shared" si="37"/>
        <v>TNC-C</v>
      </c>
      <c r="I690" s="29">
        <f>IFERROR(ROUNDDOWN(VLOOKUP(F690,INDATA_FILL_DEMAND!$E$4:$F$251,2,FALSE)*(VLOOKUP(E690,$L$36:$N$69,3)/VLOOKUP(E690-1,$L$36:$N$69,3)),4),"")</f>
        <v>0</v>
      </c>
    </row>
    <row r="691" spans="4:9" x14ac:dyDescent="0.3">
      <c r="D691" s="26" t="str">
        <f t="shared" si="38"/>
        <v>*</v>
      </c>
      <c r="E691" s="10">
        <f t="shared" si="36"/>
        <v>2043</v>
      </c>
      <c r="F691" s="25" t="str">
        <f t="shared" si="37"/>
        <v>TNO</v>
      </c>
      <c r="I691" s="29">
        <f>IFERROR(ROUNDDOWN(VLOOKUP(F691,INDATA_FILL_DEMAND!$E$4:$F$251,2,FALSE)*(VLOOKUP(E691,$L$36:$N$69,3)/VLOOKUP(E691-1,$L$36:$N$69,3)),4),"")</f>
        <v>0</v>
      </c>
    </row>
    <row r="692" spans="4:9" x14ac:dyDescent="0.3">
      <c r="D692" s="26" t="str">
        <f t="shared" si="38"/>
        <v>*</v>
      </c>
      <c r="E692" s="10">
        <f t="shared" si="36"/>
        <v>2043</v>
      </c>
      <c r="F692" s="25" t="str">
        <f t="shared" si="37"/>
        <v>TNO-C</v>
      </c>
      <c r="I692" s="29">
        <f>IFERROR(ROUNDDOWN(VLOOKUP(F692,INDATA_FILL_DEMAND!$E$4:$F$251,2,FALSE)*(VLOOKUP(E692,$L$36:$N$69,3)/VLOOKUP(E692-1,$L$36:$N$69,3)),4),"")</f>
        <v>0</v>
      </c>
    </row>
    <row r="693" spans="4:9" x14ac:dyDescent="0.3">
      <c r="D693" s="26" t="str">
        <f t="shared" si="38"/>
        <v>*</v>
      </c>
      <c r="E693" s="10">
        <f t="shared" si="36"/>
        <v>2043</v>
      </c>
      <c r="F693" s="25" t="str">
        <f t="shared" si="37"/>
        <v>TTH</v>
      </c>
      <c r="I693" s="29">
        <f>IFERROR(ROUNDDOWN(VLOOKUP(F693,INDATA_FILL_DEMAND!$E$4:$F$251,2,FALSE)*(VLOOKUP(E693,$L$36:$N$69,3)/VLOOKUP(E693-1,$L$36:$N$69,3)),4),"")</f>
        <v>0</v>
      </c>
    </row>
    <row r="694" spans="4:9" x14ac:dyDescent="0.3">
      <c r="D694" s="26" t="str">
        <f t="shared" si="38"/>
        <v>*</v>
      </c>
      <c r="E694" s="10">
        <f t="shared" si="36"/>
        <v>2043</v>
      </c>
      <c r="F694" s="25" t="str">
        <f t="shared" si="37"/>
        <v>TTH-C</v>
      </c>
      <c r="I694" s="29">
        <f>IFERROR(ROUNDDOWN(VLOOKUP(F694,INDATA_FILL_DEMAND!$E$4:$F$251,2,FALSE)*(VLOOKUP(E694,$L$36:$N$69,3)/VLOOKUP(E694-1,$L$36:$N$69,3)),4),"")</f>
        <v>0</v>
      </c>
    </row>
    <row r="695" spans="4:9" x14ac:dyDescent="0.3">
      <c r="D695" s="26" t="str">
        <f t="shared" si="38"/>
        <v>*</v>
      </c>
      <c r="E695" s="10">
        <f t="shared" ref="E695:E748" si="39">E694</f>
        <v>2043</v>
      </c>
      <c r="F695" s="25" t="str">
        <f t="shared" si="37"/>
        <v>TTL</v>
      </c>
      <c r="I695" s="29">
        <f>IFERROR(ROUNDDOWN(VLOOKUP(F695,INDATA_FILL_DEMAND!$E$4:$F$251,2,FALSE)*(VLOOKUP(E695,$L$36:$N$69,3)/VLOOKUP(E695-1,$L$36:$N$69,3)),4),"")</f>
        <v>0</v>
      </c>
    </row>
    <row r="696" spans="4:9" x14ac:dyDescent="0.3">
      <c r="D696" s="26" t="str">
        <f t="shared" si="38"/>
        <v>*</v>
      </c>
      <c r="E696" s="10">
        <f t="shared" si="39"/>
        <v>2043</v>
      </c>
      <c r="F696" s="25" t="str">
        <f t="shared" si="37"/>
        <v>TTL-C</v>
      </c>
      <c r="I696" s="29">
        <f>IFERROR(ROUNDDOWN(VLOOKUP(F696,INDATA_FILL_DEMAND!$E$4:$F$251,2,FALSE)*(VLOOKUP(E696,$L$36:$N$69,3)/VLOOKUP(E696-1,$L$36:$N$69,3)),4),"")</f>
        <v>0</v>
      </c>
    </row>
    <row r="697" spans="4:9" x14ac:dyDescent="0.3">
      <c r="D697" s="26" t="str">
        <f t="shared" si="38"/>
        <v>*</v>
      </c>
      <c r="E697" s="10">
        <f t="shared" si="39"/>
        <v>2043</v>
      </c>
      <c r="F697" s="25" t="str">
        <f t="shared" si="37"/>
        <v>TTM</v>
      </c>
      <c r="I697" s="29">
        <f>IFERROR(ROUNDDOWN(VLOOKUP(F697,INDATA_FILL_DEMAND!$E$4:$F$251,2,FALSE)*(VLOOKUP(E697,$L$36:$N$69,3)/VLOOKUP(E697-1,$L$36:$N$69,3)),4),"")</f>
        <v>0</v>
      </c>
    </row>
    <row r="698" spans="4:9" x14ac:dyDescent="0.3">
      <c r="D698" s="26" t="str">
        <f t="shared" si="38"/>
        <v>*</v>
      </c>
      <c r="E698" s="10">
        <f t="shared" si="39"/>
        <v>2043</v>
      </c>
      <c r="F698" s="25" t="str">
        <f t="shared" si="37"/>
        <v>TTM-C</v>
      </c>
      <c r="I698" s="29">
        <f>IFERROR(ROUNDDOWN(VLOOKUP(F698,INDATA_FILL_DEMAND!$E$4:$F$251,2,FALSE)*(VLOOKUP(E698,$L$36:$N$69,3)/VLOOKUP(E698-1,$L$36:$N$69,3)),4),"")</f>
        <v>0</v>
      </c>
    </row>
    <row r="699" spans="4:9" x14ac:dyDescent="0.3">
      <c r="D699" s="26" t="str">
        <f t="shared" si="38"/>
        <v>*</v>
      </c>
      <c r="E699" s="10">
        <f t="shared" si="39"/>
        <v>2043</v>
      </c>
      <c r="F699" s="25" t="str">
        <f t="shared" si="37"/>
        <v>TTP</v>
      </c>
      <c r="I699" s="29">
        <f>IFERROR(ROUNDDOWN(VLOOKUP(F699,INDATA_FILL_DEMAND!$E$4:$F$251,2,FALSE)*(VLOOKUP(E699,$L$36:$N$69,3)/VLOOKUP(E699-1,$L$36:$N$69,3)),4),"")</f>
        <v>0</v>
      </c>
    </row>
    <row r="700" spans="4:9" x14ac:dyDescent="0.3">
      <c r="D700" s="26" t="str">
        <f t="shared" si="38"/>
        <v>*</v>
      </c>
      <c r="E700" s="10">
        <f t="shared" si="39"/>
        <v>2043</v>
      </c>
      <c r="F700" s="25" t="str">
        <f t="shared" si="37"/>
        <v>TTP-C</v>
      </c>
      <c r="I700" s="29">
        <f>IFERROR(ROUNDDOWN(VLOOKUP(F700,INDATA_FILL_DEMAND!$E$4:$F$251,2,FALSE)*(VLOOKUP(E700,$L$36:$N$69,3)/VLOOKUP(E700-1,$L$36:$N$69,3)),4),"")</f>
        <v>0</v>
      </c>
    </row>
    <row r="701" spans="4:9" x14ac:dyDescent="0.3">
      <c r="D701" s="26" t="str">
        <f t="shared" si="38"/>
        <v>*</v>
      </c>
      <c r="E701" s="10">
        <f t="shared" si="39"/>
        <v>2043</v>
      </c>
      <c r="F701" s="25" t="str">
        <f t="shared" si="37"/>
        <v>TWN</v>
      </c>
      <c r="I701" s="29">
        <f>IFERROR(ROUNDDOWN(VLOOKUP(F701,INDATA_FILL_DEMAND!$E$4:$F$251,2,FALSE)*(VLOOKUP(E701,$L$36:$N$69,3)/VLOOKUP(E701-1,$L$36:$N$69,3)),4),"")</f>
        <v>0</v>
      </c>
    </row>
    <row r="702" spans="4:9" x14ac:dyDescent="0.3">
      <c r="D702" s="26" t="str">
        <f t="shared" si="38"/>
        <v>*</v>
      </c>
      <c r="E702" s="10">
        <f t="shared" si="39"/>
        <v>2043</v>
      </c>
      <c r="F702" s="25" t="str">
        <f t="shared" ref="F702:F765" si="40">F454</f>
        <v>TWN-C</v>
      </c>
      <c r="I702" s="29">
        <f>IFERROR(ROUNDDOWN(VLOOKUP(F702,INDATA_FILL_DEMAND!$E$4:$F$251,2,FALSE)*(VLOOKUP(E702,$L$36:$N$69,3)/VLOOKUP(E702-1,$L$36:$N$69,3)),4),"")</f>
        <v>0</v>
      </c>
    </row>
    <row r="703" spans="4:9" x14ac:dyDescent="0.3">
      <c r="D703" s="26" t="str">
        <f t="shared" si="38"/>
        <v>*</v>
      </c>
      <c r="E703" s="10">
        <f t="shared" si="39"/>
        <v>2043</v>
      </c>
      <c r="F703" s="25" t="str">
        <f t="shared" si="40"/>
        <v>TYEP</v>
      </c>
      <c r="I703" s="29">
        <f>IFERROR(ROUNDDOWN(VLOOKUP(F703,INDATA_FILL_DEMAND!$E$4:$F$251,2,FALSE)*(VLOOKUP(E703,$L$36:$N$69,3)/VLOOKUP(E703-1,$L$36:$N$69,3)),4),"")</f>
        <v>0</v>
      </c>
    </row>
    <row r="704" spans="4:9" x14ac:dyDescent="0.3">
      <c r="D704" s="26" t="str">
        <f t="shared" si="38"/>
        <v>*</v>
      </c>
      <c r="E704" s="10">
        <f t="shared" si="39"/>
        <v>2043</v>
      </c>
      <c r="F704" s="25" t="str">
        <f t="shared" si="40"/>
        <v>TYEP-C</v>
      </c>
      <c r="I704" s="29">
        <f>IFERROR(ROUNDDOWN(VLOOKUP(F704,INDATA_FILL_DEMAND!$E$4:$F$251,2,FALSE)*(VLOOKUP(E704,$L$36:$N$69,3)/VLOOKUP(E704-1,$L$36:$N$69,3)),4),"")</f>
        <v>0</v>
      </c>
    </row>
    <row r="705" spans="4:9" x14ac:dyDescent="0.3">
      <c r="D705" s="26" t="str">
        <f t="shared" si="38"/>
        <v>*</v>
      </c>
      <c r="E705" s="10">
        <f t="shared" si="39"/>
        <v>2043</v>
      </c>
      <c r="F705" s="25" t="str">
        <f t="shared" si="40"/>
        <v>TYNP</v>
      </c>
      <c r="I705" s="29">
        <f>IFERROR(ROUNDDOWN(VLOOKUP(F705,INDATA_FILL_DEMAND!$E$4:$F$251,2,FALSE)*(VLOOKUP(E705,$L$36:$N$69,3)/VLOOKUP(E705-1,$L$36:$N$69,3)),4),"")</f>
        <v>0</v>
      </c>
    </row>
    <row r="706" spans="4:9" x14ac:dyDescent="0.3">
      <c r="D706" s="26" t="str">
        <f t="shared" si="38"/>
        <v>*</v>
      </c>
      <c r="E706" s="10">
        <f t="shared" si="39"/>
        <v>2043</v>
      </c>
      <c r="F706" s="25" t="str">
        <f t="shared" si="40"/>
        <v>TYNP-C</v>
      </c>
      <c r="I706" s="29">
        <f>IFERROR(ROUNDDOWN(VLOOKUP(F706,INDATA_FILL_DEMAND!$E$4:$F$251,2,FALSE)*(VLOOKUP(E706,$L$36:$N$69,3)/VLOOKUP(E706-1,$L$36:$N$69,3)),4),"")</f>
        <v>0</v>
      </c>
    </row>
    <row r="707" spans="4:9" x14ac:dyDescent="0.3">
      <c r="D707" s="26" t="str">
        <f t="shared" si="38"/>
        <v>*</v>
      </c>
      <c r="E707" s="10">
        <f t="shared" si="39"/>
        <v>2043</v>
      </c>
      <c r="F707" s="25" t="str">
        <f t="shared" si="40"/>
        <v>TLEF</v>
      </c>
      <c r="I707" s="29">
        <f>IFERROR(ROUNDDOWN(VLOOKUP(F707,INDATA_FILL_DEMAND!$E$4:$F$251,2,FALSE)*(VLOOKUP(E707,$L$36:$N$69,3)/VLOOKUP(E707-1,$L$36:$N$69,3)),4),"")</f>
        <v>0</v>
      </c>
    </row>
    <row r="708" spans="4:9" x14ac:dyDescent="0.3">
      <c r="D708" s="26" t="str">
        <f t="shared" si="38"/>
        <v>*</v>
      </c>
      <c r="E708" s="10">
        <f t="shared" si="39"/>
        <v>2043</v>
      </c>
      <c r="F708" s="25" t="str">
        <f t="shared" si="40"/>
        <v>TLEF-C</v>
      </c>
      <c r="I708" s="29">
        <f>IFERROR(ROUNDDOWN(VLOOKUP(F708,INDATA_FILL_DEMAND!$E$4:$F$251,2,FALSE)*(VLOOKUP(E708,$L$36:$N$69,3)/VLOOKUP(E708-1,$L$36:$N$69,3)),4),"")</f>
        <v>0</v>
      </c>
    </row>
    <row r="709" spans="4:9" x14ac:dyDescent="0.3">
      <c r="D709" s="26" t="str">
        <f t="shared" si="38"/>
        <v>*</v>
      </c>
      <c r="E709" s="10">
        <f t="shared" si="39"/>
        <v>2043</v>
      </c>
      <c r="F709" s="25" t="str">
        <f t="shared" si="40"/>
        <v>TFLL</v>
      </c>
      <c r="I709" s="29">
        <f>IFERROR(ROUNDDOWN(VLOOKUP(F709,INDATA_FILL_DEMAND!$E$4:$F$251,2,FALSE)*(VLOOKUP(E709,$L$36:$N$69,3)/VLOOKUP(E709-1,$L$36:$N$69,3)),4),"")</f>
        <v>0</v>
      </c>
    </row>
    <row r="710" spans="4:9" x14ac:dyDescent="0.3">
      <c r="D710" s="26" t="str">
        <f t="shared" si="38"/>
        <v>*</v>
      </c>
      <c r="E710" s="10">
        <f t="shared" si="39"/>
        <v>2043</v>
      </c>
      <c r="F710" s="25" t="str">
        <f t="shared" si="40"/>
        <v>TFLL-C</v>
      </c>
      <c r="I710" s="29">
        <f>IFERROR(ROUNDDOWN(VLOOKUP(F710,INDATA_FILL_DEMAND!$E$4:$F$251,2,FALSE)*(VLOOKUP(E710,$L$36:$N$69,3)/VLOOKUP(E710-1,$L$36:$N$69,3)),4),"")</f>
        <v>0</v>
      </c>
    </row>
    <row r="711" spans="4:9" x14ac:dyDescent="0.3">
      <c r="D711" s="26" t="str">
        <f t="shared" si="38"/>
        <v>*</v>
      </c>
      <c r="E711" s="10">
        <f t="shared" si="39"/>
        <v>2043</v>
      </c>
      <c r="F711" s="25" t="str">
        <f t="shared" si="40"/>
        <v>TFLS</v>
      </c>
      <c r="I711" s="29">
        <f>IFERROR(ROUNDDOWN(VLOOKUP(F711,INDATA_FILL_DEMAND!$E$4:$F$251,2,FALSE)*(VLOOKUP(E711,$L$36:$N$69,3)/VLOOKUP(E711-1,$L$36:$N$69,3)),4),"")</f>
        <v>0</v>
      </c>
    </row>
    <row r="712" spans="4:9" x14ac:dyDescent="0.3">
      <c r="D712" s="26" t="str">
        <f t="shared" si="38"/>
        <v>*</v>
      </c>
      <c r="E712" s="10">
        <f t="shared" si="39"/>
        <v>2043</v>
      </c>
      <c r="F712" s="25" t="str">
        <f t="shared" si="40"/>
        <v>TFLS-C</v>
      </c>
      <c r="I712" s="29">
        <f>IFERROR(ROUNDDOWN(VLOOKUP(F712,INDATA_FILL_DEMAND!$E$4:$F$251,2,FALSE)*(VLOOKUP(E712,$L$36:$N$69,3)/VLOOKUP(E712-1,$L$36:$N$69,3)),4),"")</f>
        <v>0</v>
      </c>
    </row>
    <row r="713" spans="4:9" x14ac:dyDescent="0.3">
      <c r="D713" s="26" t="str">
        <f t="shared" si="38"/>
        <v>*</v>
      </c>
      <c r="E713" s="10">
        <f t="shared" si="39"/>
        <v>2043</v>
      </c>
      <c r="F713" s="25" t="str">
        <f t="shared" si="40"/>
        <v>TFML</v>
      </c>
      <c r="I713" s="29">
        <f>IFERROR(ROUNDDOWN(VLOOKUP(F713,INDATA_FILL_DEMAND!$E$4:$F$251,2,FALSE)*(VLOOKUP(E713,$L$36:$N$69,3)/VLOOKUP(E713-1,$L$36:$N$69,3)),4),"")</f>
        <v>0</v>
      </c>
    </row>
    <row r="714" spans="4:9" x14ac:dyDescent="0.3">
      <c r="D714" s="26" t="str">
        <f t="shared" si="38"/>
        <v>*</v>
      </c>
      <c r="E714" s="10">
        <f t="shared" si="39"/>
        <v>2043</v>
      </c>
      <c r="F714" s="25" t="str">
        <f t="shared" si="40"/>
        <v>TFML-C</v>
      </c>
      <c r="I714" s="29">
        <f>IFERROR(ROUNDDOWN(VLOOKUP(F714,INDATA_FILL_DEMAND!$E$4:$F$251,2,FALSE)*(VLOOKUP(E714,$L$36:$N$69,3)/VLOOKUP(E714-1,$L$36:$N$69,3)),4),"")</f>
        <v>0</v>
      </c>
    </row>
    <row r="715" spans="4:9" x14ac:dyDescent="0.3">
      <c r="D715" s="26" t="str">
        <f t="shared" si="38"/>
        <v>*</v>
      </c>
      <c r="E715" s="10">
        <f t="shared" si="39"/>
        <v>2043</v>
      </c>
      <c r="F715" s="25" t="str">
        <f t="shared" si="40"/>
        <v>TFMS</v>
      </c>
      <c r="I715" s="29">
        <f>IFERROR(ROUNDDOWN(VLOOKUP(F715,INDATA_FILL_DEMAND!$E$4:$F$251,2,FALSE)*(VLOOKUP(E715,$L$36:$N$69,3)/VLOOKUP(E715-1,$L$36:$N$69,3)),4),"")</f>
        <v>0</v>
      </c>
    </row>
    <row r="716" spans="4:9" x14ac:dyDescent="0.3">
      <c r="D716" s="26" t="str">
        <f t="shared" si="38"/>
        <v>*</v>
      </c>
      <c r="E716" s="10">
        <f t="shared" si="39"/>
        <v>2043</v>
      </c>
      <c r="F716" s="25" t="str">
        <f t="shared" si="40"/>
        <v>TFMS-C</v>
      </c>
      <c r="I716" s="29">
        <f>IFERROR(ROUNDDOWN(VLOOKUP(F716,INDATA_FILL_DEMAND!$E$4:$F$251,2,FALSE)*(VLOOKUP(E716,$L$36:$N$69,3)/VLOOKUP(E716-1,$L$36:$N$69,3)),4),"")</f>
        <v>0</v>
      </c>
    </row>
    <row r="717" spans="4:9" x14ac:dyDescent="0.3">
      <c r="D717" s="26" t="str">
        <f t="shared" si="38"/>
        <v>*</v>
      </c>
      <c r="E717" s="10">
        <f t="shared" si="39"/>
        <v>2043</v>
      </c>
      <c r="F717" s="25" t="str">
        <f t="shared" si="40"/>
        <v>TFRL</v>
      </c>
      <c r="I717" s="29">
        <f>IFERROR(ROUNDDOWN(VLOOKUP(F717,INDATA_FILL_DEMAND!$E$4:$F$251,2,FALSE)*(VLOOKUP(E717,$L$36:$N$69,3)/VLOOKUP(E717-1,$L$36:$N$69,3)),4),"")</f>
        <v>0</v>
      </c>
    </row>
    <row r="718" spans="4:9" x14ac:dyDescent="0.3">
      <c r="D718" s="26" t="str">
        <f t="shared" ref="D718:D781" si="41">IF(AND(ISNUMBER(I718),I718&gt;0),"Demand","*")</f>
        <v>*</v>
      </c>
      <c r="E718" s="10">
        <f t="shared" si="39"/>
        <v>2043</v>
      </c>
      <c r="F718" s="25" t="str">
        <f t="shared" si="40"/>
        <v>TFRL-C</v>
      </c>
      <c r="I718" s="29">
        <f>IFERROR(ROUNDDOWN(VLOOKUP(F718,INDATA_FILL_DEMAND!$E$4:$F$251,2,FALSE)*(VLOOKUP(E718,$L$36:$N$69,3)/VLOOKUP(E718-1,$L$36:$N$69,3)),4),"")</f>
        <v>0</v>
      </c>
    </row>
    <row r="719" spans="4:9" x14ac:dyDescent="0.3">
      <c r="D719" s="26" t="str">
        <f t="shared" si="41"/>
        <v>*</v>
      </c>
      <c r="E719" s="10">
        <f t="shared" si="39"/>
        <v>2043</v>
      </c>
      <c r="F719" s="25" t="str">
        <f t="shared" si="40"/>
        <v>TFRS</v>
      </c>
      <c r="I719" s="29">
        <f>IFERROR(ROUNDDOWN(VLOOKUP(F719,INDATA_FILL_DEMAND!$E$4:$F$251,2,FALSE)*(VLOOKUP(E719,$L$36:$N$69,3)/VLOOKUP(E719-1,$L$36:$N$69,3)),4),"")</f>
        <v>0</v>
      </c>
    </row>
    <row r="720" spans="4:9" x14ac:dyDescent="0.3">
      <c r="D720" s="26" t="str">
        <f t="shared" si="41"/>
        <v>*</v>
      </c>
      <c r="E720" s="10">
        <f t="shared" si="39"/>
        <v>2043</v>
      </c>
      <c r="F720" s="25" t="str">
        <f t="shared" si="40"/>
        <v>TFRS-C</v>
      </c>
      <c r="I720" s="29">
        <f>IFERROR(ROUNDDOWN(VLOOKUP(F720,INDATA_FILL_DEMAND!$E$4:$F$251,2,FALSE)*(VLOOKUP(E720,$L$36:$N$69,3)/VLOOKUP(E720-1,$L$36:$N$69,3)),4),"")</f>
        <v>0</v>
      </c>
    </row>
    <row r="721" spans="4:9" x14ac:dyDescent="0.3">
      <c r="D721" s="26" t="str">
        <f t="shared" si="41"/>
        <v>*</v>
      </c>
      <c r="E721" s="10">
        <f t="shared" si="39"/>
        <v>2043</v>
      </c>
      <c r="F721" s="25" t="str">
        <f t="shared" si="40"/>
        <v>TNB</v>
      </c>
      <c r="I721" s="29">
        <f>IFERROR(ROUNDDOWN(VLOOKUP(F721,INDATA_FILL_DEMAND!$E$4:$F$251,2,FALSE)*(VLOOKUP(E721,$L$36:$N$69,3)/VLOOKUP(E721-1,$L$36:$N$69,3)),4),"")</f>
        <v>0</v>
      </c>
    </row>
    <row r="722" spans="4:9" x14ac:dyDescent="0.3">
      <c r="D722" s="26" t="str">
        <f t="shared" si="41"/>
        <v>*</v>
      </c>
      <c r="E722" s="10">
        <f t="shared" si="39"/>
        <v>2043</v>
      </c>
      <c r="F722" s="25" t="str">
        <f t="shared" si="40"/>
        <v>TNB-C</v>
      </c>
      <c r="I722" s="29">
        <f>IFERROR(ROUNDDOWN(VLOOKUP(F722,INDATA_FILL_DEMAND!$E$4:$F$251,2,FALSE)*(VLOOKUP(E722,$L$36:$N$69,3)/VLOOKUP(E722-1,$L$36:$N$69,3)),4),"")</f>
        <v>0</v>
      </c>
    </row>
    <row r="723" spans="4:9" x14ac:dyDescent="0.3">
      <c r="D723" s="26" t="str">
        <f t="shared" si="41"/>
        <v>*</v>
      </c>
      <c r="E723" s="10">
        <f t="shared" si="39"/>
        <v>2043</v>
      </c>
      <c r="F723" s="25" t="str">
        <f t="shared" si="40"/>
        <v>TOV</v>
      </c>
      <c r="I723" s="29">
        <f>IFERROR(ROUNDDOWN(VLOOKUP(F723,INDATA_FILL_DEMAND!$E$4:$F$251,2,FALSE)*(VLOOKUP(E723,$L$36:$N$69,3)/VLOOKUP(E723-1,$L$36:$N$69,3)),4),"")</f>
        <v>0</v>
      </c>
    </row>
    <row r="724" spans="4:9" x14ac:dyDescent="0.3">
      <c r="D724" s="26" t="str">
        <f t="shared" si="41"/>
        <v>*</v>
      </c>
      <c r="E724" s="10">
        <f t="shared" si="39"/>
        <v>2043</v>
      </c>
      <c r="F724" s="25" t="str">
        <f t="shared" si="40"/>
        <v>TOV-C</v>
      </c>
      <c r="I724" s="29">
        <f>IFERROR(ROUNDDOWN(VLOOKUP(F724,INDATA_FILL_DEMAND!$E$4:$F$251,2,FALSE)*(VLOOKUP(E724,$L$36:$N$69,3)/VLOOKUP(E724-1,$L$36:$N$69,3)),4),"")</f>
        <v>0</v>
      </c>
    </row>
    <row r="725" spans="4:9" x14ac:dyDescent="0.3">
      <c r="D725" s="26" t="str">
        <f t="shared" si="41"/>
        <v>*</v>
      </c>
      <c r="E725" s="10">
        <f t="shared" si="39"/>
        <v>2043</v>
      </c>
      <c r="F725" s="25" t="str">
        <f t="shared" si="40"/>
        <v>TTF</v>
      </c>
      <c r="I725" s="29">
        <f>IFERROR(ROUNDDOWN(VLOOKUP(F725,INDATA_FILL_DEMAND!$E$4:$F$251,2,FALSE)*(VLOOKUP(E725,$L$36:$N$69,3)/VLOOKUP(E725-1,$L$36:$N$69,3)),4),"")</f>
        <v>0</v>
      </c>
    </row>
    <row r="726" spans="4:9" x14ac:dyDescent="0.3">
      <c r="D726" s="26" t="str">
        <f t="shared" si="41"/>
        <v>*</v>
      </c>
      <c r="E726" s="10">
        <f t="shared" si="39"/>
        <v>2043</v>
      </c>
      <c r="F726" s="25" t="str">
        <f t="shared" si="40"/>
        <v>TTF-C</v>
      </c>
      <c r="I726" s="29">
        <f>IFERROR(ROUNDDOWN(VLOOKUP(F726,INDATA_FILL_DEMAND!$E$4:$F$251,2,FALSE)*(VLOOKUP(E726,$L$36:$N$69,3)/VLOOKUP(E726-1,$L$36:$N$69,3)),4),"")</f>
        <v>0</v>
      </c>
    </row>
    <row r="727" spans="4:9" x14ac:dyDescent="0.3">
      <c r="D727" s="26" t="str">
        <f t="shared" si="41"/>
        <v>*</v>
      </c>
      <c r="E727" s="10">
        <f t="shared" si="39"/>
        <v>2043</v>
      </c>
      <c r="F727" s="25" t="str">
        <f t="shared" si="40"/>
        <v>TYEF</v>
      </c>
      <c r="I727" s="29">
        <f>IFERROR(ROUNDDOWN(VLOOKUP(F727,INDATA_FILL_DEMAND!$E$4:$F$251,2,FALSE)*(VLOOKUP(E727,$L$36:$N$69,3)/VLOOKUP(E727-1,$L$36:$N$69,3)),4),"")</f>
        <v>0</v>
      </c>
    </row>
    <row r="728" spans="4:9" x14ac:dyDescent="0.3">
      <c r="D728" s="26" t="str">
        <f t="shared" si="41"/>
        <v>*</v>
      </c>
      <c r="E728" s="10">
        <f t="shared" si="39"/>
        <v>2043</v>
      </c>
      <c r="F728" s="25" t="str">
        <f t="shared" si="40"/>
        <v>TYEF-C</v>
      </c>
      <c r="I728" s="29">
        <f>IFERROR(ROUNDDOWN(VLOOKUP(F728,INDATA_FILL_DEMAND!$E$4:$F$251,2,FALSE)*(VLOOKUP(E728,$L$36:$N$69,3)/VLOOKUP(E728-1,$L$36:$N$69,3)),4),"")</f>
        <v>0</v>
      </c>
    </row>
    <row r="729" spans="4:9" x14ac:dyDescent="0.3">
      <c r="D729" s="26" t="str">
        <f t="shared" si="41"/>
        <v>*</v>
      </c>
      <c r="E729" s="10">
        <f t="shared" si="39"/>
        <v>2043</v>
      </c>
      <c r="F729" s="25" t="str">
        <f t="shared" si="40"/>
        <v>TYNF</v>
      </c>
      <c r="I729" s="29">
        <f>IFERROR(ROUNDDOWN(VLOOKUP(F729,INDATA_FILL_DEMAND!$E$4:$F$251,2,FALSE)*(VLOOKUP(E729,$L$36:$N$69,3)/VLOOKUP(E729-1,$L$36:$N$69,3)),4),"")</f>
        <v>0</v>
      </c>
    </row>
    <row r="730" spans="4:9" x14ac:dyDescent="0.3">
      <c r="D730" s="26" t="str">
        <f t="shared" si="41"/>
        <v>*</v>
      </c>
      <c r="E730" s="10">
        <f t="shared" si="39"/>
        <v>2043</v>
      </c>
      <c r="F730" s="25" t="str">
        <f t="shared" si="40"/>
        <v>TYNF-C</v>
      </c>
      <c r="I730" s="29">
        <f>IFERROR(ROUNDDOWN(VLOOKUP(F730,INDATA_FILL_DEMAND!$E$4:$F$251,2,FALSE)*(VLOOKUP(E730,$L$36:$N$69,3)/VLOOKUP(E730-1,$L$36:$N$69,3)),4),"")</f>
        <v>0</v>
      </c>
    </row>
    <row r="731" spans="4:9" x14ac:dyDescent="0.3">
      <c r="D731" s="26" t="str">
        <f t="shared" si="41"/>
        <v>Demand</v>
      </c>
      <c r="E731" s="10">
        <f t="shared" si="39"/>
        <v>2043</v>
      </c>
      <c r="F731" s="25" t="str">
        <f t="shared" si="40"/>
        <v>PLIG</v>
      </c>
      <c r="I731" s="29">
        <f>IFERROR(ROUNDDOWN(VLOOKUP(F731,INDATA_FILL_DEMAND!$E$4:$F$251,2,FALSE)*(VLOOKUP(E731,$L$36:$N$69,3)/VLOOKUP(E731-1,$L$36:$N$69,3)),4),"")</f>
        <v>12.9498</v>
      </c>
    </row>
    <row r="732" spans="4:9" x14ac:dyDescent="0.3">
      <c r="D732" s="26" t="str">
        <f t="shared" si="41"/>
        <v>*</v>
      </c>
      <c r="E732" s="10">
        <f t="shared" si="39"/>
        <v>2043</v>
      </c>
      <c r="F732" s="25" t="str">
        <f t="shared" si="40"/>
        <v>IDA</v>
      </c>
      <c r="I732" s="29">
        <f>IFERROR(ROUNDDOWN(VLOOKUP(F732,INDATA_FILL_DEMAND!$E$4:$F$251,2,FALSE)*(VLOOKUP(E732,$L$36:$N$69,3)/VLOOKUP(E732-1,$L$36:$N$69,3)),4),"")</f>
        <v>0</v>
      </c>
    </row>
    <row r="733" spans="4:9" x14ac:dyDescent="0.3">
      <c r="D733" s="26" t="str">
        <f t="shared" si="41"/>
        <v>*</v>
      </c>
      <c r="E733" s="10">
        <f t="shared" si="39"/>
        <v>2043</v>
      </c>
      <c r="F733" s="25" t="str">
        <f t="shared" si="40"/>
        <v>IDB</v>
      </c>
      <c r="I733" s="29">
        <f>IFERROR(ROUNDDOWN(VLOOKUP(F733,INDATA_FILL_DEMAND!$E$4:$F$251,2,FALSE)*(VLOOKUP(E733,$L$36:$N$69,3)/VLOOKUP(E733-1,$L$36:$N$69,3)),4),"")</f>
        <v>0</v>
      </c>
    </row>
    <row r="734" spans="4:9" x14ac:dyDescent="0.3">
      <c r="D734" s="26" t="str">
        <f t="shared" si="41"/>
        <v>*</v>
      </c>
      <c r="E734" s="10">
        <f t="shared" si="39"/>
        <v>2043</v>
      </c>
      <c r="F734" s="25" t="str">
        <f t="shared" si="40"/>
        <v>IDC</v>
      </c>
      <c r="I734" s="29">
        <f>IFERROR(ROUNDDOWN(VLOOKUP(F734,INDATA_FILL_DEMAND!$E$4:$F$251,2,FALSE)*(VLOOKUP(E734,$L$36:$N$69,3)/VLOOKUP(E734-1,$L$36:$N$69,3)),4),"")</f>
        <v>0</v>
      </c>
    </row>
    <row r="735" spans="4:9" x14ac:dyDescent="0.3">
      <c r="D735" s="26" t="str">
        <f t="shared" si="41"/>
        <v>*</v>
      </c>
      <c r="E735" s="10">
        <f t="shared" si="39"/>
        <v>2043</v>
      </c>
      <c r="F735" s="25" t="str">
        <f t="shared" si="40"/>
        <v>IDD</v>
      </c>
      <c r="I735" s="29">
        <f>IFERROR(ROUNDDOWN(VLOOKUP(F735,INDATA_FILL_DEMAND!$E$4:$F$251,2,FALSE)*(VLOOKUP(E735,$L$36:$N$69,3)/VLOOKUP(E735-1,$L$36:$N$69,3)),4),"")</f>
        <v>0</v>
      </c>
    </row>
    <row r="736" spans="4:9" x14ac:dyDescent="0.3">
      <c r="D736" s="26" t="str">
        <f t="shared" si="41"/>
        <v>*</v>
      </c>
      <c r="E736" s="10">
        <f t="shared" si="39"/>
        <v>2043</v>
      </c>
      <c r="F736" s="25" t="str">
        <f t="shared" si="40"/>
        <v>IDE</v>
      </c>
      <c r="I736" s="29">
        <f>IFERROR(ROUNDDOWN(VLOOKUP(F736,INDATA_FILL_DEMAND!$E$4:$F$251,2,FALSE)*(VLOOKUP(E736,$L$36:$N$69,3)/VLOOKUP(E736-1,$L$36:$N$69,3)),4),"")</f>
        <v>0</v>
      </c>
    </row>
    <row r="737" spans="4:9" x14ac:dyDescent="0.3">
      <c r="D737" s="26" t="str">
        <f t="shared" si="41"/>
        <v>*</v>
      </c>
      <c r="E737" s="10">
        <f t="shared" si="39"/>
        <v>2043</v>
      </c>
      <c r="F737" s="25" t="str">
        <f t="shared" si="40"/>
        <v>IDF</v>
      </c>
      <c r="I737" s="29">
        <f>IFERROR(ROUNDDOWN(VLOOKUP(F737,INDATA_FILL_DEMAND!$E$4:$F$251,2,FALSE)*(VLOOKUP(E737,$L$36:$N$69,3)/VLOOKUP(E737-1,$L$36:$N$69,3)),4),"")</f>
        <v>0</v>
      </c>
    </row>
    <row r="738" spans="4:9" x14ac:dyDescent="0.3">
      <c r="D738" s="26" t="str">
        <f t="shared" si="41"/>
        <v>*</v>
      </c>
      <c r="E738" s="10">
        <f t="shared" si="39"/>
        <v>2043</v>
      </c>
      <c r="F738" s="25" t="str">
        <f t="shared" si="40"/>
        <v>IDG</v>
      </c>
      <c r="I738" s="29">
        <f>IFERROR(ROUNDDOWN(VLOOKUP(F738,INDATA_FILL_DEMAND!$E$4:$F$251,2,FALSE)*(VLOOKUP(E738,$L$36:$N$69,3)/VLOOKUP(E738-1,$L$36:$N$69,3)),4),"")</f>
        <v>0</v>
      </c>
    </row>
    <row r="739" spans="4:9" x14ac:dyDescent="0.3">
      <c r="D739" s="26" t="str">
        <f t="shared" si="41"/>
        <v>*</v>
      </c>
      <c r="E739" s="10">
        <f t="shared" si="39"/>
        <v>2043</v>
      </c>
      <c r="F739" s="25" t="str">
        <f t="shared" si="40"/>
        <v>IDH</v>
      </c>
      <c r="I739" s="29">
        <f>IFERROR(ROUNDDOWN(VLOOKUP(F739,INDATA_FILL_DEMAND!$E$4:$F$251,2,FALSE)*(VLOOKUP(E739,$L$36:$N$69,3)/VLOOKUP(E739-1,$L$36:$N$69,3)),4),"")</f>
        <v>0</v>
      </c>
    </row>
    <row r="740" spans="4:9" x14ac:dyDescent="0.3">
      <c r="D740" s="26" t="str">
        <f t="shared" si="41"/>
        <v>*</v>
      </c>
      <c r="E740" s="10">
        <f t="shared" si="39"/>
        <v>2043</v>
      </c>
      <c r="F740" s="25" t="str">
        <f t="shared" si="40"/>
        <v>WAT</v>
      </c>
      <c r="I740" s="29">
        <f>IFERROR(ROUNDDOWN(VLOOKUP(F740,INDATA_FILL_DEMAND!$E$4:$F$251,2,FALSE)*(VLOOKUP(E740,$L$36:$N$69,3)/VLOOKUP(E740-1,$L$36:$N$69,3)),4),"")</f>
        <v>0</v>
      </c>
    </row>
    <row r="741" spans="4:9" x14ac:dyDescent="0.3">
      <c r="D741" s="26" t="str">
        <f t="shared" si="41"/>
        <v>*</v>
      </c>
      <c r="E741" s="10">
        <f t="shared" si="39"/>
        <v>2043</v>
      </c>
      <c r="F741" s="25" t="str">
        <f t="shared" si="40"/>
        <v>WMSU</v>
      </c>
      <c r="I741" s="29">
        <f>IFERROR(ROUNDDOWN(VLOOKUP(F741,INDATA_FILL_DEMAND!$E$4:$F$251,2,FALSE)*(VLOOKUP(E741,$L$36:$N$69,3)/VLOOKUP(E741-1,$L$36:$N$69,3)),4),"")</f>
        <v>0</v>
      </c>
    </row>
    <row r="742" spans="4:9" x14ac:dyDescent="0.3">
      <c r="D742" s="26" t="str">
        <f t="shared" si="41"/>
        <v>*</v>
      </c>
      <c r="E742" s="10">
        <f t="shared" si="39"/>
        <v>2043</v>
      </c>
      <c r="F742" s="25" t="str">
        <f t="shared" si="40"/>
        <v>WMSR</v>
      </c>
      <c r="I742" s="29">
        <f>IFERROR(ROUNDDOWN(VLOOKUP(F742,INDATA_FILL_DEMAND!$E$4:$F$251,2,FALSE)*(VLOOKUP(E742,$L$36:$N$69,3)/VLOOKUP(E742-1,$L$36:$N$69,3)),4),"")</f>
        <v>0</v>
      </c>
    </row>
    <row r="743" spans="4:9" x14ac:dyDescent="0.3">
      <c r="D743" s="26" t="str">
        <f t="shared" si="41"/>
        <v>*</v>
      </c>
      <c r="E743" s="10">
        <f t="shared" si="39"/>
        <v>2043</v>
      </c>
      <c r="F743" s="25" t="str">
        <f t="shared" si="40"/>
        <v>WMSRPL</v>
      </c>
      <c r="I743" s="29">
        <f>IFERROR(ROUNDDOWN(VLOOKUP(F743,INDATA_FILL_DEMAND!$E$4:$F$251,2,FALSE)*(VLOOKUP(E743,$L$36:$N$69,3)/VLOOKUP(E743-1,$L$36:$N$69,3)),4),"")</f>
        <v>0</v>
      </c>
    </row>
    <row r="744" spans="4:9" x14ac:dyDescent="0.3">
      <c r="D744" s="26" t="str">
        <f t="shared" si="41"/>
        <v>*</v>
      </c>
      <c r="E744" s="10">
        <f t="shared" si="39"/>
        <v>2043</v>
      </c>
      <c r="F744" s="25" t="str">
        <f t="shared" si="40"/>
        <v>WMSRM</v>
      </c>
      <c r="I744" s="29">
        <f>IFERROR(ROUNDDOWN(VLOOKUP(F744,INDATA_FILL_DEMAND!$E$4:$F$251,2,FALSE)*(VLOOKUP(E744,$L$36:$N$69,3)/VLOOKUP(E744-1,$L$36:$N$69,3)),4),"")</f>
        <v>0</v>
      </c>
    </row>
    <row r="745" spans="4:9" x14ac:dyDescent="0.3">
      <c r="D745" s="26" t="str">
        <f t="shared" si="41"/>
        <v>*</v>
      </c>
      <c r="E745" s="10">
        <f t="shared" si="39"/>
        <v>2043</v>
      </c>
      <c r="F745" s="25" t="str">
        <f t="shared" si="40"/>
        <v>WMSRPA</v>
      </c>
      <c r="I745" s="29">
        <f>IFERROR(ROUNDDOWN(VLOOKUP(F745,INDATA_FILL_DEMAND!$E$4:$F$251,2,FALSE)*(VLOOKUP(E745,$L$36:$N$69,3)/VLOOKUP(E745-1,$L$36:$N$69,3)),4),"")</f>
        <v>0</v>
      </c>
    </row>
    <row r="746" spans="4:9" x14ac:dyDescent="0.3">
      <c r="D746" s="26" t="str">
        <f t="shared" si="41"/>
        <v>*</v>
      </c>
      <c r="E746" s="10">
        <f t="shared" si="39"/>
        <v>2043</v>
      </c>
      <c r="F746" s="25" t="str">
        <f t="shared" si="40"/>
        <v>WMSRG</v>
      </c>
      <c r="I746" s="29">
        <f>IFERROR(ROUNDDOWN(VLOOKUP(F746,INDATA_FILL_DEMAND!$E$4:$F$251,2,FALSE)*(VLOOKUP(E746,$L$36:$N$69,3)/VLOOKUP(E746-1,$L$36:$N$69,3)),4),"")</f>
        <v>0</v>
      </c>
    </row>
    <row r="747" spans="4:9" x14ac:dyDescent="0.3">
      <c r="D747" s="26" t="str">
        <f t="shared" si="41"/>
        <v>*</v>
      </c>
      <c r="E747" s="10">
        <f t="shared" si="39"/>
        <v>2043</v>
      </c>
      <c r="F747" s="25" t="str">
        <f t="shared" si="40"/>
        <v>WMSO</v>
      </c>
      <c r="I747" s="29">
        <f>IFERROR(ROUNDDOWN(VLOOKUP(F747,INDATA_FILL_DEMAND!$E$4:$F$251,2,FALSE)*(VLOOKUP(E747,$L$36:$N$69,3)/VLOOKUP(E747-1,$L$36:$N$69,3)),4),"")</f>
        <v>0</v>
      </c>
    </row>
    <row r="748" spans="4:9" x14ac:dyDescent="0.3">
      <c r="D748" s="26" t="str">
        <f t="shared" si="41"/>
        <v>*</v>
      </c>
      <c r="E748" s="10">
        <f t="shared" si="39"/>
        <v>2043</v>
      </c>
      <c r="F748" s="25" t="str">
        <f t="shared" si="40"/>
        <v>WWT</v>
      </c>
      <c r="I748" s="29">
        <f>IFERROR(ROUNDDOWN(VLOOKUP(F748,INDATA_FILL_DEMAND!$E$4:$F$251,2,FALSE)*(VLOOKUP(E748,$L$36:$N$69,3)/VLOOKUP(E748-1,$L$36:$N$69,3)),4),"")</f>
        <v>0</v>
      </c>
    </row>
    <row r="749" spans="4:9" x14ac:dyDescent="0.3">
      <c r="D749" s="26" t="str">
        <f t="shared" si="41"/>
        <v>Demand</v>
      </c>
      <c r="E749" s="10">
        <f>E748+10</f>
        <v>2053</v>
      </c>
      <c r="F749" s="25" t="str">
        <f t="shared" si="40"/>
        <v>RHAPA</v>
      </c>
      <c r="I749" s="29">
        <f>IFERROR(ROUNDDOWN(VLOOKUP(F749,INDATA_FILL_DEMAND!$E$4:$F$251,2,FALSE)*(VLOOKUP(E749,$L$36:$N$69,3)/VLOOKUP(E749-1,$L$36:$N$69,3)),4),"")</f>
        <v>7.5621999999999998</v>
      </c>
    </row>
    <row r="750" spans="4:9" x14ac:dyDescent="0.3">
      <c r="D750" s="26" t="str">
        <f t="shared" si="41"/>
        <v>Demand</v>
      </c>
      <c r="E750" s="10">
        <f>E749</f>
        <v>2053</v>
      </c>
      <c r="F750" s="25" t="str">
        <f t="shared" si="40"/>
        <v>RHAPB</v>
      </c>
      <c r="I750" s="29">
        <f>IFERROR(ROUNDDOWN(VLOOKUP(F750,INDATA_FILL_DEMAND!$E$4:$F$251,2,FALSE)*(VLOOKUP(E750,$L$36:$N$69,3)/VLOOKUP(E750-1,$L$36:$N$69,3)),4),"")</f>
        <v>10.605</v>
      </c>
    </row>
    <row r="751" spans="4:9" x14ac:dyDescent="0.3">
      <c r="D751" s="26" t="str">
        <f t="shared" si="41"/>
        <v>Demand</v>
      </c>
      <c r="E751" s="10">
        <f t="shared" ref="E751:E814" si="42">E750</f>
        <v>2053</v>
      </c>
      <c r="F751" s="25" t="str">
        <f t="shared" si="40"/>
        <v>RHAPC</v>
      </c>
      <c r="I751" s="29">
        <f>IFERROR(ROUNDDOWN(VLOOKUP(F751,INDATA_FILL_DEMAND!$E$4:$F$251,2,FALSE)*(VLOOKUP(E751,$L$36:$N$69,3)/VLOOKUP(E751-1,$L$36:$N$69,3)),4),"")</f>
        <v>161.35910000000001</v>
      </c>
    </row>
    <row r="752" spans="4:9" x14ac:dyDescent="0.3">
      <c r="D752" s="26" t="str">
        <f t="shared" si="41"/>
        <v>Demand</v>
      </c>
      <c r="E752" s="10">
        <f t="shared" si="42"/>
        <v>2053</v>
      </c>
      <c r="F752" s="25" t="str">
        <f t="shared" si="40"/>
        <v>RHAPE</v>
      </c>
      <c r="I752" s="29">
        <f>IFERROR(ROUNDDOWN(VLOOKUP(F752,INDATA_FILL_DEMAND!$E$4:$F$251,2,FALSE)*(VLOOKUP(E752,$L$36:$N$69,3)/VLOOKUP(E752-1,$L$36:$N$69,3)),4),"")</f>
        <v>22.821100000000001</v>
      </c>
    </row>
    <row r="753" spans="4:9" x14ac:dyDescent="0.3">
      <c r="D753" s="26" t="str">
        <f t="shared" si="41"/>
        <v>Demand</v>
      </c>
      <c r="E753" s="10">
        <f t="shared" si="42"/>
        <v>2053</v>
      </c>
      <c r="F753" s="25" t="str">
        <f t="shared" si="40"/>
        <v>RHHSA</v>
      </c>
      <c r="I753" s="29">
        <f>IFERROR(ROUNDDOWN(VLOOKUP(F753,INDATA_FILL_DEMAND!$E$4:$F$251,2,FALSE)*(VLOOKUP(E753,$L$36:$N$69,3)/VLOOKUP(E753-1,$L$36:$N$69,3)),4),"")</f>
        <v>14.1037</v>
      </c>
    </row>
    <row r="754" spans="4:9" x14ac:dyDescent="0.3">
      <c r="D754" s="26" t="str">
        <f t="shared" si="41"/>
        <v>Demand</v>
      </c>
      <c r="E754" s="10">
        <f t="shared" si="42"/>
        <v>2053</v>
      </c>
      <c r="F754" s="25" t="str">
        <f t="shared" si="40"/>
        <v>RHHSB</v>
      </c>
      <c r="I754" s="29">
        <f>IFERROR(ROUNDDOWN(VLOOKUP(F754,INDATA_FILL_DEMAND!$E$4:$F$251,2,FALSE)*(VLOOKUP(E754,$L$36:$N$69,3)/VLOOKUP(E754-1,$L$36:$N$69,3)),4),"")</f>
        <v>55.770400000000002</v>
      </c>
    </row>
    <row r="755" spans="4:9" x14ac:dyDescent="0.3">
      <c r="D755" s="26" t="str">
        <f t="shared" si="41"/>
        <v>Demand</v>
      </c>
      <c r="E755" s="10">
        <f t="shared" si="42"/>
        <v>2053</v>
      </c>
      <c r="F755" s="25" t="str">
        <f t="shared" si="40"/>
        <v>RHHSC</v>
      </c>
      <c r="I755" s="29">
        <f>IFERROR(ROUNDDOWN(VLOOKUP(F755,INDATA_FILL_DEMAND!$E$4:$F$251,2,FALSE)*(VLOOKUP(E755,$L$36:$N$69,3)/VLOOKUP(E755-1,$L$36:$N$69,3)),4),"")</f>
        <v>327.45060000000001</v>
      </c>
    </row>
    <row r="756" spans="4:9" x14ac:dyDescent="0.3">
      <c r="D756" s="26" t="str">
        <f t="shared" si="41"/>
        <v>Demand</v>
      </c>
      <c r="E756" s="10">
        <f t="shared" si="42"/>
        <v>2053</v>
      </c>
      <c r="F756" s="25" t="str">
        <f t="shared" si="40"/>
        <v>RHHSE</v>
      </c>
      <c r="I756" s="29">
        <f>IFERROR(ROUNDDOWN(VLOOKUP(F756,INDATA_FILL_DEMAND!$E$4:$F$251,2,FALSE)*(VLOOKUP(E756,$L$36:$N$69,3)/VLOOKUP(E756-1,$L$36:$N$69,3)),4),"")</f>
        <v>38.447800000000001</v>
      </c>
    </row>
    <row r="757" spans="4:9" x14ac:dyDescent="0.3">
      <c r="D757" s="26" t="str">
        <f t="shared" si="41"/>
        <v>*</v>
      </c>
      <c r="E757" s="10">
        <f t="shared" si="42"/>
        <v>2053</v>
      </c>
      <c r="F757" s="25" t="str">
        <f t="shared" si="40"/>
        <v>RCAPA</v>
      </c>
      <c r="I757" s="29">
        <f>IFERROR(ROUNDDOWN(VLOOKUP(F757,INDATA_FILL_DEMAND!$E$4:$F$251,2,FALSE)*(VLOOKUP(E757,$L$36:$N$69,3)/VLOOKUP(E757-1,$L$36:$N$69,3)),4),"")</f>
        <v>0</v>
      </c>
    </row>
    <row r="758" spans="4:9" x14ac:dyDescent="0.3">
      <c r="D758" s="26" t="str">
        <f t="shared" si="41"/>
        <v>*</v>
      </c>
      <c r="E758" s="10">
        <f t="shared" si="42"/>
        <v>2053</v>
      </c>
      <c r="F758" s="25" t="str">
        <f t="shared" si="40"/>
        <v>RCAPB</v>
      </c>
      <c r="I758" s="29">
        <f>IFERROR(ROUNDDOWN(VLOOKUP(F758,INDATA_FILL_DEMAND!$E$4:$F$251,2,FALSE)*(VLOOKUP(E758,$L$36:$N$69,3)/VLOOKUP(E758-1,$L$36:$N$69,3)),4),"")</f>
        <v>0</v>
      </c>
    </row>
    <row r="759" spans="4:9" x14ac:dyDescent="0.3">
      <c r="D759" s="26" t="str">
        <f t="shared" si="41"/>
        <v>*</v>
      </c>
      <c r="E759" s="10">
        <f t="shared" si="42"/>
        <v>2053</v>
      </c>
      <c r="F759" s="25" t="str">
        <f t="shared" si="40"/>
        <v>RCAPC</v>
      </c>
      <c r="I759" s="29">
        <f>IFERROR(ROUNDDOWN(VLOOKUP(F759,INDATA_FILL_DEMAND!$E$4:$F$251,2,FALSE)*(VLOOKUP(E759,$L$36:$N$69,3)/VLOOKUP(E759-1,$L$36:$N$69,3)),4),"")</f>
        <v>0</v>
      </c>
    </row>
    <row r="760" spans="4:9" x14ac:dyDescent="0.3">
      <c r="D760" s="26" t="str">
        <f t="shared" si="41"/>
        <v>*</v>
      </c>
      <c r="E760" s="10">
        <f t="shared" si="42"/>
        <v>2053</v>
      </c>
      <c r="F760" s="25" t="str">
        <f t="shared" si="40"/>
        <v>RCAPE</v>
      </c>
      <c r="I760" s="29">
        <f>IFERROR(ROUNDDOWN(VLOOKUP(F760,INDATA_FILL_DEMAND!$E$4:$F$251,2,FALSE)*(VLOOKUP(E760,$L$36:$N$69,3)/VLOOKUP(E760-1,$L$36:$N$69,3)),4),"")</f>
        <v>0</v>
      </c>
    </row>
    <row r="761" spans="4:9" x14ac:dyDescent="0.3">
      <c r="D761" s="26" t="str">
        <f t="shared" si="41"/>
        <v>*</v>
      </c>
      <c r="E761" s="10">
        <f t="shared" si="42"/>
        <v>2053</v>
      </c>
      <c r="F761" s="25" t="str">
        <f t="shared" si="40"/>
        <v>RCHSA</v>
      </c>
      <c r="I761" s="29">
        <f>IFERROR(ROUNDDOWN(VLOOKUP(F761,INDATA_FILL_DEMAND!$E$4:$F$251,2,FALSE)*(VLOOKUP(E761,$L$36:$N$69,3)/VLOOKUP(E761-1,$L$36:$N$69,3)),4),"")</f>
        <v>0</v>
      </c>
    </row>
    <row r="762" spans="4:9" x14ac:dyDescent="0.3">
      <c r="D762" s="26" t="str">
        <f t="shared" si="41"/>
        <v>*</v>
      </c>
      <c r="E762" s="10">
        <f t="shared" si="42"/>
        <v>2053</v>
      </c>
      <c r="F762" s="25" t="str">
        <f t="shared" si="40"/>
        <v>RCHSB</v>
      </c>
      <c r="I762" s="29">
        <f>IFERROR(ROUNDDOWN(VLOOKUP(F762,INDATA_FILL_DEMAND!$E$4:$F$251,2,FALSE)*(VLOOKUP(E762,$L$36:$N$69,3)/VLOOKUP(E762-1,$L$36:$N$69,3)),4),"")</f>
        <v>0</v>
      </c>
    </row>
    <row r="763" spans="4:9" x14ac:dyDescent="0.3">
      <c r="D763" s="26" t="str">
        <f t="shared" si="41"/>
        <v>*</v>
      </c>
      <c r="E763" s="10">
        <f t="shared" si="42"/>
        <v>2053</v>
      </c>
      <c r="F763" s="25" t="str">
        <f t="shared" si="40"/>
        <v>RCHSC</v>
      </c>
      <c r="I763" s="29">
        <f>IFERROR(ROUNDDOWN(VLOOKUP(F763,INDATA_FILL_DEMAND!$E$4:$F$251,2,FALSE)*(VLOOKUP(E763,$L$36:$N$69,3)/VLOOKUP(E763-1,$L$36:$N$69,3)),4),"")</f>
        <v>0</v>
      </c>
    </row>
    <row r="764" spans="4:9" x14ac:dyDescent="0.3">
      <c r="D764" s="26" t="str">
        <f t="shared" si="41"/>
        <v>*</v>
      </c>
      <c r="E764" s="10">
        <f t="shared" si="42"/>
        <v>2053</v>
      </c>
      <c r="F764" s="25" t="str">
        <f t="shared" si="40"/>
        <v>RCHSE</v>
      </c>
      <c r="I764" s="29">
        <f>IFERROR(ROUNDDOWN(VLOOKUP(F764,INDATA_FILL_DEMAND!$E$4:$F$251,2,FALSE)*(VLOOKUP(E764,$L$36:$N$69,3)/VLOOKUP(E764-1,$L$36:$N$69,3)),4),"")</f>
        <v>0</v>
      </c>
    </row>
    <row r="765" spans="4:9" x14ac:dyDescent="0.3">
      <c r="D765" s="26" t="str">
        <f t="shared" si="41"/>
        <v>Demand</v>
      </c>
      <c r="E765" s="10">
        <f t="shared" si="42"/>
        <v>2053</v>
      </c>
      <c r="F765" s="25" t="str">
        <f t="shared" si="40"/>
        <v>RWAPA</v>
      </c>
      <c r="I765" s="29">
        <f>IFERROR(ROUNDDOWN(VLOOKUP(F765,INDATA_FILL_DEMAND!$E$4:$F$251,2,FALSE)*(VLOOKUP(E765,$L$36:$N$69,3)/VLOOKUP(E765-1,$L$36:$N$69,3)),4),"")</f>
        <v>1.8502000000000001</v>
      </c>
    </row>
    <row r="766" spans="4:9" x14ac:dyDescent="0.3">
      <c r="D766" s="26" t="str">
        <f t="shared" si="41"/>
        <v>Demand</v>
      </c>
      <c r="E766" s="10">
        <f t="shared" si="42"/>
        <v>2053</v>
      </c>
      <c r="F766" s="25" t="str">
        <f t="shared" ref="F766:F829" si="43">F518</f>
        <v>RWAPB</v>
      </c>
      <c r="I766" s="29">
        <f>IFERROR(ROUNDDOWN(VLOOKUP(F766,INDATA_FILL_DEMAND!$E$4:$F$251,2,FALSE)*(VLOOKUP(E766,$L$36:$N$69,3)/VLOOKUP(E766-1,$L$36:$N$69,3)),4),"")</f>
        <v>2.5947</v>
      </c>
    </row>
    <row r="767" spans="4:9" x14ac:dyDescent="0.3">
      <c r="D767" s="26" t="str">
        <f t="shared" si="41"/>
        <v>Demand</v>
      </c>
      <c r="E767" s="10">
        <f t="shared" si="42"/>
        <v>2053</v>
      </c>
      <c r="F767" s="25" t="str">
        <f t="shared" si="43"/>
        <v>RWAPC</v>
      </c>
      <c r="I767" s="29">
        <f>IFERROR(ROUNDDOWN(VLOOKUP(F767,INDATA_FILL_DEMAND!$E$4:$F$251,2,FALSE)*(VLOOKUP(E767,$L$36:$N$69,3)/VLOOKUP(E767-1,$L$36:$N$69,3)),4),"")</f>
        <v>39.479700000000001</v>
      </c>
    </row>
    <row r="768" spans="4:9" x14ac:dyDescent="0.3">
      <c r="D768" s="26" t="str">
        <f t="shared" si="41"/>
        <v>Demand</v>
      </c>
      <c r="E768" s="10">
        <f t="shared" si="42"/>
        <v>2053</v>
      </c>
      <c r="F768" s="25" t="str">
        <f t="shared" si="43"/>
        <v>RWAPE</v>
      </c>
      <c r="I768" s="29">
        <f>IFERROR(ROUNDDOWN(VLOOKUP(F768,INDATA_FILL_DEMAND!$E$4:$F$251,2,FALSE)*(VLOOKUP(E768,$L$36:$N$69,3)/VLOOKUP(E768-1,$L$36:$N$69,3)),4),"")</f>
        <v>5.5835999999999997</v>
      </c>
    </row>
    <row r="769" spans="4:9" x14ac:dyDescent="0.3">
      <c r="D769" s="26" t="str">
        <f t="shared" si="41"/>
        <v>Demand</v>
      </c>
      <c r="E769" s="10">
        <f t="shared" si="42"/>
        <v>2053</v>
      </c>
      <c r="F769" s="25" t="str">
        <f t="shared" si="43"/>
        <v>RWHSA</v>
      </c>
      <c r="I769" s="29">
        <f>IFERROR(ROUNDDOWN(VLOOKUP(F769,INDATA_FILL_DEMAND!$E$4:$F$251,2,FALSE)*(VLOOKUP(E769,$L$36:$N$69,3)/VLOOKUP(E769-1,$L$36:$N$69,3)),4),"")</f>
        <v>1.6420999999999999</v>
      </c>
    </row>
    <row r="770" spans="4:9" x14ac:dyDescent="0.3">
      <c r="D770" s="26" t="str">
        <f t="shared" si="41"/>
        <v>Demand</v>
      </c>
      <c r="E770" s="10">
        <f t="shared" si="42"/>
        <v>2053</v>
      </c>
      <c r="F770" s="25" t="str">
        <f t="shared" si="43"/>
        <v>RWHSB</v>
      </c>
      <c r="I770" s="29">
        <f>IFERROR(ROUNDDOWN(VLOOKUP(F770,INDATA_FILL_DEMAND!$E$4:$F$251,2,FALSE)*(VLOOKUP(E770,$L$36:$N$69,3)/VLOOKUP(E770-1,$L$36:$N$69,3)),4),"")</f>
        <v>6.4935999999999998</v>
      </c>
    </row>
    <row r="771" spans="4:9" x14ac:dyDescent="0.3">
      <c r="D771" s="26" t="str">
        <f t="shared" si="41"/>
        <v>Demand</v>
      </c>
      <c r="E771" s="10">
        <f t="shared" si="42"/>
        <v>2053</v>
      </c>
      <c r="F771" s="25" t="str">
        <f t="shared" si="43"/>
        <v>RWHSC</v>
      </c>
      <c r="I771" s="29">
        <f>IFERROR(ROUNDDOWN(VLOOKUP(F771,INDATA_FILL_DEMAND!$E$4:$F$251,2,FALSE)*(VLOOKUP(E771,$L$36:$N$69,3)/VLOOKUP(E771-1,$L$36:$N$69,3)),4),"")</f>
        <v>38.1265</v>
      </c>
    </row>
    <row r="772" spans="4:9" x14ac:dyDescent="0.3">
      <c r="D772" s="26" t="str">
        <f t="shared" si="41"/>
        <v>Demand</v>
      </c>
      <c r="E772" s="10">
        <f t="shared" si="42"/>
        <v>2053</v>
      </c>
      <c r="F772" s="25" t="str">
        <f t="shared" si="43"/>
        <v>RWHSE</v>
      </c>
      <c r="I772" s="29">
        <f>IFERROR(ROUNDDOWN(VLOOKUP(F772,INDATA_FILL_DEMAND!$E$4:$F$251,2,FALSE)*(VLOOKUP(E772,$L$36:$N$69,3)/VLOOKUP(E772-1,$L$36:$N$69,3)),4),"")</f>
        <v>2.7054</v>
      </c>
    </row>
    <row r="773" spans="4:9" x14ac:dyDescent="0.3">
      <c r="D773" s="26" t="str">
        <f t="shared" si="41"/>
        <v>Demand</v>
      </c>
      <c r="E773" s="10">
        <f t="shared" si="42"/>
        <v>2053</v>
      </c>
      <c r="F773" s="25" t="str">
        <f t="shared" si="43"/>
        <v>RKAPA</v>
      </c>
      <c r="I773" s="29">
        <f>IFERROR(ROUNDDOWN(VLOOKUP(F773,INDATA_FILL_DEMAND!$E$4:$F$251,2,FALSE)*(VLOOKUP(E773,$L$36:$N$69,3)/VLOOKUP(E773-1,$L$36:$N$69,3)),4),"")</f>
        <v>1.7899999999999999E-2</v>
      </c>
    </row>
    <row r="774" spans="4:9" x14ac:dyDescent="0.3">
      <c r="D774" s="26" t="str">
        <f t="shared" si="41"/>
        <v>Demand</v>
      </c>
      <c r="E774" s="10">
        <f t="shared" si="42"/>
        <v>2053</v>
      </c>
      <c r="F774" s="25" t="str">
        <f t="shared" si="43"/>
        <v>RKAPB</v>
      </c>
      <c r="I774" s="29">
        <f>IFERROR(ROUNDDOWN(VLOOKUP(F774,INDATA_FILL_DEMAND!$E$4:$F$251,2,FALSE)*(VLOOKUP(E774,$L$36:$N$69,3)/VLOOKUP(E774-1,$L$36:$N$69,3)),4),"")</f>
        <v>2.5100000000000001E-2</v>
      </c>
    </row>
    <row r="775" spans="4:9" x14ac:dyDescent="0.3">
      <c r="D775" s="26" t="str">
        <f t="shared" si="41"/>
        <v>Demand</v>
      </c>
      <c r="E775" s="10">
        <f t="shared" si="42"/>
        <v>2053</v>
      </c>
      <c r="F775" s="25" t="str">
        <f t="shared" si="43"/>
        <v>RKAPC</v>
      </c>
      <c r="I775" s="29">
        <f>IFERROR(ROUNDDOWN(VLOOKUP(F775,INDATA_FILL_DEMAND!$E$4:$F$251,2,FALSE)*(VLOOKUP(E775,$L$36:$N$69,3)/VLOOKUP(E775-1,$L$36:$N$69,3)),4),"")</f>
        <v>0.38290000000000002</v>
      </c>
    </row>
    <row r="776" spans="4:9" x14ac:dyDescent="0.3">
      <c r="D776" s="26" t="str">
        <f t="shared" si="41"/>
        <v>Demand</v>
      </c>
      <c r="E776" s="10">
        <f t="shared" si="42"/>
        <v>2053</v>
      </c>
      <c r="F776" s="25" t="str">
        <f t="shared" si="43"/>
        <v>RKAPE</v>
      </c>
      <c r="I776" s="29">
        <f>IFERROR(ROUNDDOWN(VLOOKUP(F776,INDATA_FILL_DEMAND!$E$4:$F$251,2,FALSE)*(VLOOKUP(E776,$L$36:$N$69,3)/VLOOKUP(E776-1,$L$36:$N$69,3)),4),"")</f>
        <v>5.4100000000000002E-2</v>
      </c>
    </row>
    <row r="777" spans="4:9" x14ac:dyDescent="0.3">
      <c r="D777" s="26" t="str">
        <f t="shared" si="41"/>
        <v>Demand</v>
      </c>
      <c r="E777" s="10">
        <f t="shared" si="42"/>
        <v>2053</v>
      </c>
      <c r="F777" s="25" t="str">
        <f t="shared" si="43"/>
        <v>RKHSA</v>
      </c>
      <c r="I777" s="29">
        <f>IFERROR(ROUNDDOWN(VLOOKUP(F777,INDATA_FILL_DEMAND!$E$4:$F$251,2,FALSE)*(VLOOKUP(E777,$L$36:$N$69,3)/VLOOKUP(E777-1,$L$36:$N$69,3)),4),"")</f>
        <v>0.27300000000000002</v>
      </c>
    </row>
    <row r="778" spans="4:9" x14ac:dyDescent="0.3">
      <c r="D778" s="26" t="str">
        <f t="shared" si="41"/>
        <v>Demand</v>
      </c>
      <c r="E778" s="10">
        <f t="shared" si="42"/>
        <v>2053</v>
      </c>
      <c r="F778" s="25" t="str">
        <f t="shared" si="43"/>
        <v>RKHSB</v>
      </c>
      <c r="I778" s="29">
        <f>IFERROR(ROUNDDOWN(VLOOKUP(F778,INDATA_FILL_DEMAND!$E$4:$F$251,2,FALSE)*(VLOOKUP(E778,$L$36:$N$69,3)/VLOOKUP(E778-1,$L$36:$N$69,3)),4),"")</f>
        <v>1.0797000000000001</v>
      </c>
    </row>
    <row r="779" spans="4:9" x14ac:dyDescent="0.3">
      <c r="D779" s="26" t="str">
        <f t="shared" si="41"/>
        <v>Demand</v>
      </c>
      <c r="E779" s="10">
        <f t="shared" si="42"/>
        <v>2053</v>
      </c>
      <c r="F779" s="25" t="str">
        <f t="shared" si="43"/>
        <v>RKHSC</v>
      </c>
      <c r="I779" s="29">
        <f>IFERROR(ROUNDDOWN(VLOOKUP(F779,INDATA_FILL_DEMAND!$E$4:$F$251,2,FALSE)*(VLOOKUP(E779,$L$36:$N$69,3)/VLOOKUP(E779-1,$L$36:$N$69,3)),4),"")</f>
        <v>6.3395000000000001</v>
      </c>
    </row>
    <row r="780" spans="4:9" x14ac:dyDescent="0.3">
      <c r="D780" s="26" t="str">
        <f t="shared" si="41"/>
        <v>Demand</v>
      </c>
      <c r="E780" s="10">
        <f t="shared" si="42"/>
        <v>2053</v>
      </c>
      <c r="F780" s="25" t="str">
        <f t="shared" si="43"/>
        <v>RKHSE</v>
      </c>
      <c r="I780" s="29">
        <f>IFERROR(ROUNDDOWN(VLOOKUP(F780,INDATA_FILL_DEMAND!$E$4:$F$251,2,FALSE)*(VLOOKUP(E780,$L$36:$N$69,3)/VLOOKUP(E780-1,$L$36:$N$69,3)),4),"")</f>
        <v>1.0966</v>
      </c>
    </row>
    <row r="781" spans="4:9" x14ac:dyDescent="0.3">
      <c r="D781" s="26" t="str">
        <f t="shared" si="41"/>
        <v>Demand</v>
      </c>
      <c r="E781" s="10">
        <f t="shared" si="42"/>
        <v>2053</v>
      </c>
      <c r="F781" s="25" t="str">
        <f t="shared" si="43"/>
        <v>RLAPA</v>
      </c>
      <c r="I781" s="29">
        <f>IFERROR(ROUNDDOWN(VLOOKUP(F781,INDATA_FILL_DEMAND!$E$4:$F$251,2,FALSE)*(VLOOKUP(E781,$L$36:$N$69,3)/VLOOKUP(E781-1,$L$36:$N$69,3)),4),"")</f>
        <v>3.7000000000000002E-3</v>
      </c>
    </row>
    <row r="782" spans="4:9" x14ac:dyDescent="0.3">
      <c r="D782" s="26" t="str">
        <f t="shared" ref="D782:D845" si="44">IF(AND(ISNUMBER(I782),I782&gt;0),"Demand","*")</f>
        <v>Demand</v>
      </c>
      <c r="E782" s="10">
        <f t="shared" si="42"/>
        <v>2053</v>
      </c>
      <c r="F782" s="25" t="str">
        <f t="shared" si="43"/>
        <v>RLAPB</v>
      </c>
      <c r="I782" s="29">
        <f>IFERROR(ROUNDDOWN(VLOOKUP(F782,INDATA_FILL_DEMAND!$E$4:$F$251,2,FALSE)*(VLOOKUP(E782,$L$36:$N$69,3)/VLOOKUP(E782-1,$L$36:$N$69,3)),4),"")</f>
        <v>5.1999999999999998E-3</v>
      </c>
    </row>
    <row r="783" spans="4:9" x14ac:dyDescent="0.3">
      <c r="D783" s="26" t="str">
        <f t="shared" si="44"/>
        <v>Demand</v>
      </c>
      <c r="E783" s="10">
        <f t="shared" si="42"/>
        <v>2053</v>
      </c>
      <c r="F783" s="25" t="str">
        <f t="shared" si="43"/>
        <v>RLAPC</v>
      </c>
      <c r="I783" s="29">
        <f>IFERROR(ROUNDDOWN(VLOOKUP(F783,INDATA_FILL_DEMAND!$E$4:$F$251,2,FALSE)*(VLOOKUP(E783,$L$36:$N$69,3)/VLOOKUP(E783-1,$L$36:$N$69,3)),4),"")</f>
        <v>8.0299999999999996E-2</v>
      </c>
    </row>
    <row r="784" spans="4:9" x14ac:dyDescent="0.3">
      <c r="D784" s="26" t="str">
        <f t="shared" si="44"/>
        <v>Demand</v>
      </c>
      <c r="E784" s="10">
        <f t="shared" si="42"/>
        <v>2053</v>
      </c>
      <c r="F784" s="25" t="str">
        <f t="shared" si="43"/>
        <v>RLAPE</v>
      </c>
      <c r="I784" s="29">
        <f>IFERROR(ROUNDDOWN(VLOOKUP(F784,INDATA_FILL_DEMAND!$E$4:$F$251,2,FALSE)*(VLOOKUP(E784,$L$36:$N$69,3)/VLOOKUP(E784-1,$L$36:$N$69,3)),4),"")</f>
        <v>1.1299999999999999E-2</v>
      </c>
    </row>
    <row r="785" spans="4:9" x14ac:dyDescent="0.3">
      <c r="D785" s="26" t="str">
        <f t="shared" si="44"/>
        <v>Demand</v>
      </c>
      <c r="E785" s="10">
        <f t="shared" si="42"/>
        <v>2053</v>
      </c>
      <c r="F785" s="25" t="str">
        <f t="shared" si="43"/>
        <v>RLHSA</v>
      </c>
      <c r="I785" s="29">
        <f>IFERROR(ROUNDDOWN(VLOOKUP(F785,INDATA_FILL_DEMAND!$E$4:$F$251,2,FALSE)*(VLOOKUP(E785,$L$36:$N$69,3)/VLOOKUP(E785-1,$L$36:$N$69,3)),4),"")</f>
        <v>5.7200000000000001E-2</v>
      </c>
    </row>
    <row r="786" spans="4:9" x14ac:dyDescent="0.3">
      <c r="D786" s="26" t="str">
        <f t="shared" si="44"/>
        <v>Demand</v>
      </c>
      <c r="E786" s="10">
        <f t="shared" si="42"/>
        <v>2053</v>
      </c>
      <c r="F786" s="25" t="str">
        <f t="shared" si="43"/>
        <v>RLHSB</v>
      </c>
      <c r="I786" s="29">
        <f>IFERROR(ROUNDDOWN(VLOOKUP(F786,INDATA_FILL_DEMAND!$E$4:$F$251,2,FALSE)*(VLOOKUP(E786,$L$36:$N$69,3)/VLOOKUP(E786-1,$L$36:$N$69,3)),4),"")</f>
        <v>0.22639999999999999</v>
      </c>
    </row>
    <row r="787" spans="4:9" x14ac:dyDescent="0.3">
      <c r="D787" s="26" t="str">
        <f t="shared" si="44"/>
        <v>Demand</v>
      </c>
      <c r="E787" s="10">
        <f t="shared" si="42"/>
        <v>2053</v>
      </c>
      <c r="F787" s="25" t="str">
        <f t="shared" si="43"/>
        <v>RLHSC</v>
      </c>
      <c r="I787" s="29">
        <f>IFERROR(ROUNDDOWN(VLOOKUP(F787,INDATA_FILL_DEMAND!$E$4:$F$251,2,FALSE)*(VLOOKUP(E787,$L$36:$N$69,3)/VLOOKUP(E787-1,$L$36:$N$69,3)),4),"")</f>
        <v>1.3292999999999999</v>
      </c>
    </row>
    <row r="788" spans="4:9" x14ac:dyDescent="0.3">
      <c r="D788" s="26" t="str">
        <f t="shared" si="44"/>
        <v>Demand</v>
      </c>
      <c r="E788" s="10">
        <f t="shared" si="42"/>
        <v>2053</v>
      </c>
      <c r="F788" s="25" t="str">
        <f t="shared" si="43"/>
        <v>RLHSE</v>
      </c>
      <c r="I788" s="29">
        <f>IFERROR(ROUNDDOWN(VLOOKUP(F788,INDATA_FILL_DEMAND!$E$4:$F$251,2,FALSE)*(VLOOKUP(E788,$L$36:$N$69,3)/VLOOKUP(E788-1,$L$36:$N$69,3)),4),"")</f>
        <v>0.22989999999999999</v>
      </c>
    </row>
    <row r="789" spans="4:9" x14ac:dyDescent="0.3">
      <c r="D789" s="26" t="str">
        <f t="shared" si="44"/>
        <v>Demand</v>
      </c>
      <c r="E789" s="10">
        <f t="shared" si="42"/>
        <v>2053</v>
      </c>
      <c r="F789" s="25" t="str">
        <f t="shared" si="43"/>
        <v>ROAPA</v>
      </c>
      <c r="I789" s="29">
        <f>IFERROR(ROUNDDOWN(VLOOKUP(F789,INDATA_FILL_DEMAND!$E$4:$F$251,2,FALSE)*(VLOOKUP(E789,$L$36:$N$69,3)/VLOOKUP(E789-1,$L$36:$N$69,3)),4),"")</f>
        <v>7.17E-2</v>
      </c>
    </row>
    <row r="790" spans="4:9" x14ac:dyDescent="0.3">
      <c r="D790" s="26" t="str">
        <f t="shared" si="44"/>
        <v>Demand</v>
      </c>
      <c r="E790" s="10">
        <f t="shared" si="42"/>
        <v>2053</v>
      </c>
      <c r="F790" s="25" t="str">
        <f t="shared" si="43"/>
        <v>ROAPB</v>
      </c>
      <c r="I790" s="29">
        <f>IFERROR(ROUNDDOWN(VLOOKUP(F790,INDATA_FILL_DEMAND!$E$4:$F$251,2,FALSE)*(VLOOKUP(E790,$L$36:$N$69,3)/VLOOKUP(E790-1,$L$36:$N$69,3)),4),"")</f>
        <v>0.10050000000000001</v>
      </c>
    </row>
    <row r="791" spans="4:9" x14ac:dyDescent="0.3">
      <c r="D791" s="26" t="str">
        <f t="shared" si="44"/>
        <v>Demand</v>
      </c>
      <c r="E791" s="10">
        <f t="shared" si="42"/>
        <v>2053</v>
      </c>
      <c r="F791" s="25" t="str">
        <f t="shared" si="43"/>
        <v>ROAPC</v>
      </c>
      <c r="I791" s="29">
        <f>IFERROR(ROUNDDOWN(VLOOKUP(F791,INDATA_FILL_DEMAND!$E$4:$F$251,2,FALSE)*(VLOOKUP(E791,$L$36:$N$69,3)/VLOOKUP(E791-1,$L$36:$N$69,3)),4),"")</f>
        <v>1.5303</v>
      </c>
    </row>
    <row r="792" spans="4:9" x14ac:dyDescent="0.3">
      <c r="D792" s="26" t="str">
        <f t="shared" si="44"/>
        <v>Demand</v>
      </c>
      <c r="E792" s="10">
        <f t="shared" si="42"/>
        <v>2053</v>
      </c>
      <c r="F792" s="25" t="str">
        <f t="shared" si="43"/>
        <v>ROAPE</v>
      </c>
      <c r="I792" s="29">
        <f>IFERROR(ROUNDDOWN(VLOOKUP(F792,INDATA_FILL_DEMAND!$E$4:$F$251,2,FALSE)*(VLOOKUP(E792,$L$36:$N$69,3)/VLOOKUP(E792-1,$L$36:$N$69,3)),4),"")</f>
        <v>0.21640000000000001</v>
      </c>
    </row>
    <row r="793" spans="4:9" x14ac:dyDescent="0.3">
      <c r="D793" s="26" t="str">
        <f t="shared" si="44"/>
        <v>Demand</v>
      </c>
      <c r="E793" s="10">
        <f t="shared" si="42"/>
        <v>2053</v>
      </c>
      <c r="F793" s="25" t="str">
        <f t="shared" si="43"/>
        <v>ROHSA</v>
      </c>
      <c r="I793" s="29">
        <f>IFERROR(ROUNDDOWN(VLOOKUP(F793,INDATA_FILL_DEMAND!$E$4:$F$251,2,FALSE)*(VLOOKUP(E793,$L$36:$N$69,3)/VLOOKUP(E793-1,$L$36:$N$69,3)),4),"")</f>
        <v>1.0911999999999999</v>
      </c>
    </row>
    <row r="794" spans="4:9" x14ac:dyDescent="0.3">
      <c r="D794" s="26" t="str">
        <f t="shared" si="44"/>
        <v>Demand</v>
      </c>
      <c r="E794" s="10">
        <f t="shared" si="42"/>
        <v>2053</v>
      </c>
      <c r="F794" s="25" t="str">
        <f t="shared" si="43"/>
        <v>ROHSB</v>
      </c>
      <c r="I794" s="29">
        <f>IFERROR(ROUNDDOWN(VLOOKUP(F794,INDATA_FILL_DEMAND!$E$4:$F$251,2,FALSE)*(VLOOKUP(E794,$L$36:$N$69,3)/VLOOKUP(E794-1,$L$36:$N$69,3)),4),"")</f>
        <v>4.3148999999999997</v>
      </c>
    </row>
    <row r="795" spans="4:9" x14ac:dyDescent="0.3">
      <c r="D795" s="26" t="str">
        <f t="shared" si="44"/>
        <v>Demand</v>
      </c>
      <c r="E795" s="10">
        <f t="shared" si="42"/>
        <v>2053</v>
      </c>
      <c r="F795" s="25" t="str">
        <f t="shared" si="43"/>
        <v>ROHSC</v>
      </c>
      <c r="I795" s="29">
        <f>IFERROR(ROUNDDOWN(VLOOKUP(F795,INDATA_FILL_DEMAND!$E$4:$F$251,2,FALSE)*(VLOOKUP(E795,$L$36:$N$69,3)/VLOOKUP(E795-1,$L$36:$N$69,3)),4),"")</f>
        <v>25.334700000000002</v>
      </c>
    </row>
    <row r="796" spans="4:9" x14ac:dyDescent="0.3">
      <c r="D796" s="26" t="str">
        <f t="shared" si="44"/>
        <v>Demand</v>
      </c>
      <c r="E796" s="10">
        <f t="shared" si="42"/>
        <v>2053</v>
      </c>
      <c r="F796" s="25" t="str">
        <f t="shared" si="43"/>
        <v>ROHSE</v>
      </c>
      <c r="I796" s="29">
        <f>IFERROR(ROUNDDOWN(VLOOKUP(F796,INDATA_FILL_DEMAND!$E$4:$F$251,2,FALSE)*(VLOOKUP(E796,$L$36:$N$69,3)/VLOOKUP(E796-1,$L$36:$N$69,3)),4),"")</f>
        <v>4.3826999999999998</v>
      </c>
    </row>
    <row r="797" spans="4:9" x14ac:dyDescent="0.3">
      <c r="D797" s="26" t="str">
        <f t="shared" si="44"/>
        <v>*</v>
      </c>
      <c r="E797" s="10">
        <f t="shared" si="42"/>
        <v>2053</v>
      </c>
      <c r="F797" s="25" t="str">
        <f t="shared" si="43"/>
        <v>REAPA</v>
      </c>
      <c r="I797" s="29">
        <f>IFERROR(ROUNDDOWN(VLOOKUP(F797,INDATA_FILL_DEMAND!$E$4:$F$251,2,FALSE)*(VLOOKUP(E797,$L$36:$N$69,3)/VLOOKUP(E797-1,$L$36:$N$69,3)),4),"")</f>
        <v>0</v>
      </c>
    </row>
    <row r="798" spans="4:9" x14ac:dyDescent="0.3">
      <c r="D798" s="26" t="str">
        <f t="shared" si="44"/>
        <v>*</v>
      </c>
      <c r="E798" s="10">
        <f t="shared" si="42"/>
        <v>2053</v>
      </c>
      <c r="F798" s="25" t="str">
        <f t="shared" si="43"/>
        <v>REAPB</v>
      </c>
      <c r="I798" s="29">
        <f>IFERROR(ROUNDDOWN(VLOOKUP(F798,INDATA_FILL_DEMAND!$E$4:$F$251,2,FALSE)*(VLOOKUP(E798,$L$36:$N$69,3)/VLOOKUP(E798-1,$L$36:$N$69,3)),4),"")</f>
        <v>0</v>
      </c>
    </row>
    <row r="799" spans="4:9" x14ac:dyDescent="0.3">
      <c r="D799" s="26" t="str">
        <f t="shared" si="44"/>
        <v>*</v>
      </c>
      <c r="E799" s="10">
        <f t="shared" si="42"/>
        <v>2053</v>
      </c>
      <c r="F799" s="25" t="str">
        <f t="shared" si="43"/>
        <v>REAPC</v>
      </c>
      <c r="I799" s="29">
        <f>IFERROR(ROUNDDOWN(VLOOKUP(F799,INDATA_FILL_DEMAND!$E$4:$F$251,2,FALSE)*(VLOOKUP(E799,$L$36:$N$69,3)/VLOOKUP(E799-1,$L$36:$N$69,3)),4),"")</f>
        <v>0</v>
      </c>
    </row>
    <row r="800" spans="4:9" x14ac:dyDescent="0.3">
      <c r="D800" s="26" t="str">
        <f t="shared" si="44"/>
        <v>*</v>
      </c>
      <c r="E800" s="10">
        <f t="shared" si="42"/>
        <v>2053</v>
      </c>
      <c r="F800" s="25" t="str">
        <f t="shared" si="43"/>
        <v>REAPE</v>
      </c>
      <c r="I800" s="29">
        <f>IFERROR(ROUNDDOWN(VLOOKUP(F800,INDATA_FILL_DEMAND!$E$4:$F$251,2,FALSE)*(VLOOKUP(E800,$L$36:$N$69,3)/VLOOKUP(E800-1,$L$36:$N$69,3)),4),"")</f>
        <v>0</v>
      </c>
    </row>
    <row r="801" spans="4:9" x14ac:dyDescent="0.3">
      <c r="D801" s="26" t="str">
        <f t="shared" si="44"/>
        <v>*</v>
      </c>
      <c r="E801" s="10">
        <f t="shared" si="42"/>
        <v>2053</v>
      </c>
      <c r="F801" s="25" t="str">
        <f t="shared" si="43"/>
        <v>REHSA</v>
      </c>
      <c r="I801" s="29">
        <f>IFERROR(ROUNDDOWN(VLOOKUP(F801,INDATA_FILL_DEMAND!$E$4:$F$251,2,FALSE)*(VLOOKUP(E801,$L$36:$N$69,3)/VLOOKUP(E801-1,$L$36:$N$69,3)),4),"")</f>
        <v>0</v>
      </c>
    </row>
    <row r="802" spans="4:9" x14ac:dyDescent="0.3">
      <c r="D802" s="26" t="str">
        <f t="shared" si="44"/>
        <v>*</v>
      </c>
      <c r="E802" s="10">
        <f t="shared" si="42"/>
        <v>2053</v>
      </c>
      <c r="F802" s="25" t="str">
        <f t="shared" si="43"/>
        <v>REHSB</v>
      </c>
      <c r="I802" s="29">
        <f>IFERROR(ROUNDDOWN(VLOOKUP(F802,INDATA_FILL_DEMAND!$E$4:$F$251,2,FALSE)*(VLOOKUP(E802,$L$36:$N$69,3)/VLOOKUP(E802-1,$L$36:$N$69,3)),4),"")</f>
        <v>0</v>
      </c>
    </row>
    <row r="803" spans="4:9" x14ac:dyDescent="0.3">
      <c r="D803" s="26" t="str">
        <f t="shared" si="44"/>
        <v>*</v>
      </c>
      <c r="E803" s="10">
        <f t="shared" si="42"/>
        <v>2053</v>
      </c>
      <c r="F803" s="25" t="str">
        <f t="shared" si="43"/>
        <v>REHSC</v>
      </c>
      <c r="I803" s="29">
        <f>IFERROR(ROUNDDOWN(VLOOKUP(F803,INDATA_FILL_DEMAND!$E$4:$F$251,2,FALSE)*(VLOOKUP(E803,$L$36:$N$69,3)/VLOOKUP(E803-1,$L$36:$N$69,3)),4),"")</f>
        <v>0</v>
      </c>
    </row>
    <row r="804" spans="4:9" x14ac:dyDescent="0.3">
      <c r="D804" s="26" t="str">
        <f t="shared" si="44"/>
        <v>*</v>
      </c>
      <c r="E804" s="10">
        <f t="shared" si="42"/>
        <v>2053</v>
      </c>
      <c r="F804" s="25" t="str">
        <f t="shared" si="43"/>
        <v>REHSE</v>
      </c>
      <c r="I804" s="29">
        <f>IFERROR(ROUNDDOWN(VLOOKUP(F804,INDATA_FILL_DEMAND!$E$4:$F$251,2,FALSE)*(VLOOKUP(E804,$L$36:$N$69,3)/VLOOKUP(E804-1,$L$36:$N$69,3)),4),"")</f>
        <v>0</v>
      </c>
    </row>
    <row r="805" spans="4:9" x14ac:dyDescent="0.3">
      <c r="D805" s="26" t="str">
        <f t="shared" si="44"/>
        <v>Demand</v>
      </c>
      <c r="E805" s="10">
        <f t="shared" si="42"/>
        <v>2053</v>
      </c>
      <c r="F805" s="25" t="str">
        <f t="shared" si="43"/>
        <v>CHCUL</v>
      </c>
      <c r="I805" s="29">
        <f>IFERROR(ROUNDDOWN(VLOOKUP(F805,INDATA_FILL_DEMAND!$E$4:$F$251,2,FALSE)*(VLOOKUP(E805,$L$36:$N$69,3)/VLOOKUP(E805-1,$L$36:$N$69,3)),4),"")</f>
        <v>13.2879</v>
      </c>
    </row>
    <row r="806" spans="4:9" x14ac:dyDescent="0.3">
      <c r="D806" s="26" t="str">
        <f t="shared" si="44"/>
        <v>Demand</v>
      </c>
      <c r="E806" s="10">
        <f t="shared" si="42"/>
        <v>2053</v>
      </c>
      <c r="F806" s="25" t="str">
        <f t="shared" si="43"/>
        <v>CHEDU</v>
      </c>
      <c r="I806" s="29">
        <f>IFERROR(ROUNDDOWN(VLOOKUP(F806,INDATA_FILL_DEMAND!$E$4:$F$251,2,FALSE)*(VLOOKUP(E806,$L$36:$N$69,3)/VLOOKUP(E806-1,$L$36:$N$69,3)),4),"")</f>
        <v>31.9025</v>
      </c>
    </row>
    <row r="807" spans="4:9" x14ac:dyDescent="0.3">
      <c r="D807" s="26" t="str">
        <f t="shared" si="44"/>
        <v>Demand</v>
      </c>
      <c r="E807" s="10">
        <f t="shared" si="42"/>
        <v>2053</v>
      </c>
      <c r="F807" s="25" t="str">
        <f t="shared" si="43"/>
        <v>CHHLT</v>
      </c>
      <c r="I807" s="29">
        <f>IFERROR(ROUNDDOWN(VLOOKUP(F807,INDATA_FILL_DEMAND!$E$4:$F$251,2,FALSE)*(VLOOKUP(E807,$L$36:$N$69,3)/VLOOKUP(E807-1,$L$36:$N$69,3)),4),"")</f>
        <v>2.3967000000000001</v>
      </c>
    </row>
    <row r="808" spans="4:9" x14ac:dyDescent="0.3">
      <c r="D808" s="26" t="str">
        <f t="shared" si="44"/>
        <v>Demand</v>
      </c>
      <c r="E808" s="10">
        <f t="shared" si="42"/>
        <v>2053</v>
      </c>
      <c r="F808" s="25" t="str">
        <f t="shared" si="43"/>
        <v>CHOFF</v>
      </c>
      <c r="I808" s="29">
        <f>IFERROR(ROUNDDOWN(VLOOKUP(F808,INDATA_FILL_DEMAND!$E$4:$F$251,2,FALSE)*(VLOOKUP(E808,$L$36:$N$69,3)/VLOOKUP(E808-1,$L$36:$N$69,3)),4),"")</f>
        <v>3.4011999999999998</v>
      </c>
    </row>
    <row r="809" spans="4:9" x14ac:dyDescent="0.3">
      <c r="D809" s="26" t="str">
        <f t="shared" si="44"/>
        <v>Demand</v>
      </c>
      <c r="E809" s="10">
        <f t="shared" si="42"/>
        <v>2053</v>
      </c>
      <c r="F809" s="25" t="str">
        <f t="shared" si="43"/>
        <v>CHOTH</v>
      </c>
      <c r="I809" s="29">
        <f>IFERROR(ROUNDDOWN(VLOOKUP(F809,INDATA_FILL_DEMAND!$E$4:$F$251,2,FALSE)*(VLOOKUP(E809,$L$36:$N$69,3)/VLOOKUP(E809-1,$L$36:$N$69,3)),4),"")</f>
        <v>20.249099999999999</v>
      </c>
    </row>
    <row r="810" spans="4:9" x14ac:dyDescent="0.3">
      <c r="D810" s="26" t="str">
        <f t="shared" si="44"/>
        <v>Demand</v>
      </c>
      <c r="E810" s="10">
        <f t="shared" si="42"/>
        <v>2053</v>
      </c>
      <c r="F810" s="25" t="str">
        <f t="shared" si="43"/>
        <v>CHRET</v>
      </c>
      <c r="I810" s="29">
        <f>IFERROR(ROUNDDOWN(VLOOKUP(F810,INDATA_FILL_DEMAND!$E$4:$F$251,2,FALSE)*(VLOOKUP(E810,$L$36:$N$69,3)/VLOOKUP(E810-1,$L$36:$N$69,3)),4),"")</f>
        <v>4.1943000000000001</v>
      </c>
    </row>
    <row r="811" spans="4:9" x14ac:dyDescent="0.3">
      <c r="D811" s="26" t="str">
        <f t="shared" si="44"/>
        <v>Demand</v>
      </c>
      <c r="E811" s="10">
        <f t="shared" si="42"/>
        <v>2053</v>
      </c>
      <c r="F811" s="25" t="str">
        <f t="shared" si="43"/>
        <v>CHSPO</v>
      </c>
      <c r="I811" s="29">
        <f>IFERROR(ROUNDDOWN(VLOOKUP(F811,INDATA_FILL_DEMAND!$E$4:$F$251,2,FALSE)*(VLOOKUP(E811,$L$36:$N$69,3)/VLOOKUP(E811-1,$L$36:$N$69,3)),4),"")</f>
        <v>8.9966000000000008</v>
      </c>
    </row>
    <row r="812" spans="4:9" x14ac:dyDescent="0.3">
      <c r="D812" s="26" t="str">
        <f t="shared" si="44"/>
        <v>Demand</v>
      </c>
      <c r="E812" s="10">
        <f t="shared" si="42"/>
        <v>2053</v>
      </c>
      <c r="F812" s="25" t="str">
        <f t="shared" si="43"/>
        <v>CHTUR</v>
      </c>
      <c r="I812" s="29">
        <f>IFERROR(ROUNDDOWN(VLOOKUP(F812,INDATA_FILL_DEMAND!$E$4:$F$251,2,FALSE)*(VLOOKUP(E812,$L$36:$N$69,3)/VLOOKUP(E812-1,$L$36:$N$69,3)),4),"")</f>
        <v>2.5552999999999999</v>
      </c>
    </row>
    <row r="813" spans="4:9" x14ac:dyDescent="0.3">
      <c r="D813" s="26" t="str">
        <f t="shared" si="44"/>
        <v>*</v>
      </c>
      <c r="E813" s="10">
        <f t="shared" si="42"/>
        <v>2053</v>
      </c>
      <c r="F813" s="25" t="str">
        <f t="shared" si="43"/>
        <v>CCCUL</v>
      </c>
      <c r="I813" s="29">
        <f>IFERROR(ROUNDDOWN(VLOOKUP(F813,INDATA_FILL_DEMAND!$E$4:$F$251,2,FALSE)*(VLOOKUP(E813,$L$36:$N$69,3)/VLOOKUP(E813-1,$L$36:$N$69,3)),4),"")</f>
        <v>0</v>
      </c>
    </row>
    <row r="814" spans="4:9" x14ac:dyDescent="0.3">
      <c r="D814" s="26" t="str">
        <f t="shared" si="44"/>
        <v>*</v>
      </c>
      <c r="E814" s="10">
        <f t="shared" si="42"/>
        <v>2053</v>
      </c>
      <c r="F814" s="25" t="str">
        <f t="shared" si="43"/>
        <v>CCEDU</v>
      </c>
      <c r="I814" s="29">
        <f>IFERROR(ROUNDDOWN(VLOOKUP(F814,INDATA_FILL_DEMAND!$E$4:$F$251,2,FALSE)*(VLOOKUP(E814,$L$36:$N$69,3)/VLOOKUP(E814-1,$L$36:$N$69,3)),4),"")</f>
        <v>0</v>
      </c>
    </row>
    <row r="815" spans="4:9" x14ac:dyDescent="0.3">
      <c r="D815" s="26" t="str">
        <f t="shared" si="44"/>
        <v>*</v>
      </c>
      <c r="E815" s="10">
        <f t="shared" ref="E815:E878" si="45">E814</f>
        <v>2053</v>
      </c>
      <c r="F815" s="25" t="str">
        <f t="shared" si="43"/>
        <v>CCHLT</v>
      </c>
      <c r="I815" s="29">
        <f>IFERROR(ROUNDDOWN(VLOOKUP(F815,INDATA_FILL_DEMAND!$E$4:$F$251,2,FALSE)*(VLOOKUP(E815,$L$36:$N$69,3)/VLOOKUP(E815-1,$L$36:$N$69,3)),4),"")</f>
        <v>0</v>
      </c>
    </row>
    <row r="816" spans="4:9" x14ac:dyDescent="0.3">
      <c r="D816" s="26" t="str">
        <f t="shared" si="44"/>
        <v>*</v>
      </c>
      <c r="E816" s="10">
        <f t="shared" si="45"/>
        <v>2053</v>
      </c>
      <c r="F816" s="25" t="str">
        <f t="shared" si="43"/>
        <v>CCOFF</v>
      </c>
      <c r="I816" s="29">
        <f>IFERROR(ROUNDDOWN(VLOOKUP(F816,INDATA_FILL_DEMAND!$E$4:$F$251,2,FALSE)*(VLOOKUP(E816,$L$36:$N$69,3)/VLOOKUP(E816-1,$L$36:$N$69,3)),4),"")</f>
        <v>0</v>
      </c>
    </row>
    <row r="817" spans="4:9" x14ac:dyDescent="0.3">
      <c r="D817" s="26" t="str">
        <f t="shared" si="44"/>
        <v>*</v>
      </c>
      <c r="E817" s="10">
        <f t="shared" si="45"/>
        <v>2053</v>
      </c>
      <c r="F817" s="25" t="str">
        <f t="shared" si="43"/>
        <v>CCOTH</v>
      </c>
      <c r="I817" s="29">
        <f>IFERROR(ROUNDDOWN(VLOOKUP(F817,INDATA_FILL_DEMAND!$E$4:$F$251,2,FALSE)*(VLOOKUP(E817,$L$36:$N$69,3)/VLOOKUP(E817-1,$L$36:$N$69,3)),4),"")</f>
        <v>0</v>
      </c>
    </row>
    <row r="818" spans="4:9" x14ac:dyDescent="0.3">
      <c r="D818" s="26" t="str">
        <f t="shared" si="44"/>
        <v>*</v>
      </c>
      <c r="E818" s="10">
        <f t="shared" si="45"/>
        <v>2053</v>
      </c>
      <c r="F818" s="25" t="str">
        <f t="shared" si="43"/>
        <v>CCRET</v>
      </c>
      <c r="I818" s="29">
        <f>IFERROR(ROUNDDOWN(VLOOKUP(F818,INDATA_FILL_DEMAND!$E$4:$F$251,2,FALSE)*(VLOOKUP(E818,$L$36:$N$69,3)/VLOOKUP(E818-1,$L$36:$N$69,3)),4),"")</f>
        <v>0</v>
      </c>
    </row>
    <row r="819" spans="4:9" x14ac:dyDescent="0.3">
      <c r="D819" s="26" t="str">
        <f t="shared" si="44"/>
        <v>*</v>
      </c>
      <c r="E819" s="10">
        <f t="shared" si="45"/>
        <v>2053</v>
      </c>
      <c r="F819" s="25" t="str">
        <f t="shared" si="43"/>
        <v>CCSPO</v>
      </c>
      <c r="I819" s="29">
        <f>IFERROR(ROUNDDOWN(VLOOKUP(F819,INDATA_FILL_DEMAND!$E$4:$F$251,2,FALSE)*(VLOOKUP(E819,$L$36:$N$69,3)/VLOOKUP(E819-1,$L$36:$N$69,3)),4),"")</f>
        <v>0</v>
      </c>
    </row>
    <row r="820" spans="4:9" x14ac:dyDescent="0.3">
      <c r="D820" s="26" t="str">
        <f t="shared" si="44"/>
        <v>*</v>
      </c>
      <c r="E820" s="10">
        <f t="shared" si="45"/>
        <v>2053</v>
      </c>
      <c r="F820" s="25" t="str">
        <f t="shared" si="43"/>
        <v>CCTUR</v>
      </c>
      <c r="I820" s="29">
        <f>IFERROR(ROUNDDOWN(VLOOKUP(F820,INDATA_FILL_DEMAND!$E$4:$F$251,2,FALSE)*(VLOOKUP(E820,$L$36:$N$69,3)/VLOOKUP(E820-1,$L$36:$N$69,3)),4),"")</f>
        <v>0</v>
      </c>
    </row>
    <row r="821" spans="4:9" x14ac:dyDescent="0.3">
      <c r="D821" s="26" t="str">
        <f t="shared" si="44"/>
        <v>Demand</v>
      </c>
      <c r="E821" s="10">
        <f t="shared" si="45"/>
        <v>2053</v>
      </c>
      <c r="F821" s="25" t="str">
        <f t="shared" si="43"/>
        <v>CWCUL</v>
      </c>
      <c r="I821" s="29">
        <f>IFERROR(ROUNDDOWN(VLOOKUP(F821,INDATA_FILL_DEMAND!$E$4:$F$251,2,FALSE)*(VLOOKUP(E821,$L$36:$N$69,3)/VLOOKUP(E821-1,$L$36:$N$69,3)),4),"")</f>
        <v>3.1444999999999999</v>
      </c>
    </row>
    <row r="822" spans="4:9" x14ac:dyDescent="0.3">
      <c r="D822" s="26" t="str">
        <f t="shared" si="44"/>
        <v>Demand</v>
      </c>
      <c r="E822" s="10">
        <f t="shared" si="45"/>
        <v>2053</v>
      </c>
      <c r="F822" s="25" t="str">
        <f t="shared" si="43"/>
        <v>CWEDU</v>
      </c>
      <c r="I822" s="29">
        <f>IFERROR(ROUNDDOWN(VLOOKUP(F822,INDATA_FILL_DEMAND!$E$4:$F$251,2,FALSE)*(VLOOKUP(E822,$L$36:$N$69,3)/VLOOKUP(E822-1,$L$36:$N$69,3)),4),"")</f>
        <v>7.5495000000000001</v>
      </c>
    </row>
    <row r="823" spans="4:9" x14ac:dyDescent="0.3">
      <c r="D823" s="26" t="str">
        <f t="shared" si="44"/>
        <v>Demand</v>
      </c>
      <c r="E823" s="10">
        <f t="shared" si="45"/>
        <v>2053</v>
      </c>
      <c r="F823" s="25" t="str">
        <f t="shared" si="43"/>
        <v>CWHLT</v>
      </c>
      <c r="I823" s="29">
        <f>IFERROR(ROUNDDOWN(VLOOKUP(F823,INDATA_FILL_DEMAND!$E$4:$F$251,2,FALSE)*(VLOOKUP(E823,$L$36:$N$69,3)/VLOOKUP(E823-1,$L$36:$N$69,3)),4),"")</f>
        <v>0.56710000000000005</v>
      </c>
    </row>
    <row r="824" spans="4:9" x14ac:dyDescent="0.3">
      <c r="D824" s="26" t="str">
        <f t="shared" si="44"/>
        <v>Demand</v>
      </c>
      <c r="E824" s="10">
        <f t="shared" si="45"/>
        <v>2053</v>
      </c>
      <c r="F824" s="25" t="str">
        <f t="shared" si="43"/>
        <v>CWOFF</v>
      </c>
      <c r="I824" s="29">
        <f>IFERROR(ROUNDDOWN(VLOOKUP(F824,INDATA_FILL_DEMAND!$E$4:$F$251,2,FALSE)*(VLOOKUP(E824,$L$36:$N$69,3)/VLOOKUP(E824-1,$L$36:$N$69,3)),4),"")</f>
        <v>0.80479999999999996</v>
      </c>
    </row>
    <row r="825" spans="4:9" x14ac:dyDescent="0.3">
      <c r="D825" s="26" t="str">
        <f t="shared" si="44"/>
        <v>Demand</v>
      </c>
      <c r="E825" s="10">
        <f t="shared" si="45"/>
        <v>2053</v>
      </c>
      <c r="F825" s="25" t="str">
        <f t="shared" si="43"/>
        <v>CWOTH</v>
      </c>
      <c r="I825" s="29">
        <f>IFERROR(ROUNDDOWN(VLOOKUP(F825,INDATA_FILL_DEMAND!$E$4:$F$251,2,FALSE)*(VLOOKUP(E825,$L$36:$N$69,3)/VLOOKUP(E825-1,$L$36:$N$69,3)),4),"")</f>
        <v>4.7918000000000003</v>
      </c>
    </row>
    <row r="826" spans="4:9" x14ac:dyDescent="0.3">
      <c r="D826" s="26" t="str">
        <f t="shared" si="44"/>
        <v>Demand</v>
      </c>
      <c r="E826" s="10">
        <f t="shared" si="45"/>
        <v>2053</v>
      </c>
      <c r="F826" s="25" t="str">
        <f t="shared" si="43"/>
        <v>CWRET</v>
      </c>
      <c r="I826" s="29">
        <f>IFERROR(ROUNDDOWN(VLOOKUP(F826,INDATA_FILL_DEMAND!$E$4:$F$251,2,FALSE)*(VLOOKUP(E826,$L$36:$N$69,3)/VLOOKUP(E826-1,$L$36:$N$69,3)),4),"")</f>
        <v>0.99250000000000005</v>
      </c>
    </row>
    <row r="827" spans="4:9" x14ac:dyDescent="0.3">
      <c r="D827" s="26" t="str">
        <f t="shared" si="44"/>
        <v>Demand</v>
      </c>
      <c r="E827" s="10">
        <f t="shared" si="45"/>
        <v>2053</v>
      </c>
      <c r="F827" s="25" t="str">
        <f t="shared" si="43"/>
        <v>CWSPO</v>
      </c>
      <c r="I827" s="29">
        <f>IFERROR(ROUNDDOWN(VLOOKUP(F827,INDATA_FILL_DEMAND!$E$4:$F$251,2,FALSE)*(VLOOKUP(E827,$L$36:$N$69,3)/VLOOKUP(E827-1,$L$36:$N$69,3)),4),"")</f>
        <v>2.129</v>
      </c>
    </row>
    <row r="828" spans="4:9" x14ac:dyDescent="0.3">
      <c r="D828" s="26" t="str">
        <f t="shared" si="44"/>
        <v>Demand</v>
      </c>
      <c r="E828" s="10">
        <f t="shared" si="45"/>
        <v>2053</v>
      </c>
      <c r="F828" s="25" t="str">
        <f t="shared" si="43"/>
        <v>CWTUR</v>
      </c>
      <c r="I828" s="29">
        <f>IFERROR(ROUNDDOWN(VLOOKUP(F828,INDATA_FILL_DEMAND!$E$4:$F$251,2,FALSE)*(VLOOKUP(E828,$L$36:$N$69,3)/VLOOKUP(E828-1,$L$36:$N$69,3)),4),"")</f>
        <v>0.60470000000000002</v>
      </c>
    </row>
    <row r="829" spans="4:9" x14ac:dyDescent="0.3">
      <c r="D829" s="26" t="str">
        <f t="shared" si="44"/>
        <v>Demand</v>
      </c>
      <c r="E829" s="10">
        <f t="shared" si="45"/>
        <v>2053</v>
      </c>
      <c r="F829" s="25" t="str">
        <f t="shared" si="43"/>
        <v>CKCUL</v>
      </c>
      <c r="I829" s="29">
        <f>IFERROR(ROUNDDOWN(VLOOKUP(F829,INDATA_FILL_DEMAND!$E$4:$F$251,2,FALSE)*(VLOOKUP(E829,$L$36:$N$69,3)/VLOOKUP(E829-1,$L$36:$N$69,3)),4),"")</f>
        <v>0.6694</v>
      </c>
    </row>
    <row r="830" spans="4:9" x14ac:dyDescent="0.3">
      <c r="D830" s="26" t="str">
        <f t="shared" si="44"/>
        <v>Demand</v>
      </c>
      <c r="E830" s="10">
        <f t="shared" si="45"/>
        <v>2053</v>
      </c>
      <c r="F830" s="25" t="str">
        <f t="shared" ref="F830:F893" si="46">F582</f>
        <v>CKEDU</v>
      </c>
      <c r="I830" s="29">
        <f>IFERROR(ROUNDDOWN(VLOOKUP(F830,INDATA_FILL_DEMAND!$E$4:$F$251,2,FALSE)*(VLOOKUP(E830,$L$36:$N$69,3)/VLOOKUP(E830-1,$L$36:$N$69,3)),4),"")</f>
        <v>1.6071</v>
      </c>
    </row>
    <row r="831" spans="4:9" x14ac:dyDescent="0.3">
      <c r="D831" s="26" t="str">
        <f t="shared" si="44"/>
        <v>Demand</v>
      </c>
      <c r="E831" s="10">
        <f t="shared" si="45"/>
        <v>2053</v>
      </c>
      <c r="F831" s="25" t="str">
        <f t="shared" si="46"/>
        <v>CKHLT</v>
      </c>
      <c r="I831" s="29">
        <f>IFERROR(ROUNDDOWN(VLOOKUP(F831,INDATA_FILL_DEMAND!$E$4:$F$251,2,FALSE)*(VLOOKUP(E831,$L$36:$N$69,3)/VLOOKUP(E831-1,$L$36:$N$69,3)),4),"")</f>
        <v>0.1207</v>
      </c>
    </row>
    <row r="832" spans="4:9" x14ac:dyDescent="0.3">
      <c r="D832" s="26" t="str">
        <f t="shared" si="44"/>
        <v>Demand</v>
      </c>
      <c r="E832" s="10">
        <f t="shared" si="45"/>
        <v>2053</v>
      </c>
      <c r="F832" s="25" t="str">
        <f t="shared" si="46"/>
        <v>CKOFF</v>
      </c>
      <c r="I832" s="29">
        <f>IFERROR(ROUNDDOWN(VLOOKUP(F832,INDATA_FILL_DEMAND!$E$4:$F$251,2,FALSE)*(VLOOKUP(E832,$L$36:$N$69,3)/VLOOKUP(E832-1,$L$36:$N$69,3)),4),"")</f>
        <v>0.17130000000000001</v>
      </c>
    </row>
    <row r="833" spans="4:9" x14ac:dyDescent="0.3">
      <c r="D833" s="26" t="str">
        <f t="shared" si="44"/>
        <v>Demand</v>
      </c>
      <c r="E833" s="10">
        <f t="shared" si="45"/>
        <v>2053</v>
      </c>
      <c r="F833" s="25" t="str">
        <f t="shared" si="46"/>
        <v>CKOTH</v>
      </c>
      <c r="I833" s="29">
        <f>IFERROR(ROUNDDOWN(VLOOKUP(F833,INDATA_FILL_DEMAND!$E$4:$F$251,2,FALSE)*(VLOOKUP(E833,$L$36:$N$69,3)/VLOOKUP(E833-1,$L$36:$N$69,3)),4),"")</f>
        <v>1.0201</v>
      </c>
    </row>
    <row r="834" spans="4:9" x14ac:dyDescent="0.3">
      <c r="D834" s="26" t="str">
        <f t="shared" si="44"/>
        <v>Demand</v>
      </c>
      <c r="E834" s="10">
        <f t="shared" si="45"/>
        <v>2053</v>
      </c>
      <c r="F834" s="25" t="str">
        <f t="shared" si="46"/>
        <v>CKRET</v>
      </c>
      <c r="I834" s="29">
        <f>IFERROR(ROUNDDOWN(VLOOKUP(F834,INDATA_FILL_DEMAND!$E$4:$F$251,2,FALSE)*(VLOOKUP(E834,$L$36:$N$69,3)/VLOOKUP(E834-1,$L$36:$N$69,3)),4),"")</f>
        <v>0.21129999999999999</v>
      </c>
    </row>
    <row r="835" spans="4:9" x14ac:dyDescent="0.3">
      <c r="D835" s="26" t="str">
        <f t="shared" si="44"/>
        <v>Demand</v>
      </c>
      <c r="E835" s="10">
        <f t="shared" si="45"/>
        <v>2053</v>
      </c>
      <c r="F835" s="25" t="str">
        <f t="shared" si="46"/>
        <v>CKSPO</v>
      </c>
      <c r="I835" s="29">
        <f>IFERROR(ROUNDDOWN(VLOOKUP(F835,INDATA_FILL_DEMAND!$E$4:$F$251,2,FALSE)*(VLOOKUP(E835,$L$36:$N$69,3)/VLOOKUP(E835-1,$L$36:$N$69,3)),4),"")</f>
        <v>0.45319999999999999</v>
      </c>
    </row>
    <row r="836" spans="4:9" x14ac:dyDescent="0.3">
      <c r="D836" s="26" t="str">
        <f t="shared" si="44"/>
        <v>Demand</v>
      </c>
      <c r="E836" s="10">
        <f t="shared" si="45"/>
        <v>2053</v>
      </c>
      <c r="F836" s="25" t="str">
        <f t="shared" si="46"/>
        <v>CKTUR</v>
      </c>
      <c r="I836" s="29">
        <f>IFERROR(ROUNDDOWN(VLOOKUP(F836,INDATA_FILL_DEMAND!$E$4:$F$251,2,FALSE)*(VLOOKUP(E836,$L$36:$N$69,3)/VLOOKUP(E836-1,$L$36:$N$69,3)),4),"")</f>
        <v>0.12870000000000001</v>
      </c>
    </row>
    <row r="837" spans="4:9" x14ac:dyDescent="0.3">
      <c r="D837" s="26" t="str">
        <f t="shared" si="44"/>
        <v>Demand</v>
      </c>
      <c r="E837" s="10">
        <f t="shared" si="45"/>
        <v>2053</v>
      </c>
      <c r="F837" s="25" t="str">
        <f t="shared" si="46"/>
        <v>CLCUL</v>
      </c>
      <c r="I837" s="29">
        <f>IFERROR(ROUNDDOWN(VLOOKUP(F837,INDATA_FILL_DEMAND!$E$4:$F$251,2,FALSE)*(VLOOKUP(E837,$L$36:$N$69,3)/VLOOKUP(E837-1,$L$36:$N$69,3)),4),"")</f>
        <v>0.88590000000000002</v>
      </c>
    </row>
    <row r="838" spans="4:9" x14ac:dyDescent="0.3">
      <c r="D838" s="26" t="str">
        <f t="shared" si="44"/>
        <v>Demand</v>
      </c>
      <c r="E838" s="10">
        <f t="shared" si="45"/>
        <v>2053</v>
      </c>
      <c r="F838" s="25" t="str">
        <f t="shared" si="46"/>
        <v>CLEDU</v>
      </c>
      <c r="I838" s="29">
        <f>IFERROR(ROUNDDOWN(VLOOKUP(F838,INDATA_FILL_DEMAND!$E$4:$F$251,2,FALSE)*(VLOOKUP(E838,$L$36:$N$69,3)/VLOOKUP(E838-1,$L$36:$N$69,3)),4),"")</f>
        <v>2.1269</v>
      </c>
    </row>
    <row r="839" spans="4:9" x14ac:dyDescent="0.3">
      <c r="D839" s="26" t="str">
        <f t="shared" si="44"/>
        <v>Demand</v>
      </c>
      <c r="E839" s="10">
        <f t="shared" si="45"/>
        <v>2053</v>
      </c>
      <c r="F839" s="25" t="str">
        <f t="shared" si="46"/>
        <v>CLHLT</v>
      </c>
      <c r="I839" s="29">
        <f>IFERROR(ROUNDDOWN(VLOOKUP(F839,INDATA_FILL_DEMAND!$E$4:$F$251,2,FALSE)*(VLOOKUP(E839,$L$36:$N$69,3)/VLOOKUP(E839-1,$L$36:$N$69,3)),4),"")</f>
        <v>0.15970000000000001</v>
      </c>
    </row>
    <row r="840" spans="4:9" x14ac:dyDescent="0.3">
      <c r="D840" s="26" t="str">
        <f t="shared" si="44"/>
        <v>Demand</v>
      </c>
      <c r="E840" s="10">
        <f t="shared" si="45"/>
        <v>2053</v>
      </c>
      <c r="F840" s="25" t="str">
        <f t="shared" si="46"/>
        <v>CLOFF</v>
      </c>
      <c r="I840" s="29">
        <f>IFERROR(ROUNDDOWN(VLOOKUP(F840,INDATA_FILL_DEMAND!$E$4:$F$251,2,FALSE)*(VLOOKUP(E840,$L$36:$N$69,3)/VLOOKUP(E840-1,$L$36:$N$69,3)),4),"")</f>
        <v>0.22670000000000001</v>
      </c>
    </row>
    <row r="841" spans="4:9" x14ac:dyDescent="0.3">
      <c r="D841" s="26" t="str">
        <f t="shared" si="44"/>
        <v>Demand</v>
      </c>
      <c r="E841" s="10">
        <f t="shared" si="45"/>
        <v>2053</v>
      </c>
      <c r="F841" s="25" t="str">
        <f t="shared" si="46"/>
        <v>CLOTH</v>
      </c>
      <c r="I841" s="29">
        <f>IFERROR(ROUNDDOWN(VLOOKUP(F841,INDATA_FILL_DEMAND!$E$4:$F$251,2,FALSE)*(VLOOKUP(E841,$L$36:$N$69,3)/VLOOKUP(E841-1,$L$36:$N$69,3)),4),"")</f>
        <v>1.35</v>
      </c>
    </row>
    <row r="842" spans="4:9" x14ac:dyDescent="0.3">
      <c r="D842" s="26" t="str">
        <f t="shared" si="44"/>
        <v>Demand</v>
      </c>
      <c r="E842" s="10">
        <f t="shared" si="45"/>
        <v>2053</v>
      </c>
      <c r="F842" s="25" t="str">
        <f t="shared" si="46"/>
        <v>CLRET</v>
      </c>
      <c r="I842" s="29">
        <f>IFERROR(ROUNDDOWN(VLOOKUP(F842,INDATA_FILL_DEMAND!$E$4:$F$251,2,FALSE)*(VLOOKUP(E842,$L$36:$N$69,3)/VLOOKUP(E842-1,$L$36:$N$69,3)),4),"")</f>
        <v>0.27960000000000002</v>
      </c>
    </row>
    <row r="843" spans="4:9" x14ac:dyDescent="0.3">
      <c r="D843" s="26" t="str">
        <f t="shared" si="44"/>
        <v>Demand</v>
      </c>
      <c r="E843" s="10">
        <f t="shared" si="45"/>
        <v>2053</v>
      </c>
      <c r="F843" s="25" t="str">
        <f t="shared" si="46"/>
        <v>CLSPO</v>
      </c>
      <c r="I843" s="29">
        <f>IFERROR(ROUNDDOWN(VLOOKUP(F843,INDATA_FILL_DEMAND!$E$4:$F$251,2,FALSE)*(VLOOKUP(E843,$L$36:$N$69,3)/VLOOKUP(E843-1,$L$36:$N$69,3)),4),"")</f>
        <v>0.5998</v>
      </c>
    </row>
    <row r="844" spans="4:9" x14ac:dyDescent="0.3">
      <c r="D844" s="26" t="str">
        <f t="shared" si="44"/>
        <v>Demand</v>
      </c>
      <c r="E844" s="10">
        <f t="shared" si="45"/>
        <v>2053</v>
      </c>
      <c r="F844" s="25" t="str">
        <f t="shared" si="46"/>
        <v>CLTUR</v>
      </c>
      <c r="I844" s="29">
        <f>IFERROR(ROUNDDOWN(VLOOKUP(F844,INDATA_FILL_DEMAND!$E$4:$F$251,2,FALSE)*(VLOOKUP(E844,$L$36:$N$69,3)/VLOOKUP(E844-1,$L$36:$N$69,3)),4),"")</f>
        <v>0.17030000000000001</v>
      </c>
    </row>
    <row r="845" spans="4:9" x14ac:dyDescent="0.3">
      <c r="D845" s="26" t="str">
        <f t="shared" si="44"/>
        <v>Demand</v>
      </c>
      <c r="E845" s="10">
        <f t="shared" si="45"/>
        <v>2053</v>
      </c>
      <c r="F845" s="25" t="str">
        <f t="shared" si="46"/>
        <v>COCUL</v>
      </c>
      <c r="I845" s="29">
        <f>IFERROR(ROUNDDOWN(VLOOKUP(F845,INDATA_FILL_DEMAND!$E$4:$F$251,2,FALSE)*(VLOOKUP(E845,$L$36:$N$69,3)/VLOOKUP(E845-1,$L$36:$N$69,3)),4),"")</f>
        <v>4.1981000000000002</v>
      </c>
    </row>
    <row r="846" spans="4:9" x14ac:dyDescent="0.3">
      <c r="D846" s="26" t="str">
        <f t="shared" ref="D846:D909" si="47">IF(AND(ISNUMBER(I846),I846&gt;0),"Demand","*")</f>
        <v>Demand</v>
      </c>
      <c r="E846" s="10">
        <f t="shared" si="45"/>
        <v>2053</v>
      </c>
      <c r="F846" s="25" t="str">
        <f t="shared" si="46"/>
        <v>COEDU</v>
      </c>
      <c r="I846" s="29">
        <f>IFERROR(ROUNDDOWN(VLOOKUP(F846,INDATA_FILL_DEMAND!$E$4:$F$251,2,FALSE)*(VLOOKUP(E846,$L$36:$N$69,3)/VLOOKUP(E846-1,$L$36:$N$69,3)),4),"")</f>
        <v>10.0792</v>
      </c>
    </row>
    <row r="847" spans="4:9" x14ac:dyDescent="0.3">
      <c r="D847" s="26" t="str">
        <f t="shared" si="47"/>
        <v>Demand</v>
      </c>
      <c r="E847" s="10">
        <f t="shared" si="45"/>
        <v>2053</v>
      </c>
      <c r="F847" s="25" t="str">
        <f t="shared" si="46"/>
        <v>COHLT</v>
      </c>
      <c r="I847" s="29">
        <f>IFERROR(ROUNDDOWN(VLOOKUP(F847,INDATA_FILL_DEMAND!$E$4:$F$251,2,FALSE)*(VLOOKUP(E847,$L$36:$N$69,3)/VLOOKUP(E847-1,$L$36:$N$69,3)),4),"")</f>
        <v>0.75719999999999998</v>
      </c>
    </row>
    <row r="848" spans="4:9" x14ac:dyDescent="0.3">
      <c r="D848" s="26" t="str">
        <f t="shared" si="47"/>
        <v>Demand</v>
      </c>
      <c r="E848" s="10">
        <f t="shared" si="45"/>
        <v>2053</v>
      </c>
      <c r="F848" s="25" t="str">
        <f t="shared" si="46"/>
        <v>COOFF</v>
      </c>
      <c r="I848" s="29">
        <f>IFERROR(ROUNDDOWN(VLOOKUP(F848,INDATA_FILL_DEMAND!$E$4:$F$251,2,FALSE)*(VLOOKUP(E848,$L$36:$N$69,3)/VLOOKUP(E848-1,$L$36:$N$69,3)),4),"")</f>
        <v>1.0746</v>
      </c>
    </row>
    <row r="849" spans="4:9" x14ac:dyDescent="0.3">
      <c r="D849" s="26" t="str">
        <f t="shared" si="47"/>
        <v>Demand</v>
      </c>
      <c r="E849" s="10">
        <f t="shared" si="45"/>
        <v>2053</v>
      </c>
      <c r="F849" s="25" t="str">
        <f t="shared" si="46"/>
        <v>COOTH</v>
      </c>
      <c r="I849" s="29">
        <f>IFERROR(ROUNDDOWN(VLOOKUP(F849,INDATA_FILL_DEMAND!$E$4:$F$251,2,FALSE)*(VLOOKUP(E849,$L$36:$N$69,3)/VLOOKUP(E849-1,$L$36:$N$69,3)),4),"")</f>
        <v>6.3974000000000002</v>
      </c>
    </row>
    <row r="850" spans="4:9" x14ac:dyDescent="0.3">
      <c r="D850" s="26" t="str">
        <f t="shared" si="47"/>
        <v>Demand</v>
      </c>
      <c r="E850" s="10">
        <f t="shared" si="45"/>
        <v>2053</v>
      </c>
      <c r="F850" s="25" t="str">
        <f t="shared" si="46"/>
        <v>CORET</v>
      </c>
      <c r="I850" s="29">
        <f>IFERROR(ROUNDDOWN(VLOOKUP(F850,INDATA_FILL_DEMAND!$E$4:$F$251,2,FALSE)*(VLOOKUP(E850,$L$36:$N$69,3)/VLOOKUP(E850-1,$L$36:$N$69,3)),4),"")</f>
        <v>1.3250999999999999</v>
      </c>
    </row>
    <row r="851" spans="4:9" x14ac:dyDescent="0.3">
      <c r="D851" s="26" t="str">
        <f t="shared" si="47"/>
        <v>Demand</v>
      </c>
      <c r="E851" s="10">
        <f t="shared" si="45"/>
        <v>2053</v>
      </c>
      <c r="F851" s="25" t="str">
        <f t="shared" si="46"/>
        <v>COSPO</v>
      </c>
      <c r="I851" s="29">
        <f>IFERROR(ROUNDDOWN(VLOOKUP(F851,INDATA_FILL_DEMAND!$E$4:$F$251,2,FALSE)*(VLOOKUP(E851,$L$36:$N$69,3)/VLOOKUP(E851-1,$L$36:$N$69,3)),4),"")</f>
        <v>2.8424</v>
      </c>
    </row>
    <row r="852" spans="4:9" x14ac:dyDescent="0.3">
      <c r="D852" s="26" t="str">
        <f t="shared" si="47"/>
        <v>Demand</v>
      </c>
      <c r="E852" s="10">
        <f t="shared" si="45"/>
        <v>2053</v>
      </c>
      <c r="F852" s="25" t="str">
        <f t="shared" si="46"/>
        <v>COTUR</v>
      </c>
      <c r="I852" s="29">
        <f>IFERROR(ROUNDDOWN(VLOOKUP(F852,INDATA_FILL_DEMAND!$E$4:$F$251,2,FALSE)*(VLOOKUP(E852,$L$36:$N$69,3)/VLOOKUP(E852-1,$L$36:$N$69,3)),4),"")</f>
        <v>0.80730000000000002</v>
      </c>
    </row>
    <row r="853" spans="4:9" x14ac:dyDescent="0.3">
      <c r="D853" s="26" t="str">
        <f t="shared" si="47"/>
        <v>*</v>
      </c>
      <c r="E853" s="10">
        <f t="shared" si="45"/>
        <v>2053</v>
      </c>
      <c r="F853" s="25" t="str">
        <f t="shared" si="46"/>
        <v>CECUL</v>
      </c>
      <c r="I853" s="29">
        <f>IFERROR(ROUNDDOWN(VLOOKUP(F853,INDATA_FILL_DEMAND!$E$4:$F$251,2,FALSE)*(VLOOKUP(E853,$L$36:$N$69,3)/VLOOKUP(E853-1,$L$36:$N$69,3)),4),"")</f>
        <v>0</v>
      </c>
    </row>
    <row r="854" spans="4:9" x14ac:dyDescent="0.3">
      <c r="D854" s="26" t="str">
        <f t="shared" si="47"/>
        <v>*</v>
      </c>
      <c r="E854" s="10">
        <f t="shared" si="45"/>
        <v>2053</v>
      </c>
      <c r="F854" s="25" t="str">
        <f t="shared" si="46"/>
        <v>CEEDU</v>
      </c>
      <c r="I854" s="29">
        <f>IFERROR(ROUNDDOWN(VLOOKUP(F854,INDATA_FILL_DEMAND!$E$4:$F$251,2,FALSE)*(VLOOKUP(E854,$L$36:$N$69,3)/VLOOKUP(E854-1,$L$36:$N$69,3)),4),"")</f>
        <v>0</v>
      </c>
    </row>
    <row r="855" spans="4:9" x14ac:dyDescent="0.3">
      <c r="D855" s="26" t="str">
        <f t="shared" si="47"/>
        <v>*</v>
      </c>
      <c r="E855" s="10">
        <f t="shared" si="45"/>
        <v>2053</v>
      </c>
      <c r="F855" s="25" t="str">
        <f t="shared" si="46"/>
        <v>CEHLT</v>
      </c>
      <c r="I855" s="29">
        <f>IFERROR(ROUNDDOWN(VLOOKUP(F855,INDATA_FILL_DEMAND!$E$4:$F$251,2,FALSE)*(VLOOKUP(E855,$L$36:$N$69,3)/VLOOKUP(E855-1,$L$36:$N$69,3)),4),"")</f>
        <v>0</v>
      </c>
    </row>
    <row r="856" spans="4:9" x14ac:dyDescent="0.3">
      <c r="D856" s="26" t="str">
        <f t="shared" si="47"/>
        <v>*</v>
      </c>
      <c r="E856" s="10">
        <f t="shared" si="45"/>
        <v>2053</v>
      </c>
      <c r="F856" s="25" t="str">
        <f t="shared" si="46"/>
        <v>CEOFF</v>
      </c>
      <c r="I856" s="29">
        <f>IFERROR(ROUNDDOWN(VLOOKUP(F856,INDATA_FILL_DEMAND!$E$4:$F$251,2,FALSE)*(VLOOKUP(E856,$L$36:$N$69,3)/VLOOKUP(E856-1,$L$36:$N$69,3)),4),"")</f>
        <v>0</v>
      </c>
    </row>
    <row r="857" spans="4:9" x14ac:dyDescent="0.3">
      <c r="D857" s="26" t="str">
        <f t="shared" si="47"/>
        <v>*</v>
      </c>
      <c r="E857" s="10">
        <f t="shared" si="45"/>
        <v>2053</v>
      </c>
      <c r="F857" s="25" t="str">
        <f t="shared" si="46"/>
        <v>CEOTH</v>
      </c>
      <c r="I857" s="29">
        <f>IFERROR(ROUNDDOWN(VLOOKUP(F857,INDATA_FILL_DEMAND!$E$4:$F$251,2,FALSE)*(VLOOKUP(E857,$L$36:$N$69,3)/VLOOKUP(E857-1,$L$36:$N$69,3)),4),"")</f>
        <v>0</v>
      </c>
    </row>
    <row r="858" spans="4:9" x14ac:dyDescent="0.3">
      <c r="D858" s="26" t="str">
        <f t="shared" si="47"/>
        <v>*</v>
      </c>
      <c r="E858" s="10">
        <f t="shared" si="45"/>
        <v>2053</v>
      </c>
      <c r="F858" s="25" t="str">
        <f t="shared" si="46"/>
        <v>CERET</v>
      </c>
      <c r="I858" s="29">
        <f>IFERROR(ROUNDDOWN(VLOOKUP(F858,INDATA_FILL_DEMAND!$E$4:$F$251,2,FALSE)*(VLOOKUP(E858,$L$36:$N$69,3)/VLOOKUP(E858-1,$L$36:$N$69,3)),4),"")</f>
        <v>0</v>
      </c>
    </row>
    <row r="859" spans="4:9" x14ac:dyDescent="0.3">
      <c r="D859" s="26" t="str">
        <f t="shared" si="47"/>
        <v>*</v>
      </c>
      <c r="E859" s="10">
        <f t="shared" si="45"/>
        <v>2053</v>
      </c>
      <c r="F859" s="25" t="str">
        <f t="shared" si="46"/>
        <v>CESPO</v>
      </c>
      <c r="I859" s="29">
        <f>IFERROR(ROUNDDOWN(VLOOKUP(F859,INDATA_FILL_DEMAND!$E$4:$F$251,2,FALSE)*(VLOOKUP(E859,$L$36:$N$69,3)/VLOOKUP(E859-1,$L$36:$N$69,3)),4),"")</f>
        <v>0</v>
      </c>
    </row>
    <row r="860" spans="4:9" x14ac:dyDescent="0.3">
      <c r="D860" s="26" t="str">
        <f t="shared" si="47"/>
        <v>*</v>
      </c>
      <c r="E860" s="10">
        <f t="shared" si="45"/>
        <v>2053</v>
      </c>
      <c r="F860" s="25" t="str">
        <f t="shared" si="46"/>
        <v>CETUR</v>
      </c>
      <c r="I860" s="29">
        <f>IFERROR(ROUNDDOWN(VLOOKUP(F860,INDATA_FILL_DEMAND!$E$4:$F$251,2,FALSE)*(VLOOKUP(E860,$L$36:$N$69,3)/VLOOKUP(E860-1,$L$36:$N$69,3)),4),"")</f>
        <v>0</v>
      </c>
    </row>
    <row r="861" spans="4:9" x14ac:dyDescent="0.3">
      <c r="D861" s="26" t="str">
        <f t="shared" si="47"/>
        <v>Demand</v>
      </c>
      <c r="E861" s="10">
        <f t="shared" si="45"/>
        <v>2053</v>
      </c>
      <c r="F861" s="25" t="str">
        <f t="shared" si="46"/>
        <v>MHCUL</v>
      </c>
      <c r="I861" s="29">
        <f>IFERROR(ROUNDDOWN(VLOOKUP(F861,INDATA_FILL_DEMAND!$E$4:$F$251,2,FALSE)*(VLOOKUP(E861,$L$36:$N$69,3)/VLOOKUP(E861-1,$L$36:$N$69,3)),4),"")</f>
        <v>3.6684999999999999</v>
      </c>
    </row>
    <row r="862" spans="4:9" x14ac:dyDescent="0.3">
      <c r="D862" s="26" t="str">
        <f t="shared" si="47"/>
        <v>Demand</v>
      </c>
      <c r="E862" s="10">
        <f t="shared" si="45"/>
        <v>2053</v>
      </c>
      <c r="F862" s="25" t="str">
        <f t="shared" si="46"/>
        <v>MHEDU</v>
      </c>
      <c r="I862" s="29">
        <f>IFERROR(ROUNDDOWN(VLOOKUP(F862,INDATA_FILL_DEMAND!$E$4:$F$251,2,FALSE)*(VLOOKUP(E862,$L$36:$N$69,3)/VLOOKUP(E862-1,$L$36:$N$69,3)),4),"")</f>
        <v>30.185099999999998</v>
      </c>
    </row>
    <row r="863" spans="4:9" x14ac:dyDescent="0.3">
      <c r="D863" s="26" t="str">
        <f t="shared" si="47"/>
        <v>*</v>
      </c>
      <c r="E863" s="10">
        <f t="shared" si="45"/>
        <v>2053</v>
      </c>
      <c r="F863" s="25" t="str">
        <f t="shared" si="46"/>
        <v>MHHOU</v>
      </c>
      <c r="I863" s="29">
        <f>IFERROR(ROUNDDOWN(VLOOKUP(F863,INDATA_FILL_DEMAND!$E$4:$F$251,2,FALSE)*(VLOOKUP(E863,$L$36:$N$69,3)/VLOOKUP(E863-1,$L$36:$N$69,3)),4),"")</f>
        <v>0</v>
      </c>
    </row>
    <row r="864" spans="4:9" x14ac:dyDescent="0.3">
      <c r="D864" s="26" t="str">
        <f t="shared" si="47"/>
        <v>Demand</v>
      </c>
      <c r="E864" s="10">
        <f t="shared" si="45"/>
        <v>2053</v>
      </c>
      <c r="F864" s="25" t="str">
        <f t="shared" si="46"/>
        <v>MHOFL</v>
      </c>
      <c r="I864" s="29">
        <f>IFERROR(ROUNDDOWN(VLOOKUP(F864,INDATA_FILL_DEMAND!$E$4:$F$251,2,FALSE)*(VLOOKUP(E864,$L$36:$N$69,3)/VLOOKUP(E864-1,$L$36:$N$69,3)),4),"")</f>
        <v>3.6171000000000002</v>
      </c>
    </row>
    <row r="865" spans="4:9" x14ac:dyDescent="0.3">
      <c r="D865" s="26" t="str">
        <f t="shared" si="47"/>
        <v>Demand</v>
      </c>
      <c r="E865" s="10">
        <f t="shared" si="45"/>
        <v>2053</v>
      </c>
      <c r="F865" s="25" t="str">
        <f t="shared" si="46"/>
        <v>MHOFS</v>
      </c>
      <c r="I865" s="29">
        <f>IFERROR(ROUNDDOWN(VLOOKUP(F865,INDATA_FILL_DEMAND!$E$4:$F$251,2,FALSE)*(VLOOKUP(E865,$L$36:$N$69,3)/VLOOKUP(E865-1,$L$36:$N$69,3)),4),"")</f>
        <v>3.7743000000000002</v>
      </c>
    </row>
    <row r="866" spans="4:9" x14ac:dyDescent="0.3">
      <c r="D866" s="26" t="str">
        <f t="shared" si="47"/>
        <v>Demand</v>
      </c>
      <c r="E866" s="10">
        <f t="shared" si="45"/>
        <v>2053</v>
      </c>
      <c r="F866" s="25" t="str">
        <f t="shared" si="46"/>
        <v>MHOTH</v>
      </c>
      <c r="I866" s="29">
        <f>IFERROR(ROUNDDOWN(VLOOKUP(F866,INDATA_FILL_DEMAND!$E$4:$F$251,2,FALSE)*(VLOOKUP(E866,$L$36:$N$69,3)/VLOOKUP(E866-1,$L$36:$N$69,3)),4),"")</f>
        <v>5.2264999999999997</v>
      </c>
    </row>
    <row r="867" spans="4:9" x14ac:dyDescent="0.3">
      <c r="D867" s="26" t="str">
        <f t="shared" si="47"/>
        <v>Demand</v>
      </c>
      <c r="E867" s="10">
        <f t="shared" si="45"/>
        <v>2053</v>
      </c>
      <c r="F867" s="25" t="str">
        <f t="shared" si="46"/>
        <v>MHSPO</v>
      </c>
      <c r="I867" s="29">
        <f>IFERROR(ROUNDDOWN(VLOOKUP(F867,INDATA_FILL_DEMAND!$E$4:$F$251,2,FALSE)*(VLOOKUP(E867,$L$36:$N$69,3)/VLOOKUP(E867-1,$L$36:$N$69,3)),4),"")</f>
        <v>11.842599999999999</v>
      </c>
    </row>
    <row r="868" spans="4:9" x14ac:dyDescent="0.3">
      <c r="D868" s="26" t="str">
        <f t="shared" si="47"/>
        <v>Demand</v>
      </c>
      <c r="E868" s="10">
        <f t="shared" si="45"/>
        <v>2053</v>
      </c>
      <c r="F868" s="25" t="str">
        <f t="shared" si="46"/>
        <v>MHTCH</v>
      </c>
      <c r="I868" s="29">
        <f>IFERROR(ROUNDDOWN(VLOOKUP(F868,INDATA_FILL_DEMAND!$E$4:$F$251,2,FALSE)*(VLOOKUP(E868,$L$36:$N$69,3)/VLOOKUP(E868-1,$L$36:$N$69,3)),4),"")</f>
        <v>1.7790999999999999</v>
      </c>
    </row>
    <row r="869" spans="4:9" x14ac:dyDescent="0.3">
      <c r="D869" s="26" t="str">
        <f t="shared" si="47"/>
        <v>*</v>
      </c>
      <c r="E869" s="10">
        <f t="shared" si="45"/>
        <v>2053</v>
      </c>
      <c r="F869" s="25" t="str">
        <f t="shared" si="46"/>
        <v>MCCUL</v>
      </c>
      <c r="I869" s="29">
        <f>IFERROR(ROUNDDOWN(VLOOKUP(F869,INDATA_FILL_DEMAND!$E$4:$F$251,2,FALSE)*(VLOOKUP(E869,$L$36:$N$69,3)/VLOOKUP(E869-1,$L$36:$N$69,3)),4),"")</f>
        <v>0</v>
      </c>
    </row>
    <row r="870" spans="4:9" x14ac:dyDescent="0.3">
      <c r="D870" s="26" t="str">
        <f t="shared" si="47"/>
        <v>*</v>
      </c>
      <c r="E870" s="10">
        <f t="shared" si="45"/>
        <v>2053</v>
      </c>
      <c r="F870" s="25" t="str">
        <f t="shared" si="46"/>
        <v>MCEDU</v>
      </c>
      <c r="I870" s="29">
        <f>IFERROR(ROUNDDOWN(VLOOKUP(F870,INDATA_FILL_DEMAND!$E$4:$F$251,2,FALSE)*(VLOOKUP(E870,$L$36:$N$69,3)/VLOOKUP(E870-1,$L$36:$N$69,3)),4),"")</f>
        <v>0</v>
      </c>
    </row>
    <row r="871" spans="4:9" x14ac:dyDescent="0.3">
      <c r="D871" s="26" t="str">
        <f t="shared" si="47"/>
        <v>*</v>
      </c>
      <c r="E871" s="10">
        <f t="shared" si="45"/>
        <v>2053</v>
      </c>
      <c r="F871" s="25" t="str">
        <f t="shared" si="46"/>
        <v>MCHOU</v>
      </c>
      <c r="I871" s="29">
        <f>IFERROR(ROUNDDOWN(VLOOKUP(F871,INDATA_FILL_DEMAND!$E$4:$F$251,2,FALSE)*(VLOOKUP(E871,$L$36:$N$69,3)/VLOOKUP(E871-1,$L$36:$N$69,3)),4),"")</f>
        <v>0</v>
      </c>
    </row>
    <row r="872" spans="4:9" x14ac:dyDescent="0.3">
      <c r="D872" s="26" t="str">
        <f t="shared" si="47"/>
        <v>*</v>
      </c>
      <c r="E872" s="10">
        <f t="shared" si="45"/>
        <v>2053</v>
      </c>
      <c r="F872" s="25" t="str">
        <f t="shared" si="46"/>
        <v>MCOFL</v>
      </c>
      <c r="I872" s="29">
        <f>IFERROR(ROUNDDOWN(VLOOKUP(F872,INDATA_FILL_DEMAND!$E$4:$F$251,2,FALSE)*(VLOOKUP(E872,$L$36:$N$69,3)/VLOOKUP(E872-1,$L$36:$N$69,3)),4),"")</f>
        <v>0</v>
      </c>
    </row>
    <row r="873" spans="4:9" x14ac:dyDescent="0.3">
      <c r="D873" s="26" t="str">
        <f t="shared" si="47"/>
        <v>*</v>
      </c>
      <c r="E873" s="10">
        <f t="shared" si="45"/>
        <v>2053</v>
      </c>
      <c r="F873" s="25" t="str">
        <f t="shared" si="46"/>
        <v>MCOFS</v>
      </c>
      <c r="I873" s="29">
        <f>IFERROR(ROUNDDOWN(VLOOKUP(F873,INDATA_FILL_DEMAND!$E$4:$F$251,2,FALSE)*(VLOOKUP(E873,$L$36:$N$69,3)/VLOOKUP(E873-1,$L$36:$N$69,3)),4),"")</f>
        <v>0</v>
      </c>
    </row>
    <row r="874" spans="4:9" x14ac:dyDescent="0.3">
      <c r="D874" s="26" t="str">
        <f t="shared" si="47"/>
        <v>*</v>
      </c>
      <c r="E874" s="10">
        <f t="shared" si="45"/>
        <v>2053</v>
      </c>
      <c r="F874" s="25" t="str">
        <f t="shared" si="46"/>
        <v>MCOTH</v>
      </c>
      <c r="I874" s="29">
        <f>IFERROR(ROUNDDOWN(VLOOKUP(F874,INDATA_FILL_DEMAND!$E$4:$F$251,2,FALSE)*(VLOOKUP(E874,$L$36:$N$69,3)/VLOOKUP(E874-1,$L$36:$N$69,3)),4),"")</f>
        <v>0</v>
      </c>
    </row>
    <row r="875" spans="4:9" x14ac:dyDescent="0.3">
      <c r="D875" s="26" t="str">
        <f t="shared" si="47"/>
        <v>*</v>
      </c>
      <c r="E875" s="10">
        <f t="shared" si="45"/>
        <v>2053</v>
      </c>
      <c r="F875" s="25" t="str">
        <f t="shared" si="46"/>
        <v>MCSPO</v>
      </c>
      <c r="I875" s="29">
        <f>IFERROR(ROUNDDOWN(VLOOKUP(F875,INDATA_FILL_DEMAND!$E$4:$F$251,2,FALSE)*(VLOOKUP(E875,$L$36:$N$69,3)/VLOOKUP(E875-1,$L$36:$N$69,3)),4),"")</f>
        <v>0</v>
      </c>
    </row>
    <row r="876" spans="4:9" x14ac:dyDescent="0.3">
      <c r="D876" s="26" t="str">
        <f t="shared" si="47"/>
        <v>*</v>
      </c>
      <c r="E876" s="10">
        <f t="shared" si="45"/>
        <v>2053</v>
      </c>
      <c r="F876" s="25" t="str">
        <f t="shared" si="46"/>
        <v>MCTCH</v>
      </c>
      <c r="I876" s="29">
        <f>IFERROR(ROUNDDOWN(VLOOKUP(F876,INDATA_FILL_DEMAND!$E$4:$F$251,2,FALSE)*(VLOOKUP(E876,$L$36:$N$69,3)/VLOOKUP(E876-1,$L$36:$N$69,3)),4),"")</f>
        <v>0</v>
      </c>
    </row>
    <row r="877" spans="4:9" x14ac:dyDescent="0.3">
      <c r="D877" s="26" t="str">
        <f t="shared" si="47"/>
        <v>Demand</v>
      </c>
      <c r="E877" s="10">
        <f t="shared" si="45"/>
        <v>2053</v>
      </c>
      <c r="F877" s="25" t="str">
        <f t="shared" si="46"/>
        <v>MWCUL</v>
      </c>
      <c r="I877" s="29">
        <f>IFERROR(ROUNDDOWN(VLOOKUP(F877,INDATA_FILL_DEMAND!$E$4:$F$251,2,FALSE)*(VLOOKUP(E877,$L$36:$N$69,3)/VLOOKUP(E877-1,$L$36:$N$69,3)),4),"")</f>
        <v>0.82740000000000002</v>
      </c>
    </row>
    <row r="878" spans="4:9" x14ac:dyDescent="0.3">
      <c r="D878" s="26" t="str">
        <f t="shared" si="47"/>
        <v>Demand</v>
      </c>
      <c r="E878" s="10">
        <f t="shared" si="45"/>
        <v>2053</v>
      </c>
      <c r="F878" s="25" t="str">
        <f t="shared" si="46"/>
        <v>MWEDU</v>
      </c>
      <c r="I878" s="29">
        <f>IFERROR(ROUNDDOWN(VLOOKUP(F878,INDATA_FILL_DEMAND!$E$4:$F$251,2,FALSE)*(VLOOKUP(E878,$L$36:$N$69,3)/VLOOKUP(E878-1,$L$36:$N$69,3)),4),"")</f>
        <v>7.556</v>
      </c>
    </row>
    <row r="879" spans="4:9" x14ac:dyDescent="0.3">
      <c r="D879" s="26" t="str">
        <f t="shared" si="47"/>
        <v>*</v>
      </c>
      <c r="E879" s="10">
        <f t="shared" ref="E879:E942" si="48">E878</f>
        <v>2053</v>
      </c>
      <c r="F879" s="25" t="str">
        <f t="shared" si="46"/>
        <v>MWHOU</v>
      </c>
      <c r="I879" s="29">
        <f>IFERROR(ROUNDDOWN(VLOOKUP(F879,INDATA_FILL_DEMAND!$E$4:$F$251,2,FALSE)*(VLOOKUP(E879,$L$36:$N$69,3)/VLOOKUP(E879-1,$L$36:$N$69,3)),4),"")</f>
        <v>0</v>
      </c>
    </row>
    <row r="880" spans="4:9" x14ac:dyDescent="0.3">
      <c r="D880" s="26" t="str">
        <f t="shared" si="47"/>
        <v>Demand</v>
      </c>
      <c r="E880" s="10">
        <f t="shared" si="48"/>
        <v>2053</v>
      </c>
      <c r="F880" s="25" t="str">
        <f t="shared" si="46"/>
        <v>MWOFL</v>
      </c>
      <c r="I880" s="29">
        <f>IFERROR(ROUNDDOWN(VLOOKUP(F880,INDATA_FILL_DEMAND!$E$4:$F$251,2,FALSE)*(VLOOKUP(E880,$L$36:$N$69,3)/VLOOKUP(E880-1,$L$36:$N$69,3)),4),"")</f>
        <v>0.90949999999999998</v>
      </c>
    </row>
    <row r="881" spans="4:9" x14ac:dyDescent="0.3">
      <c r="D881" s="26" t="str">
        <f t="shared" si="47"/>
        <v>Demand</v>
      </c>
      <c r="E881" s="10">
        <f t="shared" si="48"/>
        <v>2053</v>
      </c>
      <c r="F881" s="25" t="str">
        <f t="shared" si="46"/>
        <v>MWOFS</v>
      </c>
      <c r="I881" s="29">
        <f>IFERROR(ROUNDDOWN(VLOOKUP(F881,INDATA_FILL_DEMAND!$E$4:$F$251,2,FALSE)*(VLOOKUP(E881,$L$36:$N$69,3)/VLOOKUP(E881-1,$L$36:$N$69,3)),4),"")</f>
        <v>0.78779999999999994</v>
      </c>
    </row>
    <row r="882" spans="4:9" x14ac:dyDescent="0.3">
      <c r="D882" s="26" t="str">
        <f t="shared" si="47"/>
        <v>Demand</v>
      </c>
      <c r="E882" s="10">
        <f t="shared" si="48"/>
        <v>2053</v>
      </c>
      <c r="F882" s="25" t="str">
        <f t="shared" si="46"/>
        <v>MWOTH</v>
      </c>
      <c r="I882" s="29">
        <f>IFERROR(ROUNDDOWN(VLOOKUP(F882,INDATA_FILL_DEMAND!$E$4:$F$251,2,FALSE)*(VLOOKUP(E882,$L$36:$N$69,3)/VLOOKUP(E882-1,$L$36:$N$69,3)),4),"")</f>
        <v>1.3210999999999999</v>
      </c>
    </row>
    <row r="883" spans="4:9" x14ac:dyDescent="0.3">
      <c r="D883" s="26" t="str">
        <f t="shared" si="47"/>
        <v>Demand</v>
      </c>
      <c r="E883" s="10">
        <f t="shared" si="48"/>
        <v>2053</v>
      </c>
      <c r="F883" s="25" t="str">
        <f t="shared" si="46"/>
        <v>MWSPO</v>
      </c>
      <c r="I883" s="29">
        <f>IFERROR(ROUNDDOWN(VLOOKUP(F883,INDATA_FILL_DEMAND!$E$4:$F$251,2,FALSE)*(VLOOKUP(E883,$L$36:$N$69,3)/VLOOKUP(E883-1,$L$36:$N$69,3)),4),"")</f>
        <v>2.9984000000000002</v>
      </c>
    </row>
    <row r="884" spans="4:9" x14ac:dyDescent="0.3">
      <c r="D884" s="26" t="str">
        <f t="shared" si="47"/>
        <v>Demand</v>
      </c>
      <c r="E884" s="10">
        <f t="shared" si="48"/>
        <v>2053</v>
      </c>
      <c r="F884" s="25" t="str">
        <f t="shared" si="46"/>
        <v>MWTCH</v>
      </c>
      <c r="I884" s="29">
        <f>IFERROR(ROUNDDOWN(VLOOKUP(F884,INDATA_FILL_DEMAND!$E$4:$F$251,2,FALSE)*(VLOOKUP(E884,$L$36:$N$69,3)/VLOOKUP(E884-1,$L$36:$N$69,3)),4),"")</f>
        <v>0.43880000000000002</v>
      </c>
    </row>
    <row r="885" spans="4:9" x14ac:dyDescent="0.3">
      <c r="D885" s="26" t="str">
        <f t="shared" si="47"/>
        <v>Demand</v>
      </c>
      <c r="E885" s="10">
        <f t="shared" si="48"/>
        <v>2053</v>
      </c>
      <c r="F885" s="25" t="str">
        <f t="shared" si="46"/>
        <v>MKCUL</v>
      </c>
      <c r="I885" s="29">
        <f>IFERROR(ROUNDDOWN(VLOOKUP(F885,INDATA_FILL_DEMAND!$E$4:$F$251,2,FALSE)*(VLOOKUP(E885,$L$36:$N$69,3)/VLOOKUP(E885-1,$L$36:$N$69,3)),4),"")</f>
        <v>0.27050000000000002</v>
      </c>
    </row>
    <row r="886" spans="4:9" x14ac:dyDescent="0.3">
      <c r="D886" s="26" t="str">
        <f t="shared" si="47"/>
        <v>Demand</v>
      </c>
      <c r="E886" s="10">
        <f t="shared" si="48"/>
        <v>2053</v>
      </c>
      <c r="F886" s="25" t="str">
        <f t="shared" si="46"/>
        <v>MKEDU</v>
      </c>
      <c r="I886" s="29">
        <f>IFERROR(ROUNDDOWN(VLOOKUP(F886,INDATA_FILL_DEMAND!$E$4:$F$251,2,FALSE)*(VLOOKUP(E886,$L$36:$N$69,3)/VLOOKUP(E886-1,$L$36:$N$69,3)),4),"")</f>
        <v>0.64949999999999997</v>
      </c>
    </row>
    <row r="887" spans="4:9" x14ac:dyDescent="0.3">
      <c r="D887" s="26" t="str">
        <f t="shared" si="47"/>
        <v>*</v>
      </c>
      <c r="E887" s="10">
        <f t="shared" si="48"/>
        <v>2053</v>
      </c>
      <c r="F887" s="25" t="str">
        <f t="shared" si="46"/>
        <v>MKHOU</v>
      </c>
      <c r="I887" s="29">
        <f>IFERROR(ROUNDDOWN(VLOOKUP(F887,INDATA_FILL_DEMAND!$E$4:$F$251,2,FALSE)*(VLOOKUP(E887,$L$36:$N$69,3)/VLOOKUP(E887-1,$L$36:$N$69,3)),4),"")</f>
        <v>0</v>
      </c>
    </row>
    <row r="888" spans="4:9" x14ac:dyDescent="0.3">
      <c r="D888" s="26" t="str">
        <f t="shared" si="47"/>
        <v>Demand</v>
      </c>
      <c r="E888" s="10">
        <f t="shared" si="48"/>
        <v>2053</v>
      </c>
      <c r="F888" s="25" t="str">
        <f t="shared" si="46"/>
        <v>MKOFL</v>
      </c>
      <c r="I888" s="29">
        <f>IFERROR(ROUNDDOWN(VLOOKUP(F888,INDATA_FILL_DEMAND!$E$4:$F$251,2,FALSE)*(VLOOKUP(E888,$L$36:$N$69,3)/VLOOKUP(E888-1,$L$36:$N$69,3)),4),"")</f>
        <v>6.9199999999999998E-2</v>
      </c>
    </row>
    <row r="889" spans="4:9" x14ac:dyDescent="0.3">
      <c r="D889" s="26" t="str">
        <f t="shared" si="47"/>
        <v>Demand</v>
      </c>
      <c r="E889" s="10">
        <f t="shared" si="48"/>
        <v>2053</v>
      </c>
      <c r="F889" s="25" t="str">
        <f t="shared" si="46"/>
        <v>MKOFS</v>
      </c>
      <c r="I889" s="29">
        <f>IFERROR(ROUNDDOWN(VLOOKUP(F889,INDATA_FILL_DEMAND!$E$4:$F$251,2,FALSE)*(VLOOKUP(E889,$L$36:$N$69,3)/VLOOKUP(E889-1,$L$36:$N$69,3)),4),"")</f>
        <v>0.41220000000000001</v>
      </c>
    </row>
    <row r="890" spans="4:9" x14ac:dyDescent="0.3">
      <c r="D890" s="26" t="str">
        <f t="shared" si="47"/>
        <v>Demand</v>
      </c>
      <c r="E890" s="10">
        <f t="shared" si="48"/>
        <v>2053</v>
      </c>
      <c r="F890" s="25" t="str">
        <f t="shared" si="46"/>
        <v>MKOTH</v>
      </c>
      <c r="I890" s="29">
        <f>IFERROR(ROUNDDOWN(VLOOKUP(F890,INDATA_FILL_DEMAND!$E$4:$F$251,2,FALSE)*(VLOOKUP(E890,$L$36:$N$69,3)/VLOOKUP(E890-1,$L$36:$N$69,3)),4),"")</f>
        <v>8.5400000000000004E-2</v>
      </c>
    </row>
    <row r="891" spans="4:9" x14ac:dyDescent="0.3">
      <c r="D891" s="26" t="str">
        <f t="shared" si="47"/>
        <v>Demand</v>
      </c>
      <c r="E891" s="10">
        <f t="shared" si="48"/>
        <v>2053</v>
      </c>
      <c r="F891" s="25" t="str">
        <f t="shared" si="46"/>
        <v>MKSPO</v>
      </c>
      <c r="I891" s="29">
        <f>IFERROR(ROUNDDOWN(VLOOKUP(F891,INDATA_FILL_DEMAND!$E$4:$F$251,2,FALSE)*(VLOOKUP(E891,$L$36:$N$69,3)/VLOOKUP(E891-1,$L$36:$N$69,3)),4),"")</f>
        <v>0.18310000000000001</v>
      </c>
    </row>
    <row r="892" spans="4:9" x14ac:dyDescent="0.3">
      <c r="D892" s="26" t="str">
        <f t="shared" si="47"/>
        <v>Demand</v>
      </c>
      <c r="E892" s="10">
        <f t="shared" si="48"/>
        <v>2053</v>
      </c>
      <c r="F892" s="25" t="str">
        <f t="shared" si="46"/>
        <v>MKTCH</v>
      </c>
      <c r="I892" s="29">
        <f>IFERROR(ROUNDDOWN(VLOOKUP(F892,INDATA_FILL_DEMAND!$E$4:$F$251,2,FALSE)*(VLOOKUP(E892,$L$36:$N$69,3)/VLOOKUP(E892-1,$L$36:$N$69,3)),4),"")</f>
        <v>5.1999999999999998E-2</v>
      </c>
    </row>
    <row r="893" spans="4:9" x14ac:dyDescent="0.3">
      <c r="D893" s="26" t="str">
        <f t="shared" si="47"/>
        <v>Demand</v>
      </c>
      <c r="E893" s="10">
        <f t="shared" si="48"/>
        <v>2053</v>
      </c>
      <c r="F893" s="25" t="str">
        <f t="shared" si="46"/>
        <v>MLCUL</v>
      </c>
      <c r="I893" s="29">
        <f>IFERROR(ROUNDDOWN(VLOOKUP(F893,INDATA_FILL_DEMAND!$E$4:$F$251,2,FALSE)*(VLOOKUP(E893,$L$36:$N$69,3)/VLOOKUP(E893-1,$L$36:$N$69,3)),4),"")</f>
        <v>0.35799999999999998</v>
      </c>
    </row>
    <row r="894" spans="4:9" x14ac:dyDescent="0.3">
      <c r="D894" s="26" t="str">
        <f t="shared" si="47"/>
        <v>Demand</v>
      </c>
      <c r="E894" s="10">
        <f t="shared" si="48"/>
        <v>2053</v>
      </c>
      <c r="F894" s="25" t="str">
        <f t="shared" ref="F894:F957" si="49">F646</f>
        <v>MLEDU</v>
      </c>
      <c r="I894" s="29">
        <f>IFERROR(ROUNDDOWN(VLOOKUP(F894,INDATA_FILL_DEMAND!$E$4:$F$251,2,FALSE)*(VLOOKUP(E894,$L$36:$N$69,3)/VLOOKUP(E894-1,$L$36:$N$69,3)),4),"")</f>
        <v>0.85960000000000003</v>
      </c>
    </row>
    <row r="895" spans="4:9" x14ac:dyDescent="0.3">
      <c r="D895" s="26" t="str">
        <f t="shared" si="47"/>
        <v>*</v>
      </c>
      <c r="E895" s="10">
        <f t="shared" si="48"/>
        <v>2053</v>
      </c>
      <c r="F895" s="25" t="str">
        <f t="shared" si="49"/>
        <v>MLHOU</v>
      </c>
      <c r="I895" s="29">
        <f>IFERROR(ROUNDDOWN(VLOOKUP(F895,INDATA_FILL_DEMAND!$E$4:$F$251,2,FALSE)*(VLOOKUP(E895,$L$36:$N$69,3)/VLOOKUP(E895-1,$L$36:$N$69,3)),4),"")</f>
        <v>0</v>
      </c>
    </row>
    <row r="896" spans="4:9" x14ac:dyDescent="0.3">
      <c r="D896" s="26" t="str">
        <f t="shared" si="47"/>
        <v>Demand</v>
      </c>
      <c r="E896" s="10">
        <f t="shared" si="48"/>
        <v>2053</v>
      </c>
      <c r="F896" s="25" t="str">
        <f t="shared" si="49"/>
        <v>MLOFL</v>
      </c>
      <c r="I896" s="29">
        <f>IFERROR(ROUNDDOWN(VLOOKUP(F896,INDATA_FILL_DEMAND!$E$4:$F$251,2,FALSE)*(VLOOKUP(E896,$L$36:$N$69,3)/VLOOKUP(E896-1,$L$36:$N$69,3)),4),"")</f>
        <v>9.1600000000000001E-2</v>
      </c>
    </row>
    <row r="897" spans="4:9" x14ac:dyDescent="0.3">
      <c r="D897" s="26" t="str">
        <f t="shared" si="47"/>
        <v>Demand</v>
      </c>
      <c r="E897" s="10">
        <f t="shared" si="48"/>
        <v>2053</v>
      </c>
      <c r="F897" s="25" t="str">
        <f t="shared" si="49"/>
        <v>MLOFS</v>
      </c>
      <c r="I897" s="29">
        <f>IFERROR(ROUNDDOWN(VLOOKUP(F897,INDATA_FILL_DEMAND!$E$4:$F$251,2,FALSE)*(VLOOKUP(E897,$L$36:$N$69,3)/VLOOKUP(E897-1,$L$36:$N$69,3)),4),"")</f>
        <v>0.54559999999999997</v>
      </c>
    </row>
    <row r="898" spans="4:9" x14ac:dyDescent="0.3">
      <c r="D898" s="26" t="str">
        <f t="shared" si="47"/>
        <v>Demand</v>
      </c>
      <c r="E898" s="10">
        <f t="shared" si="48"/>
        <v>2053</v>
      </c>
      <c r="F898" s="25" t="str">
        <f t="shared" si="49"/>
        <v>MLOTH</v>
      </c>
      <c r="I898" s="29">
        <f>IFERROR(ROUNDDOWN(VLOOKUP(F898,INDATA_FILL_DEMAND!$E$4:$F$251,2,FALSE)*(VLOOKUP(E898,$L$36:$N$69,3)/VLOOKUP(E898-1,$L$36:$N$69,3)),4),"")</f>
        <v>0.113</v>
      </c>
    </row>
    <row r="899" spans="4:9" x14ac:dyDescent="0.3">
      <c r="D899" s="26" t="str">
        <f t="shared" si="47"/>
        <v>Demand</v>
      </c>
      <c r="E899" s="10">
        <f t="shared" si="48"/>
        <v>2053</v>
      </c>
      <c r="F899" s="25" t="str">
        <f t="shared" si="49"/>
        <v>MLSPO</v>
      </c>
      <c r="I899" s="29">
        <f>IFERROR(ROUNDDOWN(VLOOKUP(F899,INDATA_FILL_DEMAND!$E$4:$F$251,2,FALSE)*(VLOOKUP(E899,$L$36:$N$69,3)/VLOOKUP(E899-1,$L$36:$N$69,3)),4),"")</f>
        <v>0.2424</v>
      </c>
    </row>
    <row r="900" spans="4:9" x14ac:dyDescent="0.3">
      <c r="D900" s="26" t="str">
        <f t="shared" si="47"/>
        <v>Demand</v>
      </c>
      <c r="E900" s="10">
        <f t="shared" si="48"/>
        <v>2053</v>
      </c>
      <c r="F900" s="25" t="str">
        <f t="shared" si="49"/>
        <v>MLTCH</v>
      </c>
      <c r="I900" s="29">
        <f>IFERROR(ROUNDDOWN(VLOOKUP(F900,INDATA_FILL_DEMAND!$E$4:$F$251,2,FALSE)*(VLOOKUP(E900,$L$36:$N$69,3)/VLOOKUP(E900-1,$L$36:$N$69,3)),4),"")</f>
        <v>6.88E-2</v>
      </c>
    </row>
    <row r="901" spans="4:9" x14ac:dyDescent="0.3">
      <c r="D901" s="26" t="str">
        <f t="shared" si="47"/>
        <v>Demand</v>
      </c>
      <c r="E901" s="10">
        <f t="shared" si="48"/>
        <v>2053</v>
      </c>
      <c r="F901" s="25" t="str">
        <f t="shared" si="49"/>
        <v>MOCUL</v>
      </c>
      <c r="I901" s="29">
        <f>IFERROR(ROUNDDOWN(VLOOKUP(F901,INDATA_FILL_DEMAND!$E$4:$F$251,2,FALSE)*(VLOOKUP(E901,$L$36:$N$69,3)/VLOOKUP(E901-1,$L$36:$N$69,3)),4),"")</f>
        <v>1.6967000000000001</v>
      </c>
    </row>
    <row r="902" spans="4:9" x14ac:dyDescent="0.3">
      <c r="D902" s="26" t="str">
        <f t="shared" si="47"/>
        <v>Demand</v>
      </c>
      <c r="E902" s="10">
        <f t="shared" si="48"/>
        <v>2053</v>
      </c>
      <c r="F902" s="25" t="str">
        <f t="shared" si="49"/>
        <v>MOEDU</v>
      </c>
      <c r="I902" s="29">
        <f>IFERROR(ROUNDDOWN(VLOOKUP(F902,INDATA_FILL_DEMAND!$E$4:$F$251,2,FALSE)*(VLOOKUP(E902,$L$36:$N$69,3)/VLOOKUP(E902-1,$L$36:$N$69,3)),4),"")</f>
        <v>4.0735999999999999</v>
      </c>
    </row>
    <row r="903" spans="4:9" x14ac:dyDescent="0.3">
      <c r="D903" s="26" t="str">
        <f t="shared" si="47"/>
        <v>*</v>
      </c>
      <c r="E903" s="10">
        <f t="shared" si="48"/>
        <v>2053</v>
      </c>
      <c r="F903" s="25" t="str">
        <f t="shared" si="49"/>
        <v>MOHOU</v>
      </c>
      <c r="I903" s="29">
        <f>IFERROR(ROUNDDOWN(VLOOKUP(F903,INDATA_FILL_DEMAND!$E$4:$F$251,2,FALSE)*(VLOOKUP(E903,$L$36:$N$69,3)/VLOOKUP(E903-1,$L$36:$N$69,3)),4),"")</f>
        <v>0</v>
      </c>
    </row>
    <row r="904" spans="4:9" x14ac:dyDescent="0.3">
      <c r="D904" s="26" t="str">
        <f t="shared" si="47"/>
        <v>Demand</v>
      </c>
      <c r="E904" s="10">
        <f t="shared" si="48"/>
        <v>2053</v>
      </c>
      <c r="F904" s="25" t="str">
        <f t="shared" si="49"/>
        <v>MOOFL</v>
      </c>
      <c r="I904" s="29">
        <f>IFERROR(ROUNDDOWN(VLOOKUP(F904,INDATA_FILL_DEMAND!$E$4:$F$251,2,FALSE)*(VLOOKUP(E904,$L$36:$N$69,3)/VLOOKUP(E904-1,$L$36:$N$69,3)),4),"")</f>
        <v>0.43430000000000002</v>
      </c>
    </row>
    <row r="905" spans="4:9" x14ac:dyDescent="0.3">
      <c r="D905" s="26" t="str">
        <f t="shared" si="47"/>
        <v>Demand</v>
      </c>
      <c r="E905" s="10">
        <f t="shared" si="48"/>
        <v>2053</v>
      </c>
      <c r="F905" s="25" t="str">
        <f t="shared" si="49"/>
        <v>MOOFS</v>
      </c>
      <c r="I905" s="29">
        <f>IFERROR(ROUNDDOWN(VLOOKUP(F905,INDATA_FILL_DEMAND!$E$4:$F$251,2,FALSE)*(VLOOKUP(E905,$L$36:$N$69,3)/VLOOKUP(E905-1,$L$36:$N$69,3)),4),"")</f>
        <v>2.5855999999999999</v>
      </c>
    </row>
    <row r="906" spans="4:9" x14ac:dyDescent="0.3">
      <c r="D906" s="26" t="str">
        <f t="shared" si="47"/>
        <v>Demand</v>
      </c>
      <c r="E906" s="10">
        <f t="shared" si="48"/>
        <v>2053</v>
      </c>
      <c r="F906" s="25" t="str">
        <f t="shared" si="49"/>
        <v>MOOTH</v>
      </c>
      <c r="I906" s="29">
        <f>IFERROR(ROUNDDOWN(VLOOKUP(F906,INDATA_FILL_DEMAND!$E$4:$F$251,2,FALSE)*(VLOOKUP(E906,$L$36:$N$69,3)/VLOOKUP(E906-1,$L$36:$N$69,3)),4),"")</f>
        <v>0.53549999999999998</v>
      </c>
    </row>
    <row r="907" spans="4:9" x14ac:dyDescent="0.3">
      <c r="D907" s="26" t="str">
        <f t="shared" si="47"/>
        <v>Demand</v>
      </c>
      <c r="E907" s="10">
        <f t="shared" si="48"/>
        <v>2053</v>
      </c>
      <c r="F907" s="25" t="str">
        <f t="shared" si="49"/>
        <v>MOSPO</v>
      </c>
      <c r="I907" s="29">
        <f>IFERROR(ROUNDDOWN(VLOOKUP(F907,INDATA_FILL_DEMAND!$E$4:$F$251,2,FALSE)*(VLOOKUP(E907,$L$36:$N$69,3)/VLOOKUP(E907-1,$L$36:$N$69,3)),4),"")</f>
        <v>1.1487000000000001</v>
      </c>
    </row>
    <row r="908" spans="4:9" x14ac:dyDescent="0.3">
      <c r="D908" s="26" t="str">
        <f t="shared" si="47"/>
        <v>Demand</v>
      </c>
      <c r="E908" s="10">
        <f t="shared" si="48"/>
        <v>2053</v>
      </c>
      <c r="F908" s="25" t="str">
        <f t="shared" si="49"/>
        <v>MOTCH</v>
      </c>
      <c r="I908" s="29">
        <f>IFERROR(ROUNDDOWN(VLOOKUP(F908,INDATA_FILL_DEMAND!$E$4:$F$251,2,FALSE)*(VLOOKUP(E908,$L$36:$N$69,3)/VLOOKUP(E908-1,$L$36:$N$69,3)),4),"")</f>
        <v>0.32619999999999999</v>
      </c>
    </row>
    <row r="909" spans="4:9" x14ac:dyDescent="0.3">
      <c r="D909" s="26" t="str">
        <f t="shared" si="47"/>
        <v>*</v>
      </c>
      <c r="E909" s="10">
        <f t="shared" si="48"/>
        <v>2053</v>
      </c>
      <c r="F909" s="25" t="str">
        <f t="shared" si="49"/>
        <v>MECUL</v>
      </c>
      <c r="I909" s="29">
        <f>IFERROR(ROUNDDOWN(VLOOKUP(F909,INDATA_FILL_DEMAND!$E$4:$F$251,2,FALSE)*(VLOOKUP(E909,$L$36:$N$69,3)/VLOOKUP(E909-1,$L$36:$N$69,3)),4),"")</f>
        <v>0</v>
      </c>
    </row>
    <row r="910" spans="4:9" x14ac:dyDescent="0.3">
      <c r="D910" s="26" t="str">
        <f t="shared" ref="D910:D973" si="50">IF(AND(ISNUMBER(I910),I910&gt;0),"Demand","*")</f>
        <v>*</v>
      </c>
      <c r="E910" s="10">
        <f t="shared" si="48"/>
        <v>2053</v>
      </c>
      <c r="F910" s="25" t="str">
        <f t="shared" si="49"/>
        <v>MEEDU</v>
      </c>
      <c r="I910" s="29">
        <f>IFERROR(ROUNDDOWN(VLOOKUP(F910,INDATA_FILL_DEMAND!$E$4:$F$251,2,FALSE)*(VLOOKUP(E910,$L$36:$N$69,3)/VLOOKUP(E910-1,$L$36:$N$69,3)),4),"")</f>
        <v>0</v>
      </c>
    </row>
    <row r="911" spans="4:9" x14ac:dyDescent="0.3">
      <c r="D911" s="26" t="str">
        <f t="shared" si="50"/>
        <v>*</v>
      </c>
      <c r="E911" s="10">
        <f t="shared" si="48"/>
        <v>2053</v>
      </c>
      <c r="F911" s="25" t="str">
        <f t="shared" si="49"/>
        <v>MEHOU</v>
      </c>
      <c r="I911" s="29">
        <f>IFERROR(ROUNDDOWN(VLOOKUP(F911,INDATA_FILL_DEMAND!$E$4:$F$251,2,FALSE)*(VLOOKUP(E911,$L$36:$N$69,3)/VLOOKUP(E911-1,$L$36:$N$69,3)),4),"")</f>
        <v>0</v>
      </c>
    </row>
    <row r="912" spans="4:9" x14ac:dyDescent="0.3">
      <c r="D912" s="26" t="str">
        <f t="shared" si="50"/>
        <v>*</v>
      </c>
      <c r="E912" s="10">
        <f t="shared" si="48"/>
        <v>2053</v>
      </c>
      <c r="F912" s="25" t="str">
        <f t="shared" si="49"/>
        <v>MEOFL</v>
      </c>
      <c r="I912" s="29">
        <f>IFERROR(ROUNDDOWN(VLOOKUP(F912,INDATA_FILL_DEMAND!$E$4:$F$251,2,FALSE)*(VLOOKUP(E912,$L$36:$N$69,3)/VLOOKUP(E912-1,$L$36:$N$69,3)),4),"")</f>
        <v>0</v>
      </c>
    </row>
    <row r="913" spans="4:9" x14ac:dyDescent="0.3">
      <c r="D913" s="26" t="str">
        <f t="shared" si="50"/>
        <v>*</v>
      </c>
      <c r="E913" s="10">
        <f t="shared" si="48"/>
        <v>2053</v>
      </c>
      <c r="F913" s="25" t="str">
        <f t="shared" si="49"/>
        <v>MEOFS</v>
      </c>
      <c r="I913" s="29">
        <f>IFERROR(ROUNDDOWN(VLOOKUP(F913,INDATA_FILL_DEMAND!$E$4:$F$251,2,FALSE)*(VLOOKUP(E913,$L$36:$N$69,3)/VLOOKUP(E913-1,$L$36:$N$69,3)),4),"")</f>
        <v>0</v>
      </c>
    </row>
    <row r="914" spans="4:9" x14ac:dyDescent="0.3">
      <c r="D914" s="26" t="str">
        <f t="shared" si="50"/>
        <v>*</v>
      </c>
      <c r="E914" s="10">
        <f t="shared" si="48"/>
        <v>2053</v>
      </c>
      <c r="F914" s="25" t="str">
        <f t="shared" si="49"/>
        <v>MEOTH</v>
      </c>
      <c r="I914" s="29">
        <f>IFERROR(ROUNDDOWN(VLOOKUP(F914,INDATA_FILL_DEMAND!$E$4:$F$251,2,FALSE)*(VLOOKUP(E914,$L$36:$N$69,3)/VLOOKUP(E914-1,$L$36:$N$69,3)),4),"")</f>
        <v>0</v>
      </c>
    </row>
    <row r="915" spans="4:9" x14ac:dyDescent="0.3">
      <c r="D915" s="26" t="str">
        <f t="shared" si="50"/>
        <v>*</v>
      </c>
      <c r="E915" s="10">
        <f t="shared" si="48"/>
        <v>2053</v>
      </c>
      <c r="F915" s="25" t="str">
        <f t="shared" si="49"/>
        <v>MESPO</v>
      </c>
      <c r="I915" s="29">
        <f>IFERROR(ROUNDDOWN(VLOOKUP(F915,INDATA_FILL_DEMAND!$E$4:$F$251,2,FALSE)*(VLOOKUP(E915,$L$36:$N$69,3)/VLOOKUP(E915-1,$L$36:$N$69,3)),4),"")</f>
        <v>0</v>
      </c>
    </row>
    <row r="916" spans="4:9" x14ac:dyDescent="0.3">
      <c r="D916" s="26" t="str">
        <f t="shared" si="50"/>
        <v>*</v>
      </c>
      <c r="E916" s="10">
        <f t="shared" si="48"/>
        <v>2053</v>
      </c>
      <c r="F916" s="25" t="str">
        <f t="shared" si="49"/>
        <v>METCH</v>
      </c>
      <c r="I916" s="29">
        <f>IFERROR(ROUNDDOWN(VLOOKUP(F916,INDATA_FILL_DEMAND!$E$4:$F$251,2,FALSE)*(VLOOKUP(E916,$L$36:$N$69,3)/VLOOKUP(E916-1,$L$36:$N$69,3)),4),"")</f>
        <v>0</v>
      </c>
    </row>
    <row r="917" spans="4:9" x14ac:dyDescent="0.3">
      <c r="D917" s="26" t="str">
        <f t="shared" si="50"/>
        <v>*</v>
      </c>
      <c r="E917" s="10">
        <f t="shared" si="48"/>
        <v>2053</v>
      </c>
      <c r="F917" s="25" t="str">
        <f t="shared" si="49"/>
        <v>TAI</v>
      </c>
      <c r="I917" s="29">
        <f>IFERROR(ROUNDDOWN(VLOOKUP(F917,INDATA_FILL_DEMAND!$E$4:$F$251,2,FALSE)*(VLOOKUP(E917,$L$36:$N$69,3)/VLOOKUP(E917-1,$L$36:$N$69,3)),4),"")</f>
        <v>0</v>
      </c>
    </row>
    <row r="918" spans="4:9" x14ac:dyDescent="0.3">
      <c r="D918" s="26" t="str">
        <f t="shared" si="50"/>
        <v>*</v>
      </c>
      <c r="E918" s="10">
        <f t="shared" si="48"/>
        <v>2053</v>
      </c>
      <c r="F918" s="25" t="str">
        <f t="shared" si="49"/>
        <v>TAI-C</v>
      </c>
      <c r="I918" s="29">
        <f>IFERROR(ROUNDDOWN(VLOOKUP(F918,INDATA_FILL_DEMAND!$E$4:$F$251,2,FALSE)*(VLOOKUP(E918,$L$36:$N$69,3)/VLOOKUP(E918-1,$L$36:$N$69,3)),4),"")</f>
        <v>0</v>
      </c>
    </row>
    <row r="919" spans="4:9" x14ac:dyDescent="0.3">
      <c r="D919" s="26" t="str">
        <f t="shared" si="50"/>
        <v>*</v>
      </c>
      <c r="E919" s="10">
        <f t="shared" si="48"/>
        <v>2053</v>
      </c>
      <c r="F919" s="25" t="str">
        <f t="shared" si="49"/>
        <v>TAV</v>
      </c>
      <c r="I919" s="29">
        <f>IFERROR(ROUNDDOWN(VLOOKUP(F919,INDATA_FILL_DEMAND!$E$4:$F$251,2,FALSE)*(VLOOKUP(E919,$L$36:$N$69,3)/VLOOKUP(E919-1,$L$36:$N$69,3)),4),"")</f>
        <v>0</v>
      </c>
    </row>
    <row r="920" spans="4:9" x14ac:dyDescent="0.3">
      <c r="D920" s="26" t="str">
        <f t="shared" si="50"/>
        <v>*</v>
      </c>
      <c r="E920" s="10">
        <f t="shared" si="48"/>
        <v>2053</v>
      </c>
      <c r="F920" s="25" t="str">
        <f t="shared" si="49"/>
        <v>TAV-C</v>
      </c>
      <c r="I920" s="29">
        <f>IFERROR(ROUNDDOWN(VLOOKUP(F920,INDATA_FILL_DEMAND!$E$4:$F$251,2,FALSE)*(VLOOKUP(E920,$L$36:$N$69,3)/VLOOKUP(E920-1,$L$36:$N$69,3)),4),"")</f>
        <v>0</v>
      </c>
    </row>
    <row r="921" spans="4:9" x14ac:dyDescent="0.3">
      <c r="D921" s="26" t="str">
        <f t="shared" si="50"/>
        <v>*</v>
      </c>
      <c r="E921" s="10">
        <f t="shared" si="48"/>
        <v>2053</v>
      </c>
      <c r="F921" s="25" t="str">
        <f t="shared" si="49"/>
        <v>TBI</v>
      </c>
      <c r="I921" s="29">
        <f>IFERROR(ROUNDDOWN(VLOOKUP(F921,INDATA_FILL_DEMAND!$E$4:$F$251,2,FALSE)*(VLOOKUP(E921,$L$36:$N$69,3)/VLOOKUP(E921-1,$L$36:$N$69,3)),4),"")</f>
        <v>0</v>
      </c>
    </row>
    <row r="922" spans="4:9" x14ac:dyDescent="0.3">
      <c r="D922" s="26" t="str">
        <f t="shared" si="50"/>
        <v>*</v>
      </c>
      <c r="E922" s="10">
        <f t="shared" si="48"/>
        <v>2053</v>
      </c>
      <c r="F922" s="25" t="str">
        <f t="shared" si="49"/>
        <v>TBI-C</v>
      </c>
      <c r="I922" s="29">
        <f>IFERROR(ROUNDDOWN(VLOOKUP(F922,INDATA_FILL_DEMAND!$E$4:$F$251,2,FALSE)*(VLOOKUP(E922,$L$36:$N$69,3)/VLOOKUP(E922-1,$L$36:$N$69,3)),4),"")</f>
        <v>0</v>
      </c>
    </row>
    <row r="923" spans="4:9" x14ac:dyDescent="0.3">
      <c r="D923" s="26" t="str">
        <f t="shared" si="50"/>
        <v>*</v>
      </c>
      <c r="E923" s="10">
        <f t="shared" si="48"/>
        <v>2053</v>
      </c>
      <c r="F923" s="25" t="str">
        <f t="shared" si="49"/>
        <v>TBU</v>
      </c>
      <c r="I923" s="29">
        <f>IFERROR(ROUNDDOWN(VLOOKUP(F923,INDATA_FILL_DEMAND!$E$4:$F$251,2,FALSE)*(VLOOKUP(E923,$L$36:$N$69,3)/VLOOKUP(E923-1,$L$36:$N$69,3)),4),"")</f>
        <v>0</v>
      </c>
    </row>
    <row r="924" spans="4:9" x14ac:dyDescent="0.3">
      <c r="D924" s="26" t="str">
        <f t="shared" si="50"/>
        <v>*</v>
      </c>
      <c r="E924" s="10">
        <f t="shared" si="48"/>
        <v>2053</v>
      </c>
      <c r="F924" s="25" t="str">
        <f t="shared" si="49"/>
        <v>TBU-C</v>
      </c>
      <c r="I924" s="29">
        <f>IFERROR(ROUNDDOWN(VLOOKUP(F924,INDATA_FILL_DEMAND!$E$4:$F$251,2,FALSE)*(VLOOKUP(E924,$L$36:$N$69,3)/VLOOKUP(E924-1,$L$36:$N$69,3)),4),"")</f>
        <v>0</v>
      </c>
    </row>
    <row r="925" spans="4:9" x14ac:dyDescent="0.3">
      <c r="D925" s="26" t="str">
        <f t="shared" si="50"/>
        <v>*</v>
      </c>
      <c r="E925" s="10">
        <f t="shared" si="48"/>
        <v>2053</v>
      </c>
      <c r="F925" s="25" t="str">
        <f t="shared" si="49"/>
        <v>TCL</v>
      </c>
      <c r="I925" s="29">
        <f>IFERROR(ROUNDDOWN(VLOOKUP(F925,INDATA_FILL_DEMAND!$E$4:$F$251,2,FALSE)*(VLOOKUP(E925,$L$36:$N$69,3)/VLOOKUP(E925-1,$L$36:$N$69,3)),4),"")</f>
        <v>0</v>
      </c>
    </row>
    <row r="926" spans="4:9" x14ac:dyDescent="0.3">
      <c r="D926" s="26" t="str">
        <f t="shared" si="50"/>
        <v>*</v>
      </c>
      <c r="E926" s="10">
        <f t="shared" si="48"/>
        <v>2053</v>
      </c>
      <c r="F926" s="25" t="str">
        <f t="shared" si="49"/>
        <v>TCL-C</v>
      </c>
      <c r="I926" s="29">
        <f>IFERROR(ROUNDDOWN(VLOOKUP(F926,INDATA_FILL_DEMAND!$E$4:$F$251,2,FALSE)*(VLOOKUP(E926,$L$36:$N$69,3)/VLOOKUP(E926-1,$L$36:$N$69,3)),4),"")</f>
        <v>0</v>
      </c>
    </row>
    <row r="927" spans="4:9" x14ac:dyDescent="0.3">
      <c r="D927" s="26" t="str">
        <f t="shared" si="50"/>
        <v>*</v>
      </c>
      <c r="E927" s="10">
        <f t="shared" si="48"/>
        <v>2053</v>
      </c>
      <c r="F927" s="25" t="str">
        <f t="shared" si="49"/>
        <v>TCL-P</v>
      </c>
      <c r="I927" s="29">
        <f>IFERROR(ROUNDDOWN(VLOOKUP(F927,INDATA_FILL_DEMAND!$E$4:$F$251,2,FALSE)*(VLOOKUP(E927,$L$36:$N$69,3)/VLOOKUP(E927-1,$L$36:$N$69,3)),4),"")</f>
        <v>0</v>
      </c>
    </row>
    <row r="928" spans="4:9" x14ac:dyDescent="0.3">
      <c r="D928" s="26" t="str">
        <f t="shared" si="50"/>
        <v>*</v>
      </c>
      <c r="E928" s="10">
        <f t="shared" si="48"/>
        <v>2053</v>
      </c>
      <c r="F928" s="25" t="str">
        <f t="shared" si="49"/>
        <v>TCS</v>
      </c>
      <c r="I928" s="29">
        <f>IFERROR(ROUNDDOWN(VLOOKUP(F928,INDATA_FILL_DEMAND!$E$4:$F$251,2,FALSE)*(VLOOKUP(E928,$L$36:$N$69,3)/VLOOKUP(E928-1,$L$36:$N$69,3)),4),"")</f>
        <v>0</v>
      </c>
    </row>
    <row r="929" spans="4:9" x14ac:dyDescent="0.3">
      <c r="D929" s="26" t="str">
        <f t="shared" si="50"/>
        <v>*</v>
      </c>
      <c r="E929" s="10">
        <f t="shared" si="48"/>
        <v>2053</v>
      </c>
      <c r="F929" s="25" t="str">
        <f t="shared" si="49"/>
        <v>TCS-C</v>
      </c>
      <c r="I929" s="29">
        <f>IFERROR(ROUNDDOWN(VLOOKUP(F929,INDATA_FILL_DEMAND!$E$4:$F$251,2,FALSE)*(VLOOKUP(E929,$L$36:$N$69,3)/VLOOKUP(E929-1,$L$36:$N$69,3)),4),"")</f>
        <v>0</v>
      </c>
    </row>
    <row r="930" spans="4:9" x14ac:dyDescent="0.3">
      <c r="D930" s="26" t="str">
        <f t="shared" si="50"/>
        <v>*</v>
      </c>
      <c r="E930" s="10">
        <f t="shared" si="48"/>
        <v>2053</v>
      </c>
      <c r="F930" s="25" t="str">
        <f t="shared" si="49"/>
        <v>TCS-P</v>
      </c>
      <c r="I930" s="29">
        <f>IFERROR(ROUNDDOWN(VLOOKUP(F930,INDATA_FILL_DEMAND!$E$4:$F$251,2,FALSE)*(VLOOKUP(E930,$L$36:$N$69,3)/VLOOKUP(E930-1,$L$36:$N$69,3)),4),"")</f>
        <v>0</v>
      </c>
    </row>
    <row r="931" spans="4:9" x14ac:dyDescent="0.3">
      <c r="D931" s="26" t="str">
        <f t="shared" si="50"/>
        <v>*</v>
      </c>
      <c r="E931" s="10">
        <f t="shared" si="48"/>
        <v>2053</v>
      </c>
      <c r="F931" s="25" t="str">
        <f t="shared" si="49"/>
        <v>TLEP</v>
      </c>
      <c r="I931" s="29">
        <f>IFERROR(ROUNDDOWN(VLOOKUP(F931,INDATA_FILL_DEMAND!$E$4:$F$251,2,FALSE)*(VLOOKUP(E931,$L$36:$N$69,3)/VLOOKUP(E931-1,$L$36:$N$69,3)),4),"")</f>
        <v>0</v>
      </c>
    </row>
    <row r="932" spans="4:9" x14ac:dyDescent="0.3">
      <c r="D932" s="26" t="str">
        <f t="shared" si="50"/>
        <v>*</v>
      </c>
      <c r="E932" s="10">
        <f t="shared" si="48"/>
        <v>2053</v>
      </c>
      <c r="F932" s="25" t="str">
        <f t="shared" si="49"/>
        <v>TLEP-C</v>
      </c>
      <c r="I932" s="29">
        <f>IFERROR(ROUNDDOWN(VLOOKUP(F932,INDATA_FILL_DEMAND!$E$4:$F$251,2,FALSE)*(VLOOKUP(E932,$L$36:$N$69,3)/VLOOKUP(E932-1,$L$36:$N$69,3)),4),"")</f>
        <v>0</v>
      </c>
    </row>
    <row r="933" spans="4:9" x14ac:dyDescent="0.3">
      <c r="D933" s="26" t="str">
        <f t="shared" si="50"/>
        <v>*</v>
      </c>
      <c r="E933" s="10">
        <f t="shared" si="48"/>
        <v>2053</v>
      </c>
      <c r="F933" s="25" t="str">
        <f t="shared" si="49"/>
        <v>TMO</v>
      </c>
      <c r="I933" s="29">
        <f>IFERROR(ROUNDDOWN(VLOOKUP(F933,INDATA_FILL_DEMAND!$E$4:$F$251,2,FALSE)*(VLOOKUP(E933,$L$36:$N$69,3)/VLOOKUP(E933-1,$L$36:$N$69,3)),4),"")</f>
        <v>0</v>
      </c>
    </row>
    <row r="934" spans="4:9" x14ac:dyDescent="0.3">
      <c r="D934" s="26" t="str">
        <f t="shared" si="50"/>
        <v>*</v>
      </c>
      <c r="E934" s="10">
        <f t="shared" si="48"/>
        <v>2053</v>
      </c>
      <c r="F934" s="25" t="str">
        <f t="shared" si="49"/>
        <v>TMO-C</v>
      </c>
      <c r="I934" s="29">
        <f>IFERROR(ROUNDDOWN(VLOOKUP(F934,INDATA_FILL_DEMAND!$E$4:$F$251,2,FALSE)*(VLOOKUP(E934,$L$36:$N$69,3)/VLOOKUP(E934-1,$L$36:$N$69,3)),4),"")</f>
        <v>0</v>
      </c>
    </row>
    <row r="935" spans="4:9" x14ac:dyDescent="0.3">
      <c r="D935" s="26" t="str">
        <f t="shared" si="50"/>
        <v>*</v>
      </c>
      <c r="E935" s="10">
        <f t="shared" si="48"/>
        <v>2053</v>
      </c>
      <c r="F935" s="25" t="str">
        <f t="shared" si="49"/>
        <v>TNA</v>
      </c>
      <c r="I935" s="29">
        <f>IFERROR(ROUNDDOWN(VLOOKUP(F935,INDATA_FILL_DEMAND!$E$4:$F$251,2,FALSE)*(VLOOKUP(E935,$L$36:$N$69,3)/VLOOKUP(E935-1,$L$36:$N$69,3)),4),"")</f>
        <v>0</v>
      </c>
    </row>
    <row r="936" spans="4:9" x14ac:dyDescent="0.3">
      <c r="D936" s="26" t="str">
        <f t="shared" si="50"/>
        <v>*</v>
      </c>
      <c r="E936" s="10">
        <f t="shared" si="48"/>
        <v>2053</v>
      </c>
      <c r="F936" s="25" t="str">
        <f t="shared" si="49"/>
        <v>TNA-C</v>
      </c>
      <c r="I936" s="29">
        <f>IFERROR(ROUNDDOWN(VLOOKUP(F936,INDATA_FILL_DEMAND!$E$4:$F$251,2,FALSE)*(VLOOKUP(E936,$L$36:$N$69,3)/VLOOKUP(E936-1,$L$36:$N$69,3)),4),"")</f>
        <v>0</v>
      </c>
    </row>
    <row r="937" spans="4:9" x14ac:dyDescent="0.3">
      <c r="D937" s="26" t="str">
        <f t="shared" si="50"/>
        <v>*</v>
      </c>
      <c r="E937" s="10">
        <f t="shared" si="48"/>
        <v>2053</v>
      </c>
      <c r="F937" s="25" t="str">
        <f t="shared" si="49"/>
        <v>TNC</v>
      </c>
      <c r="I937" s="29">
        <f>IFERROR(ROUNDDOWN(VLOOKUP(F937,INDATA_FILL_DEMAND!$E$4:$F$251,2,FALSE)*(VLOOKUP(E937,$L$36:$N$69,3)/VLOOKUP(E937-1,$L$36:$N$69,3)),4),"")</f>
        <v>0</v>
      </c>
    </row>
    <row r="938" spans="4:9" x14ac:dyDescent="0.3">
      <c r="D938" s="26" t="str">
        <f t="shared" si="50"/>
        <v>*</v>
      </c>
      <c r="E938" s="10">
        <f t="shared" si="48"/>
        <v>2053</v>
      </c>
      <c r="F938" s="25" t="str">
        <f t="shared" si="49"/>
        <v>TNC-C</v>
      </c>
      <c r="I938" s="29">
        <f>IFERROR(ROUNDDOWN(VLOOKUP(F938,INDATA_FILL_DEMAND!$E$4:$F$251,2,FALSE)*(VLOOKUP(E938,$L$36:$N$69,3)/VLOOKUP(E938-1,$L$36:$N$69,3)),4),"")</f>
        <v>0</v>
      </c>
    </row>
    <row r="939" spans="4:9" x14ac:dyDescent="0.3">
      <c r="D939" s="26" t="str">
        <f t="shared" si="50"/>
        <v>*</v>
      </c>
      <c r="E939" s="10">
        <f t="shared" si="48"/>
        <v>2053</v>
      </c>
      <c r="F939" s="25" t="str">
        <f t="shared" si="49"/>
        <v>TNO</v>
      </c>
      <c r="I939" s="29">
        <f>IFERROR(ROUNDDOWN(VLOOKUP(F939,INDATA_FILL_DEMAND!$E$4:$F$251,2,FALSE)*(VLOOKUP(E939,$L$36:$N$69,3)/VLOOKUP(E939-1,$L$36:$N$69,3)),4),"")</f>
        <v>0</v>
      </c>
    </row>
    <row r="940" spans="4:9" x14ac:dyDescent="0.3">
      <c r="D940" s="26" t="str">
        <f t="shared" si="50"/>
        <v>*</v>
      </c>
      <c r="E940" s="10">
        <f t="shared" si="48"/>
        <v>2053</v>
      </c>
      <c r="F940" s="25" t="str">
        <f t="shared" si="49"/>
        <v>TNO-C</v>
      </c>
      <c r="I940" s="29">
        <f>IFERROR(ROUNDDOWN(VLOOKUP(F940,INDATA_FILL_DEMAND!$E$4:$F$251,2,FALSE)*(VLOOKUP(E940,$L$36:$N$69,3)/VLOOKUP(E940-1,$L$36:$N$69,3)),4),"")</f>
        <v>0</v>
      </c>
    </row>
    <row r="941" spans="4:9" x14ac:dyDescent="0.3">
      <c r="D941" s="26" t="str">
        <f t="shared" si="50"/>
        <v>*</v>
      </c>
      <c r="E941" s="10">
        <f t="shared" si="48"/>
        <v>2053</v>
      </c>
      <c r="F941" s="25" t="str">
        <f t="shared" si="49"/>
        <v>TTH</v>
      </c>
      <c r="I941" s="29">
        <f>IFERROR(ROUNDDOWN(VLOOKUP(F941,INDATA_FILL_DEMAND!$E$4:$F$251,2,FALSE)*(VLOOKUP(E941,$L$36:$N$69,3)/VLOOKUP(E941-1,$L$36:$N$69,3)),4),"")</f>
        <v>0</v>
      </c>
    </row>
    <row r="942" spans="4:9" x14ac:dyDescent="0.3">
      <c r="D942" s="26" t="str">
        <f t="shared" si="50"/>
        <v>*</v>
      </c>
      <c r="E942" s="10">
        <f t="shared" si="48"/>
        <v>2053</v>
      </c>
      <c r="F942" s="25" t="str">
        <f t="shared" si="49"/>
        <v>TTH-C</v>
      </c>
      <c r="I942" s="29">
        <f>IFERROR(ROUNDDOWN(VLOOKUP(F942,INDATA_FILL_DEMAND!$E$4:$F$251,2,FALSE)*(VLOOKUP(E942,$L$36:$N$69,3)/VLOOKUP(E942-1,$L$36:$N$69,3)),4),"")</f>
        <v>0</v>
      </c>
    </row>
    <row r="943" spans="4:9" x14ac:dyDescent="0.3">
      <c r="D943" s="26" t="str">
        <f t="shared" si="50"/>
        <v>*</v>
      </c>
      <c r="E943" s="10">
        <f t="shared" ref="E943:E996" si="51">E942</f>
        <v>2053</v>
      </c>
      <c r="F943" s="25" t="str">
        <f t="shared" si="49"/>
        <v>TTL</v>
      </c>
      <c r="I943" s="29">
        <f>IFERROR(ROUNDDOWN(VLOOKUP(F943,INDATA_FILL_DEMAND!$E$4:$F$251,2,FALSE)*(VLOOKUP(E943,$L$36:$N$69,3)/VLOOKUP(E943-1,$L$36:$N$69,3)),4),"")</f>
        <v>0</v>
      </c>
    </row>
    <row r="944" spans="4:9" x14ac:dyDescent="0.3">
      <c r="D944" s="26" t="str">
        <f t="shared" si="50"/>
        <v>*</v>
      </c>
      <c r="E944" s="10">
        <f t="shared" si="51"/>
        <v>2053</v>
      </c>
      <c r="F944" s="25" t="str">
        <f t="shared" si="49"/>
        <v>TTL-C</v>
      </c>
      <c r="I944" s="29">
        <f>IFERROR(ROUNDDOWN(VLOOKUP(F944,INDATA_FILL_DEMAND!$E$4:$F$251,2,FALSE)*(VLOOKUP(E944,$L$36:$N$69,3)/VLOOKUP(E944-1,$L$36:$N$69,3)),4),"")</f>
        <v>0</v>
      </c>
    </row>
    <row r="945" spans="4:9" x14ac:dyDescent="0.3">
      <c r="D945" s="26" t="str">
        <f t="shared" si="50"/>
        <v>*</v>
      </c>
      <c r="E945" s="10">
        <f t="shared" si="51"/>
        <v>2053</v>
      </c>
      <c r="F945" s="25" t="str">
        <f t="shared" si="49"/>
        <v>TTM</v>
      </c>
      <c r="I945" s="29">
        <f>IFERROR(ROUNDDOWN(VLOOKUP(F945,INDATA_FILL_DEMAND!$E$4:$F$251,2,FALSE)*(VLOOKUP(E945,$L$36:$N$69,3)/VLOOKUP(E945-1,$L$36:$N$69,3)),4),"")</f>
        <v>0</v>
      </c>
    </row>
    <row r="946" spans="4:9" x14ac:dyDescent="0.3">
      <c r="D946" s="26" t="str">
        <f t="shared" si="50"/>
        <v>*</v>
      </c>
      <c r="E946" s="10">
        <f t="shared" si="51"/>
        <v>2053</v>
      </c>
      <c r="F946" s="25" t="str">
        <f t="shared" si="49"/>
        <v>TTM-C</v>
      </c>
      <c r="I946" s="29">
        <f>IFERROR(ROUNDDOWN(VLOOKUP(F946,INDATA_FILL_DEMAND!$E$4:$F$251,2,FALSE)*(VLOOKUP(E946,$L$36:$N$69,3)/VLOOKUP(E946-1,$L$36:$N$69,3)),4),"")</f>
        <v>0</v>
      </c>
    </row>
    <row r="947" spans="4:9" x14ac:dyDescent="0.3">
      <c r="D947" s="26" t="str">
        <f t="shared" si="50"/>
        <v>*</v>
      </c>
      <c r="E947" s="10">
        <f t="shared" si="51"/>
        <v>2053</v>
      </c>
      <c r="F947" s="25" t="str">
        <f t="shared" si="49"/>
        <v>TTP</v>
      </c>
      <c r="I947" s="29">
        <f>IFERROR(ROUNDDOWN(VLOOKUP(F947,INDATA_FILL_DEMAND!$E$4:$F$251,2,FALSE)*(VLOOKUP(E947,$L$36:$N$69,3)/VLOOKUP(E947-1,$L$36:$N$69,3)),4),"")</f>
        <v>0</v>
      </c>
    </row>
    <row r="948" spans="4:9" x14ac:dyDescent="0.3">
      <c r="D948" s="26" t="str">
        <f t="shared" si="50"/>
        <v>*</v>
      </c>
      <c r="E948" s="10">
        <f t="shared" si="51"/>
        <v>2053</v>
      </c>
      <c r="F948" s="25" t="str">
        <f t="shared" si="49"/>
        <v>TTP-C</v>
      </c>
      <c r="I948" s="29">
        <f>IFERROR(ROUNDDOWN(VLOOKUP(F948,INDATA_FILL_DEMAND!$E$4:$F$251,2,FALSE)*(VLOOKUP(E948,$L$36:$N$69,3)/VLOOKUP(E948-1,$L$36:$N$69,3)),4),"")</f>
        <v>0</v>
      </c>
    </row>
    <row r="949" spans="4:9" x14ac:dyDescent="0.3">
      <c r="D949" s="26" t="str">
        <f t="shared" si="50"/>
        <v>*</v>
      </c>
      <c r="E949" s="10">
        <f t="shared" si="51"/>
        <v>2053</v>
      </c>
      <c r="F949" s="25" t="str">
        <f t="shared" si="49"/>
        <v>TWN</v>
      </c>
      <c r="I949" s="29">
        <f>IFERROR(ROUNDDOWN(VLOOKUP(F949,INDATA_FILL_DEMAND!$E$4:$F$251,2,FALSE)*(VLOOKUP(E949,$L$36:$N$69,3)/VLOOKUP(E949-1,$L$36:$N$69,3)),4),"")</f>
        <v>0</v>
      </c>
    </row>
    <row r="950" spans="4:9" x14ac:dyDescent="0.3">
      <c r="D950" s="26" t="str">
        <f t="shared" si="50"/>
        <v>*</v>
      </c>
      <c r="E950" s="10">
        <f t="shared" si="51"/>
        <v>2053</v>
      </c>
      <c r="F950" s="25" t="str">
        <f t="shared" si="49"/>
        <v>TWN-C</v>
      </c>
      <c r="I950" s="29">
        <f>IFERROR(ROUNDDOWN(VLOOKUP(F950,INDATA_FILL_DEMAND!$E$4:$F$251,2,FALSE)*(VLOOKUP(E950,$L$36:$N$69,3)/VLOOKUP(E950-1,$L$36:$N$69,3)),4),"")</f>
        <v>0</v>
      </c>
    </row>
    <row r="951" spans="4:9" x14ac:dyDescent="0.3">
      <c r="D951" s="26" t="str">
        <f t="shared" si="50"/>
        <v>*</v>
      </c>
      <c r="E951" s="10">
        <f t="shared" si="51"/>
        <v>2053</v>
      </c>
      <c r="F951" s="25" t="str">
        <f t="shared" si="49"/>
        <v>TYEP</v>
      </c>
      <c r="I951" s="29">
        <f>IFERROR(ROUNDDOWN(VLOOKUP(F951,INDATA_FILL_DEMAND!$E$4:$F$251,2,FALSE)*(VLOOKUP(E951,$L$36:$N$69,3)/VLOOKUP(E951-1,$L$36:$N$69,3)),4),"")</f>
        <v>0</v>
      </c>
    </row>
    <row r="952" spans="4:9" x14ac:dyDescent="0.3">
      <c r="D952" s="26" t="str">
        <f t="shared" si="50"/>
        <v>*</v>
      </c>
      <c r="E952" s="10">
        <f t="shared" si="51"/>
        <v>2053</v>
      </c>
      <c r="F952" s="25" t="str">
        <f t="shared" si="49"/>
        <v>TYEP-C</v>
      </c>
      <c r="I952" s="29">
        <f>IFERROR(ROUNDDOWN(VLOOKUP(F952,INDATA_FILL_DEMAND!$E$4:$F$251,2,FALSE)*(VLOOKUP(E952,$L$36:$N$69,3)/VLOOKUP(E952-1,$L$36:$N$69,3)),4),"")</f>
        <v>0</v>
      </c>
    </row>
    <row r="953" spans="4:9" x14ac:dyDescent="0.3">
      <c r="D953" s="26" t="str">
        <f t="shared" si="50"/>
        <v>*</v>
      </c>
      <c r="E953" s="10">
        <f t="shared" si="51"/>
        <v>2053</v>
      </c>
      <c r="F953" s="25" t="str">
        <f t="shared" si="49"/>
        <v>TYNP</v>
      </c>
      <c r="I953" s="29">
        <f>IFERROR(ROUNDDOWN(VLOOKUP(F953,INDATA_FILL_DEMAND!$E$4:$F$251,2,FALSE)*(VLOOKUP(E953,$L$36:$N$69,3)/VLOOKUP(E953-1,$L$36:$N$69,3)),4),"")</f>
        <v>0</v>
      </c>
    </row>
    <row r="954" spans="4:9" x14ac:dyDescent="0.3">
      <c r="D954" s="26" t="str">
        <f t="shared" si="50"/>
        <v>*</v>
      </c>
      <c r="E954" s="10">
        <f t="shared" si="51"/>
        <v>2053</v>
      </c>
      <c r="F954" s="25" t="str">
        <f t="shared" si="49"/>
        <v>TYNP-C</v>
      </c>
      <c r="I954" s="29">
        <f>IFERROR(ROUNDDOWN(VLOOKUP(F954,INDATA_FILL_DEMAND!$E$4:$F$251,2,FALSE)*(VLOOKUP(E954,$L$36:$N$69,3)/VLOOKUP(E954-1,$L$36:$N$69,3)),4),"")</f>
        <v>0</v>
      </c>
    </row>
    <row r="955" spans="4:9" x14ac:dyDescent="0.3">
      <c r="D955" s="26" t="str">
        <f t="shared" si="50"/>
        <v>*</v>
      </c>
      <c r="E955" s="10">
        <f t="shared" si="51"/>
        <v>2053</v>
      </c>
      <c r="F955" s="25" t="str">
        <f t="shared" si="49"/>
        <v>TLEF</v>
      </c>
      <c r="I955" s="29">
        <f>IFERROR(ROUNDDOWN(VLOOKUP(F955,INDATA_FILL_DEMAND!$E$4:$F$251,2,FALSE)*(VLOOKUP(E955,$L$36:$N$69,3)/VLOOKUP(E955-1,$L$36:$N$69,3)),4),"")</f>
        <v>0</v>
      </c>
    </row>
    <row r="956" spans="4:9" x14ac:dyDescent="0.3">
      <c r="D956" s="26" t="str">
        <f t="shared" si="50"/>
        <v>*</v>
      </c>
      <c r="E956" s="10">
        <f t="shared" si="51"/>
        <v>2053</v>
      </c>
      <c r="F956" s="25" t="str">
        <f t="shared" si="49"/>
        <v>TLEF-C</v>
      </c>
      <c r="I956" s="29">
        <f>IFERROR(ROUNDDOWN(VLOOKUP(F956,INDATA_FILL_DEMAND!$E$4:$F$251,2,FALSE)*(VLOOKUP(E956,$L$36:$N$69,3)/VLOOKUP(E956-1,$L$36:$N$69,3)),4),"")</f>
        <v>0</v>
      </c>
    </row>
    <row r="957" spans="4:9" x14ac:dyDescent="0.3">
      <c r="D957" s="26" t="str">
        <f t="shared" si="50"/>
        <v>*</v>
      </c>
      <c r="E957" s="10">
        <f t="shared" si="51"/>
        <v>2053</v>
      </c>
      <c r="F957" s="25" t="str">
        <f t="shared" si="49"/>
        <v>TFLL</v>
      </c>
      <c r="I957" s="29">
        <f>IFERROR(ROUNDDOWN(VLOOKUP(F957,INDATA_FILL_DEMAND!$E$4:$F$251,2,FALSE)*(VLOOKUP(E957,$L$36:$N$69,3)/VLOOKUP(E957-1,$L$36:$N$69,3)),4),"")</f>
        <v>0</v>
      </c>
    </row>
    <row r="958" spans="4:9" x14ac:dyDescent="0.3">
      <c r="D958" s="26" t="str">
        <f t="shared" si="50"/>
        <v>*</v>
      </c>
      <c r="E958" s="10">
        <f t="shared" si="51"/>
        <v>2053</v>
      </c>
      <c r="F958" s="25" t="str">
        <f t="shared" ref="F958:F996" si="52">F710</f>
        <v>TFLL-C</v>
      </c>
      <c r="I958" s="29">
        <f>IFERROR(ROUNDDOWN(VLOOKUP(F958,INDATA_FILL_DEMAND!$E$4:$F$251,2,FALSE)*(VLOOKUP(E958,$L$36:$N$69,3)/VLOOKUP(E958-1,$L$36:$N$69,3)),4),"")</f>
        <v>0</v>
      </c>
    </row>
    <row r="959" spans="4:9" x14ac:dyDescent="0.3">
      <c r="D959" s="26" t="str">
        <f t="shared" si="50"/>
        <v>*</v>
      </c>
      <c r="E959" s="10">
        <f t="shared" si="51"/>
        <v>2053</v>
      </c>
      <c r="F959" s="25" t="str">
        <f t="shared" si="52"/>
        <v>TFLS</v>
      </c>
      <c r="I959" s="29">
        <f>IFERROR(ROUNDDOWN(VLOOKUP(F959,INDATA_FILL_DEMAND!$E$4:$F$251,2,FALSE)*(VLOOKUP(E959,$L$36:$N$69,3)/VLOOKUP(E959-1,$L$36:$N$69,3)),4),"")</f>
        <v>0</v>
      </c>
    </row>
    <row r="960" spans="4:9" x14ac:dyDescent="0.3">
      <c r="D960" s="26" t="str">
        <f t="shared" si="50"/>
        <v>*</v>
      </c>
      <c r="E960" s="10">
        <f t="shared" si="51"/>
        <v>2053</v>
      </c>
      <c r="F960" s="25" t="str">
        <f t="shared" si="52"/>
        <v>TFLS-C</v>
      </c>
      <c r="I960" s="29">
        <f>IFERROR(ROUNDDOWN(VLOOKUP(F960,INDATA_FILL_DEMAND!$E$4:$F$251,2,FALSE)*(VLOOKUP(E960,$L$36:$N$69,3)/VLOOKUP(E960-1,$L$36:$N$69,3)),4),"")</f>
        <v>0</v>
      </c>
    </row>
    <row r="961" spans="4:9" x14ac:dyDescent="0.3">
      <c r="D961" s="26" t="str">
        <f t="shared" si="50"/>
        <v>*</v>
      </c>
      <c r="E961" s="10">
        <f t="shared" si="51"/>
        <v>2053</v>
      </c>
      <c r="F961" s="25" t="str">
        <f t="shared" si="52"/>
        <v>TFML</v>
      </c>
      <c r="I961" s="29">
        <f>IFERROR(ROUNDDOWN(VLOOKUP(F961,INDATA_FILL_DEMAND!$E$4:$F$251,2,FALSE)*(VLOOKUP(E961,$L$36:$N$69,3)/VLOOKUP(E961-1,$L$36:$N$69,3)),4),"")</f>
        <v>0</v>
      </c>
    </row>
    <row r="962" spans="4:9" x14ac:dyDescent="0.3">
      <c r="D962" s="26" t="str">
        <f t="shared" si="50"/>
        <v>*</v>
      </c>
      <c r="E962" s="10">
        <f t="shared" si="51"/>
        <v>2053</v>
      </c>
      <c r="F962" s="25" t="str">
        <f t="shared" si="52"/>
        <v>TFML-C</v>
      </c>
      <c r="I962" s="29">
        <f>IFERROR(ROUNDDOWN(VLOOKUP(F962,INDATA_FILL_DEMAND!$E$4:$F$251,2,FALSE)*(VLOOKUP(E962,$L$36:$N$69,3)/VLOOKUP(E962-1,$L$36:$N$69,3)),4),"")</f>
        <v>0</v>
      </c>
    </row>
    <row r="963" spans="4:9" x14ac:dyDescent="0.3">
      <c r="D963" s="26" t="str">
        <f t="shared" si="50"/>
        <v>*</v>
      </c>
      <c r="E963" s="10">
        <f t="shared" si="51"/>
        <v>2053</v>
      </c>
      <c r="F963" s="25" t="str">
        <f t="shared" si="52"/>
        <v>TFMS</v>
      </c>
      <c r="I963" s="29">
        <f>IFERROR(ROUNDDOWN(VLOOKUP(F963,INDATA_FILL_DEMAND!$E$4:$F$251,2,FALSE)*(VLOOKUP(E963,$L$36:$N$69,3)/VLOOKUP(E963-1,$L$36:$N$69,3)),4),"")</f>
        <v>0</v>
      </c>
    </row>
    <row r="964" spans="4:9" x14ac:dyDescent="0.3">
      <c r="D964" s="26" t="str">
        <f t="shared" si="50"/>
        <v>*</v>
      </c>
      <c r="E964" s="10">
        <f t="shared" si="51"/>
        <v>2053</v>
      </c>
      <c r="F964" s="25" t="str">
        <f t="shared" si="52"/>
        <v>TFMS-C</v>
      </c>
      <c r="I964" s="29">
        <f>IFERROR(ROUNDDOWN(VLOOKUP(F964,INDATA_FILL_DEMAND!$E$4:$F$251,2,FALSE)*(VLOOKUP(E964,$L$36:$N$69,3)/VLOOKUP(E964-1,$L$36:$N$69,3)),4),"")</f>
        <v>0</v>
      </c>
    </row>
    <row r="965" spans="4:9" x14ac:dyDescent="0.3">
      <c r="D965" s="26" t="str">
        <f t="shared" si="50"/>
        <v>*</v>
      </c>
      <c r="E965" s="10">
        <f t="shared" si="51"/>
        <v>2053</v>
      </c>
      <c r="F965" s="25" t="str">
        <f t="shared" si="52"/>
        <v>TFRL</v>
      </c>
      <c r="I965" s="29">
        <f>IFERROR(ROUNDDOWN(VLOOKUP(F965,INDATA_FILL_DEMAND!$E$4:$F$251,2,FALSE)*(VLOOKUP(E965,$L$36:$N$69,3)/VLOOKUP(E965-1,$L$36:$N$69,3)),4),"")</f>
        <v>0</v>
      </c>
    </row>
    <row r="966" spans="4:9" x14ac:dyDescent="0.3">
      <c r="D966" s="26" t="str">
        <f t="shared" si="50"/>
        <v>*</v>
      </c>
      <c r="E966" s="10">
        <f t="shared" si="51"/>
        <v>2053</v>
      </c>
      <c r="F966" s="25" t="str">
        <f t="shared" si="52"/>
        <v>TFRL-C</v>
      </c>
      <c r="I966" s="29">
        <f>IFERROR(ROUNDDOWN(VLOOKUP(F966,INDATA_FILL_DEMAND!$E$4:$F$251,2,FALSE)*(VLOOKUP(E966,$L$36:$N$69,3)/VLOOKUP(E966-1,$L$36:$N$69,3)),4),"")</f>
        <v>0</v>
      </c>
    </row>
    <row r="967" spans="4:9" x14ac:dyDescent="0.3">
      <c r="D967" s="26" t="str">
        <f t="shared" si="50"/>
        <v>*</v>
      </c>
      <c r="E967" s="10">
        <f t="shared" si="51"/>
        <v>2053</v>
      </c>
      <c r="F967" s="25" t="str">
        <f t="shared" si="52"/>
        <v>TFRS</v>
      </c>
      <c r="I967" s="29">
        <f>IFERROR(ROUNDDOWN(VLOOKUP(F967,INDATA_FILL_DEMAND!$E$4:$F$251,2,FALSE)*(VLOOKUP(E967,$L$36:$N$69,3)/VLOOKUP(E967-1,$L$36:$N$69,3)),4),"")</f>
        <v>0</v>
      </c>
    </row>
    <row r="968" spans="4:9" x14ac:dyDescent="0.3">
      <c r="D968" s="26" t="str">
        <f t="shared" si="50"/>
        <v>*</v>
      </c>
      <c r="E968" s="10">
        <f t="shared" si="51"/>
        <v>2053</v>
      </c>
      <c r="F968" s="25" t="str">
        <f t="shared" si="52"/>
        <v>TFRS-C</v>
      </c>
      <c r="I968" s="29">
        <f>IFERROR(ROUNDDOWN(VLOOKUP(F968,INDATA_FILL_DEMAND!$E$4:$F$251,2,FALSE)*(VLOOKUP(E968,$L$36:$N$69,3)/VLOOKUP(E968-1,$L$36:$N$69,3)),4),"")</f>
        <v>0</v>
      </c>
    </row>
    <row r="969" spans="4:9" x14ac:dyDescent="0.3">
      <c r="D969" s="26" t="str">
        <f t="shared" si="50"/>
        <v>*</v>
      </c>
      <c r="E969" s="10">
        <f t="shared" si="51"/>
        <v>2053</v>
      </c>
      <c r="F969" s="25" t="str">
        <f t="shared" si="52"/>
        <v>TNB</v>
      </c>
      <c r="I969" s="29">
        <f>IFERROR(ROUNDDOWN(VLOOKUP(F969,INDATA_FILL_DEMAND!$E$4:$F$251,2,FALSE)*(VLOOKUP(E969,$L$36:$N$69,3)/VLOOKUP(E969-1,$L$36:$N$69,3)),4),"")</f>
        <v>0</v>
      </c>
    </row>
    <row r="970" spans="4:9" x14ac:dyDescent="0.3">
      <c r="D970" s="26" t="str">
        <f t="shared" si="50"/>
        <v>*</v>
      </c>
      <c r="E970" s="10">
        <f t="shared" si="51"/>
        <v>2053</v>
      </c>
      <c r="F970" s="25" t="str">
        <f t="shared" si="52"/>
        <v>TNB-C</v>
      </c>
      <c r="I970" s="29">
        <f>IFERROR(ROUNDDOWN(VLOOKUP(F970,INDATA_FILL_DEMAND!$E$4:$F$251,2,FALSE)*(VLOOKUP(E970,$L$36:$N$69,3)/VLOOKUP(E970-1,$L$36:$N$69,3)),4),"")</f>
        <v>0</v>
      </c>
    </row>
    <row r="971" spans="4:9" x14ac:dyDescent="0.3">
      <c r="D971" s="26" t="str">
        <f t="shared" si="50"/>
        <v>*</v>
      </c>
      <c r="E971" s="10">
        <f t="shared" si="51"/>
        <v>2053</v>
      </c>
      <c r="F971" s="25" t="str">
        <f t="shared" si="52"/>
        <v>TOV</v>
      </c>
      <c r="I971" s="29">
        <f>IFERROR(ROUNDDOWN(VLOOKUP(F971,INDATA_FILL_DEMAND!$E$4:$F$251,2,FALSE)*(VLOOKUP(E971,$L$36:$N$69,3)/VLOOKUP(E971-1,$L$36:$N$69,3)),4),"")</f>
        <v>0</v>
      </c>
    </row>
    <row r="972" spans="4:9" x14ac:dyDescent="0.3">
      <c r="D972" s="26" t="str">
        <f t="shared" si="50"/>
        <v>*</v>
      </c>
      <c r="E972" s="10">
        <f t="shared" si="51"/>
        <v>2053</v>
      </c>
      <c r="F972" s="25" t="str">
        <f t="shared" si="52"/>
        <v>TOV-C</v>
      </c>
      <c r="I972" s="29">
        <f>IFERROR(ROUNDDOWN(VLOOKUP(F972,INDATA_FILL_DEMAND!$E$4:$F$251,2,FALSE)*(VLOOKUP(E972,$L$36:$N$69,3)/VLOOKUP(E972-1,$L$36:$N$69,3)),4),"")</f>
        <v>0</v>
      </c>
    </row>
    <row r="973" spans="4:9" x14ac:dyDescent="0.3">
      <c r="D973" s="26" t="str">
        <f t="shared" si="50"/>
        <v>*</v>
      </c>
      <c r="E973" s="10">
        <f t="shared" si="51"/>
        <v>2053</v>
      </c>
      <c r="F973" s="25" t="str">
        <f t="shared" si="52"/>
        <v>TTF</v>
      </c>
      <c r="I973" s="29">
        <f>IFERROR(ROUNDDOWN(VLOOKUP(F973,INDATA_FILL_DEMAND!$E$4:$F$251,2,FALSE)*(VLOOKUP(E973,$L$36:$N$69,3)/VLOOKUP(E973-1,$L$36:$N$69,3)),4),"")</f>
        <v>0</v>
      </c>
    </row>
    <row r="974" spans="4:9" x14ac:dyDescent="0.3">
      <c r="D974" s="26" t="str">
        <f t="shared" ref="D974:D996" si="53">IF(AND(ISNUMBER(I974),I974&gt;0),"Demand","*")</f>
        <v>*</v>
      </c>
      <c r="E974" s="10">
        <f t="shared" si="51"/>
        <v>2053</v>
      </c>
      <c r="F974" s="25" t="str">
        <f t="shared" si="52"/>
        <v>TTF-C</v>
      </c>
      <c r="I974" s="29">
        <f>IFERROR(ROUNDDOWN(VLOOKUP(F974,INDATA_FILL_DEMAND!$E$4:$F$251,2,FALSE)*(VLOOKUP(E974,$L$36:$N$69,3)/VLOOKUP(E974-1,$L$36:$N$69,3)),4),"")</f>
        <v>0</v>
      </c>
    </row>
    <row r="975" spans="4:9" x14ac:dyDescent="0.3">
      <c r="D975" s="26" t="str">
        <f t="shared" si="53"/>
        <v>*</v>
      </c>
      <c r="E975" s="10">
        <f t="shared" si="51"/>
        <v>2053</v>
      </c>
      <c r="F975" s="25" t="str">
        <f t="shared" si="52"/>
        <v>TYEF</v>
      </c>
      <c r="I975" s="29">
        <f>IFERROR(ROUNDDOWN(VLOOKUP(F975,INDATA_FILL_DEMAND!$E$4:$F$251,2,FALSE)*(VLOOKUP(E975,$L$36:$N$69,3)/VLOOKUP(E975-1,$L$36:$N$69,3)),4),"")</f>
        <v>0</v>
      </c>
    </row>
    <row r="976" spans="4:9" x14ac:dyDescent="0.3">
      <c r="D976" s="26" t="str">
        <f t="shared" si="53"/>
        <v>*</v>
      </c>
      <c r="E976" s="10">
        <f t="shared" si="51"/>
        <v>2053</v>
      </c>
      <c r="F976" s="25" t="str">
        <f t="shared" si="52"/>
        <v>TYEF-C</v>
      </c>
      <c r="I976" s="29">
        <f>IFERROR(ROUNDDOWN(VLOOKUP(F976,INDATA_FILL_DEMAND!$E$4:$F$251,2,FALSE)*(VLOOKUP(E976,$L$36:$N$69,3)/VLOOKUP(E976-1,$L$36:$N$69,3)),4),"")</f>
        <v>0</v>
      </c>
    </row>
    <row r="977" spans="4:9" x14ac:dyDescent="0.3">
      <c r="D977" s="26" t="str">
        <f t="shared" si="53"/>
        <v>*</v>
      </c>
      <c r="E977" s="10">
        <f t="shared" si="51"/>
        <v>2053</v>
      </c>
      <c r="F977" s="25" t="str">
        <f t="shared" si="52"/>
        <v>TYNF</v>
      </c>
      <c r="I977" s="29">
        <f>IFERROR(ROUNDDOWN(VLOOKUP(F977,INDATA_FILL_DEMAND!$E$4:$F$251,2,FALSE)*(VLOOKUP(E977,$L$36:$N$69,3)/VLOOKUP(E977-1,$L$36:$N$69,3)),4),"")</f>
        <v>0</v>
      </c>
    </row>
    <row r="978" spans="4:9" x14ac:dyDescent="0.3">
      <c r="D978" s="26" t="str">
        <f t="shared" si="53"/>
        <v>*</v>
      </c>
      <c r="E978" s="10">
        <f t="shared" si="51"/>
        <v>2053</v>
      </c>
      <c r="F978" s="25" t="str">
        <f t="shared" si="52"/>
        <v>TYNF-C</v>
      </c>
      <c r="I978" s="29">
        <f>IFERROR(ROUNDDOWN(VLOOKUP(F978,INDATA_FILL_DEMAND!$E$4:$F$251,2,FALSE)*(VLOOKUP(E978,$L$36:$N$69,3)/VLOOKUP(E978-1,$L$36:$N$69,3)),4),"")</f>
        <v>0</v>
      </c>
    </row>
    <row r="979" spans="4:9" x14ac:dyDescent="0.3">
      <c r="D979" s="26" t="str">
        <f t="shared" si="53"/>
        <v>Demand</v>
      </c>
      <c r="E979" s="10">
        <f t="shared" si="51"/>
        <v>2053</v>
      </c>
      <c r="F979" s="25" t="str">
        <f t="shared" si="52"/>
        <v>PLIG</v>
      </c>
      <c r="I979" s="29">
        <f>IFERROR(ROUNDDOWN(VLOOKUP(F979,INDATA_FILL_DEMAND!$E$4:$F$251,2,FALSE)*(VLOOKUP(E979,$L$36:$N$69,3)/VLOOKUP(E979-1,$L$36:$N$69,3)),4),"")</f>
        <v>12.9124</v>
      </c>
    </row>
    <row r="980" spans="4:9" x14ac:dyDescent="0.3">
      <c r="D980" s="26" t="str">
        <f t="shared" si="53"/>
        <v>*</v>
      </c>
      <c r="E980" s="10">
        <f t="shared" si="51"/>
        <v>2053</v>
      </c>
      <c r="F980" s="25" t="str">
        <f t="shared" si="52"/>
        <v>IDA</v>
      </c>
      <c r="I980" s="29">
        <f>IFERROR(ROUNDDOWN(VLOOKUP(F980,INDATA_FILL_DEMAND!$E$4:$F$251,2,FALSE)*(VLOOKUP(E980,$L$36:$N$69,3)/VLOOKUP(E980-1,$L$36:$N$69,3)),4),"")</f>
        <v>0</v>
      </c>
    </row>
    <row r="981" spans="4:9" x14ac:dyDescent="0.3">
      <c r="D981" s="26" t="str">
        <f t="shared" si="53"/>
        <v>*</v>
      </c>
      <c r="E981" s="10">
        <f t="shared" si="51"/>
        <v>2053</v>
      </c>
      <c r="F981" s="25" t="str">
        <f t="shared" si="52"/>
        <v>IDB</v>
      </c>
      <c r="I981" s="29">
        <f>IFERROR(ROUNDDOWN(VLOOKUP(F981,INDATA_FILL_DEMAND!$E$4:$F$251,2,FALSE)*(VLOOKUP(E981,$L$36:$N$69,3)/VLOOKUP(E981-1,$L$36:$N$69,3)),4),"")</f>
        <v>0</v>
      </c>
    </row>
    <row r="982" spans="4:9" x14ac:dyDescent="0.3">
      <c r="D982" s="26" t="str">
        <f t="shared" si="53"/>
        <v>*</v>
      </c>
      <c r="E982" s="10">
        <f t="shared" si="51"/>
        <v>2053</v>
      </c>
      <c r="F982" s="25" t="str">
        <f t="shared" si="52"/>
        <v>IDC</v>
      </c>
      <c r="I982" s="29">
        <f>IFERROR(ROUNDDOWN(VLOOKUP(F982,INDATA_FILL_DEMAND!$E$4:$F$251,2,FALSE)*(VLOOKUP(E982,$L$36:$N$69,3)/VLOOKUP(E982-1,$L$36:$N$69,3)),4),"")</f>
        <v>0</v>
      </c>
    </row>
    <row r="983" spans="4:9" x14ac:dyDescent="0.3">
      <c r="D983" s="26" t="str">
        <f t="shared" si="53"/>
        <v>*</v>
      </c>
      <c r="E983" s="10">
        <f t="shared" si="51"/>
        <v>2053</v>
      </c>
      <c r="F983" s="25" t="str">
        <f t="shared" si="52"/>
        <v>IDD</v>
      </c>
      <c r="I983" s="29">
        <f>IFERROR(ROUNDDOWN(VLOOKUP(F983,INDATA_FILL_DEMAND!$E$4:$F$251,2,FALSE)*(VLOOKUP(E983,$L$36:$N$69,3)/VLOOKUP(E983-1,$L$36:$N$69,3)),4),"")</f>
        <v>0</v>
      </c>
    </row>
    <row r="984" spans="4:9" x14ac:dyDescent="0.3">
      <c r="D984" s="26" t="str">
        <f t="shared" si="53"/>
        <v>*</v>
      </c>
      <c r="E984" s="10">
        <f t="shared" si="51"/>
        <v>2053</v>
      </c>
      <c r="F984" s="25" t="str">
        <f t="shared" si="52"/>
        <v>IDE</v>
      </c>
      <c r="I984" s="29">
        <f>IFERROR(ROUNDDOWN(VLOOKUP(F984,INDATA_FILL_DEMAND!$E$4:$F$251,2,FALSE)*(VLOOKUP(E984,$L$36:$N$69,3)/VLOOKUP(E984-1,$L$36:$N$69,3)),4),"")</f>
        <v>0</v>
      </c>
    </row>
    <row r="985" spans="4:9" x14ac:dyDescent="0.3">
      <c r="D985" s="26" t="str">
        <f t="shared" si="53"/>
        <v>*</v>
      </c>
      <c r="E985" s="10">
        <f t="shared" si="51"/>
        <v>2053</v>
      </c>
      <c r="F985" s="25" t="str">
        <f t="shared" si="52"/>
        <v>IDF</v>
      </c>
      <c r="I985" s="29">
        <f>IFERROR(ROUNDDOWN(VLOOKUP(F985,INDATA_FILL_DEMAND!$E$4:$F$251,2,FALSE)*(VLOOKUP(E985,$L$36:$N$69,3)/VLOOKUP(E985-1,$L$36:$N$69,3)),4),"")</f>
        <v>0</v>
      </c>
    </row>
    <row r="986" spans="4:9" x14ac:dyDescent="0.3">
      <c r="D986" s="26" t="str">
        <f t="shared" si="53"/>
        <v>*</v>
      </c>
      <c r="E986" s="10">
        <f t="shared" si="51"/>
        <v>2053</v>
      </c>
      <c r="F986" s="25" t="str">
        <f t="shared" si="52"/>
        <v>IDG</v>
      </c>
      <c r="I986" s="29">
        <f>IFERROR(ROUNDDOWN(VLOOKUP(F986,INDATA_FILL_DEMAND!$E$4:$F$251,2,FALSE)*(VLOOKUP(E986,$L$36:$N$69,3)/VLOOKUP(E986-1,$L$36:$N$69,3)),4),"")</f>
        <v>0</v>
      </c>
    </row>
    <row r="987" spans="4:9" x14ac:dyDescent="0.3">
      <c r="D987" s="26" t="str">
        <f t="shared" si="53"/>
        <v>*</v>
      </c>
      <c r="E987" s="10">
        <f t="shared" si="51"/>
        <v>2053</v>
      </c>
      <c r="F987" s="25" t="str">
        <f t="shared" si="52"/>
        <v>IDH</v>
      </c>
      <c r="I987" s="29">
        <f>IFERROR(ROUNDDOWN(VLOOKUP(F987,INDATA_FILL_DEMAND!$E$4:$F$251,2,FALSE)*(VLOOKUP(E987,$L$36:$N$69,3)/VLOOKUP(E987-1,$L$36:$N$69,3)),4),"")</f>
        <v>0</v>
      </c>
    </row>
    <row r="988" spans="4:9" x14ac:dyDescent="0.3">
      <c r="D988" s="26" t="str">
        <f t="shared" si="53"/>
        <v>*</v>
      </c>
      <c r="E988" s="10">
        <f t="shared" si="51"/>
        <v>2053</v>
      </c>
      <c r="F988" s="25" t="str">
        <f t="shared" si="52"/>
        <v>WAT</v>
      </c>
      <c r="I988" s="29">
        <f>IFERROR(ROUNDDOWN(VLOOKUP(F988,INDATA_FILL_DEMAND!$E$4:$F$251,2,FALSE)*(VLOOKUP(E988,$L$36:$N$69,3)/VLOOKUP(E988-1,$L$36:$N$69,3)),4),"")</f>
        <v>0</v>
      </c>
    </row>
    <row r="989" spans="4:9" x14ac:dyDescent="0.3">
      <c r="D989" s="26" t="str">
        <f t="shared" si="53"/>
        <v>*</v>
      </c>
      <c r="E989" s="10">
        <f t="shared" si="51"/>
        <v>2053</v>
      </c>
      <c r="F989" s="25" t="str">
        <f t="shared" si="52"/>
        <v>WMSU</v>
      </c>
      <c r="I989" s="29">
        <f>IFERROR(ROUNDDOWN(VLOOKUP(F989,INDATA_FILL_DEMAND!$E$4:$F$251,2,FALSE)*(VLOOKUP(E989,$L$36:$N$69,3)/VLOOKUP(E989-1,$L$36:$N$69,3)),4),"")</f>
        <v>0</v>
      </c>
    </row>
    <row r="990" spans="4:9" x14ac:dyDescent="0.3">
      <c r="D990" s="26" t="str">
        <f t="shared" si="53"/>
        <v>*</v>
      </c>
      <c r="E990" s="10">
        <f t="shared" si="51"/>
        <v>2053</v>
      </c>
      <c r="F990" s="25" t="str">
        <f t="shared" si="52"/>
        <v>WMSR</v>
      </c>
      <c r="I990" s="29">
        <f>IFERROR(ROUNDDOWN(VLOOKUP(F990,INDATA_FILL_DEMAND!$E$4:$F$251,2,FALSE)*(VLOOKUP(E990,$L$36:$N$69,3)/VLOOKUP(E990-1,$L$36:$N$69,3)),4),"")</f>
        <v>0</v>
      </c>
    </row>
    <row r="991" spans="4:9" x14ac:dyDescent="0.3">
      <c r="D991" s="26" t="str">
        <f t="shared" si="53"/>
        <v>*</v>
      </c>
      <c r="E991" s="10">
        <f t="shared" si="51"/>
        <v>2053</v>
      </c>
      <c r="F991" s="25" t="str">
        <f t="shared" si="52"/>
        <v>WMSRPL</v>
      </c>
      <c r="I991" s="29">
        <f>IFERROR(ROUNDDOWN(VLOOKUP(F991,INDATA_FILL_DEMAND!$E$4:$F$251,2,FALSE)*(VLOOKUP(E991,$L$36:$N$69,3)/VLOOKUP(E991-1,$L$36:$N$69,3)),4),"")</f>
        <v>0</v>
      </c>
    </row>
    <row r="992" spans="4:9" x14ac:dyDescent="0.3">
      <c r="D992" s="26" t="str">
        <f t="shared" si="53"/>
        <v>*</v>
      </c>
      <c r="E992" s="10">
        <f t="shared" si="51"/>
        <v>2053</v>
      </c>
      <c r="F992" s="25" t="str">
        <f t="shared" si="52"/>
        <v>WMSRM</v>
      </c>
      <c r="I992" s="29">
        <f>IFERROR(ROUNDDOWN(VLOOKUP(F992,INDATA_FILL_DEMAND!$E$4:$F$251,2,FALSE)*(VLOOKUP(E992,$L$36:$N$69,3)/VLOOKUP(E992-1,$L$36:$N$69,3)),4),"")</f>
        <v>0</v>
      </c>
    </row>
    <row r="993" spans="4:9" x14ac:dyDescent="0.3">
      <c r="D993" s="26" t="str">
        <f t="shared" si="53"/>
        <v>*</v>
      </c>
      <c r="E993" s="10">
        <f t="shared" si="51"/>
        <v>2053</v>
      </c>
      <c r="F993" s="25" t="str">
        <f t="shared" si="52"/>
        <v>WMSRPA</v>
      </c>
      <c r="I993" s="29">
        <f>IFERROR(ROUNDDOWN(VLOOKUP(F993,INDATA_FILL_DEMAND!$E$4:$F$251,2,FALSE)*(VLOOKUP(E993,$L$36:$N$69,3)/VLOOKUP(E993-1,$L$36:$N$69,3)),4),"")</f>
        <v>0</v>
      </c>
    </row>
    <row r="994" spans="4:9" x14ac:dyDescent="0.3">
      <c r="D994" s="26" t="str">
        <f t="shared" si="53"/>
        <v>*</v>
      </c>
      <c r="E994" s="10">
        <f t="shared" si="51"/>
        <v>2053</v>
      </c>
      <c r="F994" s="25" t="str">
        <f t="shared" si="52"/>
        <v>WMSRG</v>
      </c>
      <c r="I994" s="29">
        <f>IFERROR(ROUNDDOWN(VLOOKUP(F994,INDATA_FILL_DEMAND!$E$4:$F$251,2,FALSE)*(VLOOKUP(E994,$L$36:$N$69,3)/VLOOKUP(E994-1,$L$36:$N$69,3)),4),"")</f>
        <v>0</v>
      </c>
    </row>
    <row r="995" spans="4:9" x14ac:dyDescent="0.3">
      <c r="D995" s="26" t="str">
        <f t="shared" si="53"/>
        <v>*</v>
      </c>
      <c r="E995" s="10">
        <f t="shared" si="51"/>
        <v>2053</v>
      </c>
      <c r="F995" s="25" t="str">
        <f t="shared" si="52"/>
        <v>WMSO</v>
      </c>
      <c r="I995" s="29">
        <f>IFERROR(ROUNDDOWN(VLOOKUP(F995,INDATA_FILL_DEMAND!$E$4:$F$251,2,FALSE)*(VLOOKUP(E995,$L$36:$N$69,3)/VLOOKUP(E995-1,$L$36:$N$69,3)),4),"")</f>
        <v>0</v>
      </c>
    </row>
    <row r="996" spans="4:9" x14ac:dyDescent="0.3">
      <c r="D996" s="26" t="str">
        <f t="shared" si="53"/>
        <v>*</v>
      </c>
      <c r="E996" s="10">
        <f t="shared" si="51"/>
        <v>2053</v>
      </c>
      <c r="F996" s="25" t="str">
        <f t="shared" si="52"/>
        <v>WWT</v>
      </c>
      <c r="I996" s="29">
        <f>IFERROR(ROUNDDOWN(VLOOKUP(F996,INDATA_FILL_DEMAND!$E$4:$F$251,2,FALSE)*(VLOOKUP(E996,$L$36:$N$69,3)/VLOOKUP(E996-1,$L$36:$N$69,3)),4),"")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hyperlinks>
    <hyperlink ref="Q36" r:id="rId1" display="https://ltu.app.box.com/file/805010922709" xr:uid="{590F6881-5E2F-4D9B-9918-E46B7BCD01CA}"/>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573</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575</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571</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571</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826</v>
      </c>
    </row>
    <row r="2" spans="1:25" x14ac:dyDescent="0.3">
      <c r="C2" t="s">
        <v>577</v>
      </c>
      <c r="N2" s="34" t="s">
        <v>827</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765</v>
      </c>
      <c r="J6" s="5" t="s">
        <v>768</v>
      </c>
      <c r="K6" s="5" t="s">
        <v>770</v>
      </c>
      <c r="L6" s="5" t="s">
        <v>769</v>
      </c>
      <c r="M6" s="7" t="s">
        <v>767</v>
      </c>
      <c r="N6" s="6" t="s">
        <v>226</v>
      </c>
      <c r="O6" s="7" t="s">
        <v>225</v>
      </c>
      <c r="P6" s="5" t="s">
        <v>3</v>
      </c>
      <c r="Q6" s="5" t="s">
        <v>2</v>
      </c>
      <c r="R6" s="5" t="s">
        <v>10</v>
      </c>
      <c r="S6" s="5" t="s">
        <v>0</v>
      </c>
      <c r="T6" s="5" t="s">
        <v>5</v>
      </c>
      <c r="U6" s="5" t="s">
        <v>11</v>
      </c>
      <c r="V6" s="5" t="s">
        <v>4</v>
      </c>
      <c r="W6" s="5" t="s">
        <v>12</v>
      </c>
      <c r="Y6" s="10"/>
    </row>
    <row r="7" spans="1:25" x14ac:dyDescent="0.3">
      <c r="A7" t="s">
        <v>579</v>
      </c>
      <c r="F7"/>
      <c r="G7" t="s">
        <v>761</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764</v>
      </c>
      <c r="W7"/>
      <c r="Y7" s="10"/>
    </row>
    <row r="8" spans="1:25" x14ac:dyDescent="0.3">
      <c r="A8" t="s">
        <v>579</v>
      </c>
      <c r="F8"/>
      <c r="G8" t="s">
        <v>762</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764</v>
      </c>
      <c r="W8"/>
      <c r="Y8" s="10"/>
    </row>
    <row r="9" spans="1:25" x14ac:dyDescent="0.3">
      <c r="A9" t="s">
        <v>579</v>
      </c>
      <c r="F9"/>
      <c r="G9" t="s">
        <v>763</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764</v>
      </c>
      <c r="W9"/>
      <c r="Y9" s="10"/>
    </row>
    <row r="10" spans="1:25" x14ac:dyDescent="0.3">
      <c r="A10" t="s">
        <v>579</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579</v>
      </c>
      <c r="F11"/>
      <c r="G11" t="s">
        <v>766</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764</v>
      </c>
      <c r="W11"/>
      <c r="Y11" s="10"/>
    </row>
    <row r="12" spans="1:25" x14ac:dyDescent="0.3">
      <c r="A12" t="s">
        <v>580</v>
      </c>
      <c r="F12"/>
      <c r="G12" t="s">
        <v>761</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578</v>
      </c>
      <c r="W12"/>
      <c r="Y12" s="10"/>
    </row>
    <row r="13" spans="1:25" x14ac:dyDescent="0.3">
      <c r="A13" t="s">
        <v>580</v>
      </c>
      <c r="F13"/>
      <c r="G13" t="s">
        <v>762</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578</v>
      </c>
      <c r="W13"/>
      <c r="Y13" s="10"/>
    </row>
    <row r="14" spans="1:25" x14ac:dyDescent="0.3">
      <c r="A14" t="s">
        <v>580</v>
      </c>
      <c r="F14"/>
      <c r="G14" t="s">
        <v>763</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578</v>
      </c>
      <c r="W14"/>
      <c r="Y14" s="10"/>
    </row>
    <row r="15" spans="1:25" x14ac:dyDescent="0.3">
      <c r="F15"/>
      <c r="G15" t="s">
        <v>766</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831</v>
      </c>
      <c r="W15"/>
      <c r="Y15" s="10"/>
    </row>
    <row r="16" spans="1:25" x14ac:dyDescent="0.3">
      <c r="A16" t="s">
        <v>580</v>
      </c>
      <c r="F16"/>
      <c r="G16" t="s">
        <v>766</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578</v>
      </c>
      <c r="W16"/>
      <c r="Y16" s="10"/>
    </row>
    <row r="17" spans="1:25" x14ac:dyDescent="0.3">
      <c r="A17" t="s">
        <v>581</v>
      </c>
      <c r="F17"/>
      <c r="G17" t="s">
        <v>761</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*0,93</v>
      </c>
      <c r="Q17" t="s">
        <v>828</v>
      </c>
      <c r="W17"/>
      <c r="Y17" s="10"/>
    </row>
    <row r="18" spans="1:25" x14ac:dyDescent="0.3">
      <c r="A18" t="s">
        <v>581</v>
      </c>
      <c r="F18"/>
      <c r="G18" t="s">
        <v>762</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*0,93</v>
      </c>
      <c r="Q18" t="s">
        <v>828</v>
      </c>
      <c r="W18"/>
      <c r="Y18" s="10"/>
    </row>
    <row r="19" spans="1:25" x14ac:dyDescent="0.3">
      <c r="A19" t="s">
        <v>581</v>
      </c>
      <c r="F19"/>
      <c r="G19" t="s">
        <v>763</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*0,93</v>
      </c>
      <c r="Q19" t="s">
        <v>828</v>
      </c>
      <c r="W19"/>
      <c r="Y19" s="10"/>
    </row>
    <row r="20" spans="1:25" x14ac:dyDescent="0.3">
      <c r="A20" t="s">
        <v>581</v>
      </c>
      <c r="F20"/>
      <c r="G20" t="s">
        <v>766</v>
      </c>
      <c r="H20" s="9">
        <v>2019</v>
      </c>
      <c r="I20" s="9">
        <v>2030</v>
      </c>
      <c r="J20" t="str">
        <f t="shared" si="0"/>
        <v>-EFFICIENCY</v>
      </c>
      <c r="K20"/>
      <c r="L20" s="9" t="str">
        <f>"&gt;="&amp;"0."&amp;RIGHT(M20,LEN(M20)-2)</f>
        <v>&gt;=0.92</v>
      </c>
      <c r="M20" s="9" cm="1">
        <f t="array" ref="M20">ROUNDUP(1-(HLOOKUP(HLOOKUP(VLOOKUP(controller!$E$3,controller!$B$3:$C$32,2,),Scenarios_Qualitative!$H$3:$AK$33,MATCH(N20,Scenarios_Qualitative!$C$3:$C$34,0),FALSE),Scenarios_Data!$B$3:$J$119,MATCH(1,(Scenarios_Data!$B$3:$B$119=N20)*(Scenarios_Data!$G$3:$G$119=I20),0),FALSE)),2)</f>
        <v>0.92</v>
      </c>
      <c r="N20" t="s">
        <v>132</v>
      </c>
      <c r="O20" s="52">
        <v>1</v>
      </c>
      <c r="P20" s="162"/>
      <c r="Q20" t="s">
        <v>828</v>
      </c>
      <c r="W20"/>
      <c r="Y20" s="10"/>
    </row>
    <row r="21" spans="1:25" x14ac:dyDescent="0.3">
      <c r="A21" t="s">
        <v>581</v>
      </c>
      <c r="F21"/>
      <c r="G21" t="s">
        <v>766</v>
      </c>
      <c r="H21" s="9">
        <v>2019</v>
      </c>
      <c r="I21" s="9">
        <v>2030</v>
      </c>
      <c r="J21" t="str">
        <f t="shared" si="0"/>
        <v>-EFFICIENCY</v>
      </c>
      <c r="K21"/>
      <c r="L21" s="9" t="str">
        <f t="shared" si="2"/>
        <v>&lt;0.92</v>
      </c>
      <c r="M21" s="9" cm="1">
        <f t="array" ref="M21">ROUNDUP(1-(HLOOKUP(HLOOKUP(VLOOKUP(controller!$E$3,controller!$B$3:$C$32,2,),Scenarios_Qualitative!$H$3:$AK$33,MATCH(N21,Scenarios_Qualitative!$C$3:$C$34,0),FALSE),Scenarios_Data!$B$3:$J$119,MATCH(1,(Scenarios_Data!$B$3:$B$119=N21)*(Scenarios_Data!$G$3:$G$119=I21),0),FALSE)),2)</f>
        <v>0.92</v>
      </c>
      <c r="N21" t="s">
        <v>132</v>
      </c>
      <c r="O21" s="9" t="str" cm="1">
        <f t="array" ref="O21">"*"&amp;ROUNDUP((1+$O$2*(HLOOKUP(HLOOKUP(VLOOKUP(controller!$E$3,controller!$B$3:$C$32,2,),Scenarios_Qualitative!$H$3:$AK$33,MATCH(N21,Scenarios_Qualitative!$C$3:$C$34,0),FALSE),Scenarios_Data!$B$3:$J$119,MATCH(1,(Scenarios_Data!$B$3:$B$119=N21)*(Scenarios_Data!$G$3:$G$119=I21),0),FALSE))),2)</f>
        <v>*1,08</v>
      </c>
      <c r="Q21" t="s">
        <v>828</v>
      </c>
      <c r="W21"/>
      <c r="Y21" s="10"/>
    </row>
    <row r="22" spans="1:25" x14ac:dyDescent="0.3">
      <c r="A22" t="s">
        <v>830</v>
      </c>
      <c r="F22"/>
      <c r="G22" t="s">
        <v>761</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*0,93</v>
      </c>
      <c r="Q22" t="s">
        <v>829</v>
      </c>
      <c r="W22"/>
      <c r="Y22" s="10"/>
    </row>
    <row r="23" spans="1:25" x14ac:dyDescent="0.3">
      <c r="A23" t="s">
        <v>830</v>
      </c>
      <c r="F23"/>
      <c r="G23" t="s">
        <v>762</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*0,93</v>
      </c>
      <c r="Q23" t="s">
        <v>829</v>
      </c>
      <c r="W23"/>
      <c r="Y23" s="10"/>
    </row>
    <row r="24" spans="1:25" x14ac:dyDescent="0.3">
      <c r="A24" t="s">
        <v>830</v>
      </c>
      <c r="F24"/>
      <c r="G24" t="s">
        <v>763</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*0,93</v>
      </c>
      <c r="Q24" t="s">
        <v>829</v>
      </c>
      <c r="W24"/>
      <c r="Y24" s="10"/>
    </row>
    <row r="25" spans="1:25" x14ac:dyDescent="0.3">
      <c r="A25" t="s">
        <v>830</v>
      </c>
      <c r="F25"/>
      <c r="G25" t="s">
        <v>766</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*1,08</v>
      </c>
      <c r="Q25" t="s">
        <v>829</v>
      </c>
      <c r="W25"/>
      <c r="Y25" s="10"/>
    </row>
    <row r="28" spans="1:25" x14ac:dyDescent="0.3">
      <c r="E28" s="2" t="s">
        <v>13</v>
      </c>
      <c r="F28"/>
      <c r="G28"/>
      <c r="H28" s="9"/>
      <c r="I28" s="9"/>
      <c r="K28"/>
      <c r="O28" s="4"/>
      <c r="P28" s="4"/>
      <c r="Q28" s="4"/>
      <c r="R28" s="4"/>
      <c r="S28" s="4"/>
    </row>
    <row r="29" spans="1:25" ht="43.8" thickBot="1" x14ac:dyDescent="0.35">
      <c r="A29" s="8" t="s">
        <v>771</v>
      </c>
      <c r="B29" s="8" t="s">
        <v>772</v>
      </c>
      <c r="C29" s="8" t="s">
        <v>773</v>
      </c>
      <c r="E29" s="234" t="s">
        <v>9</v>
      </c>
      <c r="F29" s="234" t="s">
        <v>7</v>
      </c>
      <c r="G29" s="234" t="s">
        <v>6</v>
      </c>
      <c r="H29" s="235" t="s">
        <v>1</v>
      </c>
      <c r="I29" s="235" t="s">
        <v>765</v>
      </c>
      <c r="J29" s="234" t="s">
        <v>768</v>
      </c>
      <c r="K29" s="234" t="s">
        <v>770</v>
      </c>
      <c r="L29" s="234" t="s">
        <v>769</v>
      </c>
      <c r="M29" s="235" t="s">
        <v>767</v>
      </c>
      <c r="N29" s="236" t="s">
        <v>226</v>
      </c>
      <c r="O29" s="235" t="s">
        <v>225</v>
      </c>
      <c r="P29" s="234" t="s">
        <v>3</v>
      </c>
      <c r="Q29" s="234" t="s">
        <v>2</v>
      </c>
      <c r="R29" s="234" t="s">
        <v>10</v>
      </c>
      <c r="S29" s="234"/>
    </row>
    <row r="30" spans="1:25" x14ac:dyDescent="0.3">
      <c r="A30" t="s">
        <v>775</v>
      </c>
      <c r="B30" t="s">
        <v>776</v>
      </c>
      <c r="C30" t="s">
        <v>777</v>
      </c>
      <c r="E30" s="31"/>
      <c r="F30" s="229"/>
      <c r="G30" s="230" t="s">
        <v>761</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774</v>
      </c>
      <c r="R30" s="31"/>
      <c r="S30" s="31"/>
    </row>
    <row r="31" spans="1:25" x14ac:dyDescent="0.3">
      <c r="A31" t="s">
        <v>778</v>
      </c>
      <c r="B31" t="s">
        <v>779</v>
      </c>
      <c r="C31" t="s">
        <v>780</v>
      </c>
      <c r="E31" s="31"/>
      <c r="F31" s="229"/>
      <c r="G31" s="230" t="s">
        <v>762</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774</v>
      </c>
      <c r="R31" s="31"/>
      <c r="S31" s="31"/>
    </row>
    <row r="32" spans="1:25" x14ac:dyDescent="0.3">
      <c r="A32" t="s">
        <v>781</v>
      </c>
      <c r="B32" t="s">
        <v>782</v>
      </c>
      <c r="C32" t="s">
        <v>783</v>
      </c>
      <c r="E32" s="31"/>
      <c r="F32" s="229"/>
      <c r="G32" s="230" t="s">
        <v>763</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774</v>
      </c>
      <c r="R32" s="31"/>
      <c r="S32" s="31"/>
    </row>
    <row r="33" spans="1:19" x14ac:dyDescent="0.3">
      <c r="E33" s="31"/>
      <c r="F33" s="229"/>
      <c r="G33" s="230" t="s">
        <v>766</v>
      </c>
      <c r="H33" s="229">
        <v>2020</v>
      </c>
      <c r="I33" s="229">
        <v>2030</v>
      </c>
      <c r="J33" s="31" t="s">
        <v>784</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774</v>
      </c>
      <c r="R33" s="31"/>
      <c r="S33" s="31"/>
    </row>
    <row r="34" spans="1:19" x14ac:dyDescent="0.3">
      <c r="A34" t="s">
        <v>785</v>
      </c>
      <c r="B34" t="s">
        <v>786</v>
      </c>
      <c r="C34" t="s">
        <v>787</v>
      </c>
      <c r="E34" s="31"/>
      <c r="F34" s="229"/>
      <c r="G34" s="230" t="s">
        <v>766</v>
      </c>
      <c r="H34" s="229">
        <v>2020</v>
      </c>
      <c r="I34" s="229">
        <v>2030</v>
      </c>
      <c r="J34" s="31" t="s">
        <v>784</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774</v>
      </c>
      <c r="R34" s="31"/>
      <c r="S34" s="31"/>
    </row>
    <row r="35" spans="1:19" x14ac:dyDescent="0.3">
      <c r="A35" t="s">
        <v>789</v>
      </c>
      <c r="B35" t="s">
        <v>790</v>
      </c>
      <c r="C35" t="s">
        <v>791</v>
      </c>
      <c r="E35" s="31"/>
      <c r="F35" s="229"/>
      <c r="G35" s="230" t="s">
        <v>761</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*0,93</v>
      </c>
      <c r="P35" s="31"/>
      <c r="Q35" s="31" t="s">
        <v>788</v>
      </c>
      <c r="R35" s="31"/>
      <c r="S35" s="31"/>
    </row>
    <row r="36" spans="1:19" x14ac:dyDescent="0.3">
      <c r="A36" t="s">
        <v>792</v>
      </c>
      <c r="B36" t="s">
        <v>793</v>
      </c>
      <c r="C36" t="s">
        <v>794</v>
      </c>
      <c r="E36" s="31"/>
      <c r="F36" s="229"/>
      <c r="G36" s="230" t="s">
        <v>762</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*0,93</v>
      </c>
      <c r="P36" s="31"/>
      <c r="Q36" s="31" t="s">
        <v>788</v>
      </c>
      <c r="R36" s="31"/>
      <c r="S36" s="31"/>
    </row>
    <row r="37" spans="1:19" x14ac:dyDescent="0.3">
      <c r="A37" t="s">
        <v>795</v>
      </c>
      <c r="B37" t="s">
        <v>796</v>
      </c>
      <c r="C37" t="s">
        <v>797</v>
      </c>
      <c r="E37" s="31"/>
      <c r="F37" s="229"/>
      <c r="G37" s="230" t="s">
        <v>763</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*0,93</v>
      </c>
      <c r="P37" s="31"/>
      <c r="Q37" s="31" t="s">
        <v>788</v>
      </c>
      <c r="R37" s="31"/>
      <c r="S37" s="31"/>
    </row>
    <row r="38" spans="1:19" x14ac:dyDescent="0.3">
      <c r="A38" t="s">
        <v>798</v>
      </c>
      <c r="B38" t="s">
        <v>799</v>
      </c>
      <c r="C38" t="s">
        <v>800</v>
      </c>
      <c r="E38" s="31"/>
      <c r="F38" s="229"/>
      <c r="G38" s="230" t="s">
        <v>766</v>
      </c>
      <c r="H38" s="229">
        <v>2020</v>
      </c>
      <c r="I38" s="229">
        <v>2030</v>
      </c>
      <c r="J38" s="31" t="s">
        <v>784</v>
      </c>
      <c r="K38" s="229"/>
      <c r="L38" s="229" t="str">
        <f>"&gt;="&amp;"0."&amp;RIGHT(M38,LEN(M38)-2)</f>
        <v>&gt;=0.93</v>
      </c>
      <c r="M38" s="229" cm="1">
        <f t="array" ref="M38">ROUNDUP(1-$O$2*(HLOOKUP(HLOOKUP(VLOOKUP(controller!$E$3,controller!$B$3:$C$32,2,),Scenarios_Qualitative!$H$3:$AK$33,MATCH(N38,Scenarios_Qualitative!$C$3:$C$34,0),FALSE),Scenarios_Data!$B$3:$J$119,MATCH(1,(Scenarios_Data!$B$3:$B$119=N38)*(Scenarios_Data!$G$3:$G$119=I38),0),FALSE)),2)</f>
        <v>0.93</v>
      </c>
      <c r="N38" s="31" t="s">
        <v>132</v>
      </c>
      <c r="O38" s="229">
        <v>1</v>
      </c>
      <c r="P38" s="31"/>
      <c r="Q38" s="31" t="s">
        <v>788</v>
      </c>
      <c r="R38" s="31"/>
      <c r="S38" s="31"/>
    </row>
    <row r="39" spans="1:19" x14ac:dyDescent="0.3">
      <c r="A39" t="s">
        <v>798</v>
      </c>
      <c r="B39" t="s">
        <v>799</v>
      </c>
      <c r="C39" t="s">
        <v>800</v>
      </c>
      <c r="E39" s="31"/>
      <c r="F39" s="229"/>
      <c r="G39" s="230" t="s">
        <v>766</v>
      </c>
      <c r="H39" s="229">
        <v>2020</v>
      </c>
      <c r="I39" s="229">
        <v>2030</v>
      </c>
      <c r="J39" s="31" t="s">
        <v>784</v>
      </c>
      <c r="K39" s="229"/>
      <c r="L39" s="229" t="str">
        <f t="shared" ref="L39:L74" si="4">"&lt;"&amp;"0."&amp;RIGHT(M39,LEN(M39)-2)</f>
        <v>&lt;0.93</v>
      </c>
      <c r="M39" s="229" cm="1">
        <f t="array" ref="M39">ROUNDUP(1-$O$2*(HLOOKUP(HLOOKUP(VLOOKUP(controller!$E$3,controller!$B$3:$C$32,2,),Scenarios_Qualitative!$H$3:$AK$33,MATCH(N39,Scenarios_Qualitative!$C$3:$C$34,0),FALSE),Scenarios_Data!$B$3:$J$119,MATCH(1,(Scenarios_Data!$B$3:$B$119=N39)*(Scenarios_Data!$G$3:$G$119=I39),0),FALSE)),2)</f>
        <v>0.93</v>
      </c>
      <c r="N39" s="31" t="s">
        <v>132</v>
      </c>
      <c r="O39" s="229" t="str" cm="1">
        <f t="array" ref="O39">"*"&amp;ROUNDUP((1+$O$2*(HLOOKUP(HLOOKUP(VLOOKUP(controller!$E$3,controller!$B$3:$C$32,2,),Scenarios_Qualitative!$H$3:$AK$33,MATCH(N39,Scenarios_Qualitative!$C$3:$C$34,0),FALSE),Scenarios_Data!$B$3:$J$119,MATCH(1,(Scenarios_Data!$B$3:$B$119=N39)*(Scenarios_Data!$G$3:$G$119=I39),0),FALSE))),2)</f>
        <v>*1,08</v>
      </c>
      <c r="P39" s="31"/>
      <c r="Q39" s="31" t="s">
        <v>788</v>
      </c>
      <c r="R39" s="31"/>
      <c r="S39" s="31"/>
    </row>
    <row r="40" spans="1:19" x14ac:dyDescent="0.3">
      <c r="A40" t="s">
        <v>802</v>
      </c>
      <c r="B40" t="s">
        <v>803</v>
      </c>
      <c r="C40" t="s">
        <v>804</v>
      </c>
      <c r="E40" s="31"/>
      <c r="F40" s="229"/>
      <c r="G40" s="230" t="s">
        <v>761</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*0,95</v>
      </c>
      <c r="P40" s="31"/>
      <c r="Q40" s="31" t="s">
        <v>801</v>
      </c>
      <c r="R40" s="31"/>
      <c r="S40" s="31"/>
    </row>
    <row r="41" spans="1:19" x14ac:dyDescent="0.3">
      <c r="A41" t="s">
        <v>805</v>
      </c>
      <c r="B41" t="s">
        <v>806</v>
      </c>
      <c r="E41" s="31"/>
      <c r="F41" s="229"/>
      <c r="G41" s="230" t="s">
        <v>762</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*0,95</v>
      </c>
      <c r="P41" s="31"/>
      <c r="Q41" s="31" t="s">
        <v>801</v>
      </c>
      <c r="R41" s="31"/>
      <c r="S41" s="31"/>
    </row>
    <row r="42" spans="1:19" x14ac:dyDescent="0.3">
      <c r="A42" t="s">
        <v>807</v>
      </c>
      <c r="B42" t="s">
        <v>808</v>
      </c>
      <c r="E42" s="31"/>
      <c r="F42" s="229"/>
      <c r="G42" s="230" t="s">
        <v>763</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*0,95</v>
      </c>
      <c r="P42" s="31"/>
      <c r="Q42" s="31" t="s">
        <v>801</v>
      </c>
      <c r="R42" s="31"/>
      <c r="S42" s="31"/>
    </row>
    <row r="43" spans="1:19" x14ac:dyDescent="0.3">
      <c r="A43" t="s">
        <v>809</v>
      </c>
      <c r="B43" t="s">
        <v>810</v>
      </c>
      <c r="E43" s="31"/>
      <c r="F43" s="229"/>
      <c r="G43" s="230" t="s">
        <v>766</v>
      </c>
      <c r="H43" s="229">
        <v>2020</v>
      </c>
      <c r="I43" s="229">
        <v>2030</v>
      </c>
      <c r="J43" s="31" t="s">
        <v>784</v>
      </c>
      <c r="K43" s="229"/>
      <c r="L43" s="229" t="str">
        <f>"&gt;="&amp;"0."&amp;RIGHT(M43,LEN(M43)-2)</f>
        <v>&gt;=0.95</v>
      </c>
      <c r="M43" s="229" cm="1">
        <f t="array" ref="M43">ROUNDUP(1-$O$2*(HLOOKUP(HLOOKUP(VLOOKUP(controller!$E$3,controller!$B$3:$C$32,2,),Scenarios_Qualitative!$H$3:$AK$33,MATCH(N43,Scenarios_Qualitative!$C$3:$C$34,0),FALSE),Scenarios_Data!$B$3:$J$119,MATCH(1,(Scenarios_Data!$B$3:$B$119=N43)*(Scenarios_Data!$G$3:$G$119=I43),0),FALSE)),2)</f>
        <v>0.95</v>
      </c>
      <c r="N43" s="31" t="s">
        <v>134</v>
      </c>
      <c r="O43" s="229">
        <v>1</v>
      </c>
      <c r="P43" s="31"/>
      <c r="Q43" s="31" t="s">
        <v>801</v>
      </c>
      <c r="R43" s="31"/>
      <c r="S43" s="31"/>
    </row>
    <row r="44" spans="1:19" x14ac:dyDescent="0.3">
      <c r="A44" t="s">
        <v>809</v>
      </c>
      <c r="B44" t="s">
        <v>810</v>
      </c>
      <c r="E44" s="31"/>
      <c r="F44" s="229"/>
      <c r="G44" s="230" t="s">
        <v>766</v>
      </c>
      <c r="H44" s="229">
        <v>2020</v>
      </c>
      <c r="I44" s="229">
        <v>2030</v>
      </c>
      <c r="J44" s="31" t="s">
        <v>784</v>
      </c>
      <c r="K44" s="229"/>
      <c r="L44" s="229" t="str">
        <f t="shared" si="4"/>
        <v>&lt;0.95</v>
      </c>
      <c r="M44" s="229" cm="1">
        <f t="array" ref="M44">ROUNDUP(1-$O$2*(HLOOKUP(HLOOKUP(VLOOKUP(controller!$E$3,controller!$B$3:$C$32,2,),Scenarios_Qualitative!$H$3:$AK$33,MATCH(N44,Scenarios_Qualitative!$C$3:$C$34,0),FALSE),Scenarios_Data!$B$3:$J$119,MATCH(1,(Scenarios_Data!$B$3:$B$119=N44)*(Scenarios_Data!$G$3:$G$119=I44),0),FALSE)),2)</f>
        <v>0.95</v>
      </c>
      <c r="N44" s="31" t="s">
        <v>134</v>
      </c>
      <c r="O44" s="229" t="str" cm="1">
        <f t="array" ref="O44">"*"&amp;ROUNDUP((1+$O$2*(HLOOKUP(HLOOKUP(VLOOKUP(controller!$E$3,controller!$B$3:$C$32,2,),Scenarios_Qualitative!$H$3:$AK$33,MATCH(N44,Scenarios_Qualitative!$C$3:$C$34,0),FALSE),Scenarios_Data!$B$3:$J$119,MATCH(1,(Scenarios_Data!$B$3:$B$119=N44)*(Scenarios_Data!$G$3:$G$119=I44),0),FALSE))),2)</f>
        <v>*1,06</v>
      </c>
      <c r="P44" s="31"/>
      <c r="Q44" s="31" t="s">
        <v>801</v>
      </c>
      <c r="R44" s="31"/>
      <c r="S44" s="31"/>
    </row>
    <row r="45" spans="1:19" x14ac:dyDescent="0.3">
      <c r="A45" t="s">
        <v>811</v>
      </c>
      <c r="B45" t="s">
        <v>812</v>
      </c>
      <c r="E45" s="198"/>
      <c r="F45" s="30"/>
      <c r="G45" s="231" t="s">
        <v>761</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774</v>
      </c>
      <c r="R45" s="198"/>
      <c r="S45" s="198"/>
    </row>
    <row r="46" spans="1:19" x14ac:dyDescent="0.3">
      <c r="A46" t="s">
        <v>813</v>
      </c>
      <c r="B46" t="s">
        <v>814</v>
      </c>
      <c r="E46" s="198"/>
      <c r="F46" s="30"/>
      <c r="G46" s="231" t="s">
        <v>762</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774</v>
      </c>
      <c r="R46" s="198"/>
      <c r="S46" s="198"/>
    </row>
    <row r="47" spans="1:19" x14ac:dyDescent="0.3">
      <c r="A47" t="s">
        <v>815</v>
      </c>
      <c r="B47" t="s">
        <v>816</v>
      </c>
      <c r="E47" s="198"/>
      <c r="F47" s="30"/>
      <c r="G47" s="231" t="s">
        <v>763</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774</v>
      </c>
      <c r="R47" s="198"/>
      <c r="S47" s="198"/>
    </row>
    <row r="48" spans="1:19" x14ac:dyDescent="0.3">
      <c r="A48" t="s">
        <v>817</v>
      </c>
      <c r="B48" t="s">
        <v>818</v>
      </c>
      <c r="E48" s="198"/>
      <c r="F48" s="30"/>
      <c r="G48" s="231" t="s">
        <v>766</v>
      </c>
      <c r="H48" s="30">
        <v>2030</v>
      </c>
      <c r="I48" s="30">
        <v>2050</v>
      </c>
      <c r="J48" s="198" t="s">
        <v>784</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774</v>
      </c>
      <c r="R48" s="198"/>
      <c r="S48" s="198"/>
    </row>
    <row r="49" spans="1:20" x14ac:dyDescent="0.3">
      <c r="A49" t="s">
        <v>817</v>
      </c>
      <c r="B49" t="s">
        <v>818</v>
      </c>
      <c r="E49" s="198"/>
      <c r="F49" s="30"/>
      <c r="G49" s="231" t="s">
        <v>766</v>
      </c>
      <c r="H49" s="30">
        <v>2030</v>
      </c>
      <c r="I49" s="30">
        <v>2050</v>
      </c>
      <c r="J49" s="198" t="s">
        <v>784</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774</v>
      </c>
      <c r="R49" s="198"/>
      <c r="S49" s="198"/>
    </row>
    <row r="50" spans="1:20" x14ac:dyDescent="0.3">
      <c r="B50" t="s">
        <v>819</v>
      </c>
      <c r="E50" s="198"/>
      <c r="F50" s="30"/>
      <c r="G50" s="231" t="s">
        <v>761</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*0,89</v>
      </c>
      <c r="P50" s="198"/>
      <c r="Q50" s="198" t="s">
        <v>788</v>
      </c>
      <c r="R50" s="198"/>
      <c r="S50" s="198"/>
    </row>
    <row r="51" spans="1:20" x14ac:dyDescent="0.3">
      <c r="B51" t="s">
        <v>820</v>
      </c>
      <c r="E51" s="198"/>
      <c r="F51" s="30"/>
      <c r="G51" s="231" t="s">
        <v>762</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*0,89</v>
      </c>
      <c r="P51" s="198"/>
      <c r="Q51" s="198" t="s">
        <v>788</v>
      </c>
      <c r="R51" s="198"/>
      <c r="S51" s="198"/>
    </row>
    <row r="52" spans="1:20" x14ac:dyDescent="0.3">
      <c r="B52" t="s">
        <v>821</v>
      </c>
      <c r="E52" s="198"/>
      <c r="F52" s="30"/>
      <c r="G52" s="231" t="s">
        <v>763</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*0,89</v>
      </c>
      <c r="P52" s="198"/>
      <c r="Q52" s="198" t="s">
        <v>788</v>
      </c>
      <c r="R52" s="198"/>
      <c r="S52" s="198"/>
    </row>
    <row r="53" spans="1:20" x14ac:dyDescent="0.3">
      <c r="E53" s="198"/>
      <c r="F53" s="30"/>
      <c r="G53" s="231" t="s">
        <v>766</v>
      </c>
      <c r="H53" s="30">
        <v>2030</v>
      </c>
      <c r="I53" s="30">
        <v>2050</v>
      </c>
      <c r="J53" s="198" t="s">
        <v>784</v>
      </c>
      <c r="K53" s="30"/>
      <c r="L53" s="30" t="str">
        <f>"&gt;="&amp;"0."&amp;RIGHT(M53,LEN(M53)-2)</f>
        <v>&gt;=0.89</v>
      </c>
      <c r="M53" s="30" cm="1">
        <f t="array" ref="M53">ROUNDUP(1-(HLOOKUP(HLOOKUP(VLOOKUP(controller!$E$3,controller!$B$3:$C$32,2,),Scenarios_Qualitative!$H$3:$AK$33,MATCH(N53,Scenarios_Qualitative!$C$3:$C$34,0),FALSE),Scenarios_Data!$B$3:$J$119,MATCH(1,(Scenarios_Data!$B$3:$B$119=N53)*(Scenarios_Data!$G$3:$G$119=I53),0),FALSE)),2)</f>
        <v>0.89</v>
      </c>
      <c r="N53" s="198" t="str">
        <f>N36</f>
        <v>Technology Advancement  - Green Technologies/ processes - INVCOST, FIXOM, VAROM</v>
      </c>
      <c r="O53" s="30">
        <v>1</v>
      </c>
      <c r="P53" s="198"/>
      <c r="Q53" s="198" t="s">
        <v>788</v>
      </c>
      <c r="R53" s="198"/>
      <c r="S53" s="198"/>
    </row>
    <row r="54" spans="1:20" x14ac:dyDescent="0.3">
      <c r="B54" t="s">
        <v>822</v>
      </c>
      <c r="E54" s="198"/>
      <c r="F54" s="30"/>
      <c r="G54" s="231" t="s">
        <v>766</v>
      </c>
      <c r="H54" s="30">
        <v>2030</v>
      </c>
      <c r="I54" s="30">
        <v>2050</v>
      </c>
      <c r="J54" s="198" t="s">
        <v>784</v>
      </c>
      <c r="K54" s="30"/>
      <c r="L54" s="30" t="str">
        <f t="shared" si="4"/>
        <v>&lt;0.89</v>
      </c>
      <c r="M54" s="30" cm="1">
        <f t="array" ref="M54">ROUNDUP(1-(HLOOKUP(HLOOKUP(VLOOKUP(controller!$E$3,controller!$B$3:$C$32,2,),Scenarios_Qualitative!$H$3:$AK$33,MATCH(N54,Scenarios_Qualitative!$C$3:$C$34,0),FALSE),Scenarios_Data!$B$3:$J$119,MATCH(1,(Scenarios_Data!$B$3:$B$119=N54)*(Scenarios_Data!$G$3:$G$119=I54),0),FALSE)),2)</f>
        <v>0.89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*1,12</v>
      </c>
      <c r="P54" s="198"/>
      <c r="Q54" s="198" t="s">
        <v>788</v>
      </c>
      <c r="R54" s="198"/>
      <c r="S54" s="198"/>
    </row>
    <row r="55" spans="1:20" x14ac:dyDescent="0.3">
      <c r="B55" t="s">
        <v>823</v>
      </c>
      <c r="E55" s="198"/>
      <c r="F55" s="30"/>
      <c r="G55" s="231" t="s">
        <v>761</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*0,78</v>
      </c>
      <c r="P55" s="198"/>
      <c r="Q55" s="198" t="s">
        <v>801</v>
      </c>
      <c r="R55" s="198"/>
      <c r="S55" s="198"/>
    </row>
    <row r="56" spans="1:20" x14ac:dyDescent="0.3">
      <c r="B56" t="s">
        <v>824</v>
      </c>
      <c r="E56" s="198"/>
      <c r="F56" s="30"/>
      <c r="G56" s="231" t="s">
        <v>762</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*0,78</v>
      </c>
      <c r="P56" s="198"/>
      <c r="Q56" s="198" t="s">
        <v>801</v>
      </c>
      <c r="R56" s="198"/>
      <c r="S56" s="198"/>
    </row>
    <row r="57" spans="1:20" x14ac:dyDescent="0.3">
      <c r="B57" t="s">
        <v>825</v>
      </c>
      <c r="E57" s="198"/>
      <c r="F57" s="30"/>
      <c r="G57" s="231" t="s">
        <v>763</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*0,78</v>
      </c>
      <c r="P57" s="198"/>
      <c r="Q57" s="198" t="s">
        <v>801</v>
      </c>
      <c r="R57" s="198"/>
      <c r="S57" s="198"/>
    </row>
    <row r="58" spans="1:20" x14ac:dyDescent="0.3">
      <c r="E58" s="198"/>
      <c r="F58" s="30"/>
      <c r="G58" s="231" t="s">
        <v>766</v>
      </c>
      <c r="H58" s="30">
        <v>2030</v>
      </c>
      <c r="I58" s="30">
        <v>2050</v>
      </c>
      <c r="J58" s="198" t="s">
        <v>784</v>
      </c>
      <c r="K58" s="30"/>
      <c r="L58" s="30" t="str">
        <f>"&gt;="&amp;"0."&amp;RIGHT(M58,LEN(M58)-2)</f>
        <v>&gt;=0.78</v>
      </c>
      <c r="M58" s="30" cm="1">
        <f t="array" ref="M58">ROUNDUP(1-(HLOOKUP(HLOOKUP(VLOOKUP(controller!$E$3,controller!$B$3:$C$32,2,),Scenarios_Qualitative!$H$3:$AK$33,MATCH(N58,Scenarios_Qualitative!$C$3:$C$34,0),FALSE),Scenarios_Data!$B$3:$J$119,MATCH(1,(Scenarios_Data!$B$3:$B$119=N58)*(Scenarios_Data!$G$3:$G$119=I58),0),FALSE)),2)</f>
        <v>0.78</v>
      </c>
      <c r="N58" s="198" t="str">
        <f t="shared" si="6"/>
        <v>Technology Advancement  - Biomass Technologies/ processes - EFFICIENCY</v>
      </c>
      <c r="O58" s="30">
        <v>1</v>
      </c>
      <c r="P58" s="198"/>
      <c r="Q58" s="198" t="s">
        <v>801</v>
      </c>
      <c r="R58" s="198"/>
      <c r="S58" s="198"/>
    </row>
    <row r="59" spans="1:20" x14ac:dyDescent="0.3">
      <c r="E59" s="198"/>
      <c r="F59" s="30"/>
      <c r="G59" s="231" t="s">
        <v>766</v>
      </c>
      <c r="H59" s="30">
        <v>2030</v>
      </c>
      <c r="I59" s="30">
        <v>2050</v>
      </c>
      <c r="J59" s="198" t="s">
        <v>784</v>
      </c>
      <c r="K59" s="30"/>
      <c r="L59" s="30" t="str">
        <f t="shared" si="4"/>
        <v>&lt;0.78</v>
      </c>
      <c r="M59" s="30" cm="1">
        <f t="array" ref="M59">ROUNDUP(1-(HLOOKUP(HLOOKUP(VLOOKUP(controller!$E$3,controller!$B$3:$C$32,2,),Scenarios_Qualitative!$H$3:$AK$33,MATCH(N59,Scenarios_Qualitative!$C$3:$C$34,0),FALSE),Scenarios_Data!$B$3:$J$119,MATCH(1,(Scenarios_Data!$B$3:$B$119=N59)*(Scenarios_Data!$G$3:$G$119=I59),0),FALSE)),2)</f>
        <v>0.78</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*1,23</v>
      </c>
      <c r="P59" s="198"/>
      <c r="Q59" s="198" t="s">
        <v>801</v>
      </c>
      <c r="R59" s="198"/>
      <c r="S59" s="198"/>
    </row>
    <row r="60" spans="1:20" x14ac:dyDescent="0.3">
      <c r="E60" s="232"/>
      <c r="F60" s="232"/>
      <c r="G60" s="232" t="s">
        <v>761</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774</v>
      </c>
      <c r="R60" s="232"/>
      <c r="S60" s="232"/>
      <c r="T60" s="232"/>
    </row>
    <row r="61" spans="1:20" x14ac:dyDescent="0.3">
      <c r="E61" s="232"/>
      <c r="F61" s="232"/>
      <c r="G61" s="232" t="s">
        <v>762</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774</v>
      </c>
      <c r="R61" s="232"/>
      <c r="S61" s="232"/>
      <c r="T61" s="232"/>
    </row>
    <row r="62" spans="1:20" x14ac:dyDescent="0.3">
      <c r="E62" s="232"/>
      <c r="F62" s="232"/>
      <c r="G62" s="232" t="s">
        <v>763</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774</v>
      </c>
      <c r="R62" s="232"/>
      <c r="S62" s="232"/>
      <c r="T62" s="232"/>
    </row>
    <row r="63" spans="1:20" x14ac:dyDescent="0.3">
      <c r="E63" s="232"/>
      <c r="F63" s="232"/>
      <c r="G63" s="232" t="s">
        <v>766</v>
      </c>
      <c r="H63" s="119">
        <v>2050</v>
      </c>
      <c r="I63" s="119">
        <v>2050</v>
      </c>
      <c r="J63" s="232" t="s">
        <v>784</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774</v>
      </c>
      <c r="R63" s="232"/>
      <c r="S63" s="232"/>
      <c r="T63" s="232"/>
    </row>
    <row r="64" spans="1:20" x14ac:dyDescent="0.3">
      <c r="E64" s="232"/>
      <c r="F64" s="232"/>
      <c r="G64" s="232" t="s">
        <v>766</v>
      </c>
      <c r="H64" s="119">
        <v>2050</v>
      </c>
      <c r="I64" s="119">
        <v>2050</v>
      </c>
      <c r="J64" s="232" t="s">
        <v>784</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774</v>
      </c>
      <c r="R64" s="232"/>
      <c r="S64" s="232"/>
      <c r="T64" s="232"/>
    </row>
    <row r="65" spans="5:20" x14ac:dyDescent="0.3">
      <c r="E65" s="232"/>
      <c r="F65" s="232"/>
      <c r="G65" s="232" t="s">
        <v>761</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*0,89</v>
      </c>
      <c r="P65" s="232"/>
      <c r="Q65" s="232" t="s">
        <v>788</v>
      </c>
      <c r="R65" s="232"/>
      <c r="S65" s="232"/>
      <c r="T65" s="232"/>
    </row>
    <row r="66" spans="5:20" x14ac:dyDescent="0.3">
      <c r="E66" s="232"/>
      <c r="F66" s="232"/>
      <c r="G66" s="232" t="s">
        <v>762</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*0,89</v>
      </c>
      <c r="P66" s="232"/>
      <c r="Q66" s="232" t="s">
        <v>788</v>
      </c>
      <c r="R66" s="232"/>
      <c r="S66" s="232"/>
      <c r="T66" s="232"/>
    </row>
    <row r="67" spans="5:20" x14ac:dyDescent="0.3">
      <c r="E67" s="232"/>
      <c r="F67" s="232"/>
      <c r="G67" s="232" t="s">
        <v>763</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*0,89</v>
      </c>
      <c r="P67" s="232"/>
      <c r="Q67" s="232" t="s">
        <v>788</v>
      </c>
      <c r="R67" s="232"/>
      <c r="S67" s="232"/>
      <c r="T67" s="232"/>
    </row>
    <row r="68" spans="5:20" x14ac:dyDescent="0.3">
      <c r="E68" s="232"/>
      <c r="F68" s="232"/>
      <c r="G68" s="232" t="s">
        <v>766</v>
      </c>
      <c r="H68" s="119">
        <v>2050</v>
      </c>
      <c r="I68" s="119">
        <v>2050</v>
      </c>
      <c r="J68" s="232" t="s">
        <v>784</v>
      </c>
      <c r="K68" s="232"/>
      <c r="L68" s="119" t="str">
        <f>"&gt;="&amp;"0."&amp;RIGHT(M68,LEN(M68)-2)</f>
        <v>&gt;=0.89</v>
      </c>
      <c r="M68" s="119" cm="1">
        <f t="array" ref="M68">ROUNDUP(1-(HLOOKUP(HLOOKUP(VLOOKUP(controller!$E$3,controller!$B$3:$C$32,2,),Scenarios_Qualitative!$H$3:$AK$33,MATCH(N68,Scenarios_Qualitative!$C$3:$C$34,0),FALSE),Scenarios_Data!$B$3:$J$119,MATCH(1,(Scenarios_Data!$B$3:$B$119=N68)*(Scenarios_Data!$G$3:$G$119=I68),0),FALSE)),2)</f>
        <v>0.89</v>
      </c>
      <c r="N68" s="232" t="str">
        <f t="shared" si="7"/>
        <v>Technology Advancement  - Green Technologies/ processes - EFFICIENCY</v>
      </c>
      <c r="O68" s="119">
        <v>1</v>
      </c>
      <c r="P68" s="232"/>
      <c r="Q68" s="232" t="s">
        <v>788</v>
      </c>
      <c r="R68" s="232"/>
      <c r="S68" s="232"/>
      <c r="T68" s="232"/>
    </row>
    <row r="69" spans="5:20" x14ac:dyDescent="0.3">
      <c r="E69" s="232"/>
      <c r="F69" s="232"/>
      <c r="G69" s="232" t="s">
        <v>766</v>
      </c>
      <c r="H69" s="119">
        <v>2050</v>
      </c>
      <c r="I69" s="119">
        <v>2050</v>
      </c>
      <c r="J69" s="232" t="s">
        <v>784</v>
      </c>
      <c r="K69" s="232"/>
      <c r="L69" s="119" t="str">
        <f t="shared" si="4"/>
        <v>&lt;0.89</v>
      </c>
      <c r="M69" s="119" cm="1">
        <f t="array" ref="M69">ROUNDUP(1-(HLOOKUP(HLOOKUP(VLOOKUP(controller!$E$3,controller!$B$3:$C$32,2,),Scenarios_Qualitative!$H$3:$AK$33,MATCH(N69,Scenarios_Qualitative!$C$3:$C$34,0),FALSE),Scenarios_Data!$B$3:$J$119,MATCH(1,(Scenarios_Data!$B$3:$B$119=N69)*(Scenarios_Data!$G$3:$G$119=I69),0),FALSE)),2)</f>
        <v>0.89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*1,12</v>
      </c>
      <c r="P69" s="232"/>
      <c r="Q69" s="232" t="s">
        <v>788</v>
      </c>
      <c r="R69" s="232"/>
      <c r="S69" s="232"/>
      <c r="T69" s="232"/>
    </row>
    <row r="70" spans="5:20" x14ac:dyDescent="0.3">
      <c r="E70" s="232"/>
      <c r="F70" s="232"/>
      <c r="G70" s="232" t="s">
        <v>761</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*0,78</v>
      </c>
      <c r="P70" s="232"/>
      <c r="Q70" s="232" t="s">
        <v>801</v>
      </c>
      <c r="R70" s="232"/>
      <c r="S70" s="232"/>
      <c r="T70" s="232"/>
    </row>
    <row r="71" spans="5:20" x14ac:dyDescent="0.3">
      <c r="E71" s="232"/>
      <c r="F71" s="232"/>
      <c r="G71" s="232" t="s">
        <v>762</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*0,78</v>
      </c>
      <c r="P71" s="232"/>
      <c r="Q71" s="232" t="s">
        <v>801</v>
      </c>
      <c r="R71" s="232"/>
      <c r="S71" s="232"/>
      <c r="T71" s="232"/>
    </row>
    <row r="72" spans="5:20" x14ac:dyDescent="0.3">
      <c r="E72" s="232"/>
      <c r="F72" s="232"/>
      <c r="G72" s="232" t="s">
        <v>763</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*0,78</v>
      </c>
      <c r="P72" s="232"/>
      <c r="Q72" s="232" t="s">
        <v>801</v>
      </c>
      <c r="R72" s="232"/>
      <c r="S72" s="232"/>
      <c r="T72" s="232"/>
    </row>
    <row r="73" spans="5:20" x14ac:dyDescent="0.3">
      <c r="E73" s="232"/>
      <c r="F73" s="232"/>
      <c r="G73" s="232" t="s">
        <v>766</v>
      </c>
      <c r="H73" s="119">
        <v>2050</v>
      </c>
      <c r="I73" s="119">
        <v>2050</v>
      </c>
      <c r="J73" s="232" t="s">
        <v>784</v>
      </c>
      <c r="K73" s="232"/>
      <c r="L73" s="119" t="str">
        <f>"&gt;="&amp;"0."&amp;RIGHT(M73,LEN(M73)-2)</f>
        <v>&gt;=0.78</v>
      </c>
      <c r="M73" s="119" cm="1">
        <f t="array" ref="M73">ROUNDUP(1-(HLOOKUP(HLOOKUP(VLOOKUP(controller!$E$3,controller!$B$3:$C$32,2,),Scenarios_Qualitative!$H$3:$AK$33,MATCH(N73,Scenarios_Qualitative!$C$3:$C$34,0),FALSE),Scenarios_Data!$B$3:$J$119,MATCH(1,(Scenarios_Data!$B$3:$B$119=N73)*(Scenarios_Data!$G$3:$G$119=I73),0),FALSE)),2)</f>
        <v>0.78</v>
      </c>
      <c r="N73" s="232" t="str">
        <f t="shared" ref="N73:N74" si="8">N43</f>
        <v>Technology Advancement  - Biomass Technologies/ processes - EFFICIENCY</v>
      </c>
      <c r="O73" s="119">
        <v>1</v>
      </c>
      <c r="P73" s="232"/>
      <c r="Q73" s="232" t="s">
        <v>801</v>
      </c>
      <c r="R73" s="232"/>
      <c r="S73" s="232"/>
      <c r="T73" s="232"/>
    </row>
    <row r="74" spans="5:20" x14ac:dyDescent="0.3">
      <c r="E74" s="232"/>
      <c r="F74" s="232"/>
      <c r="G74" s="232" t="s">
        <v>766</v>
      </c>
      <c r="H74" s="119">
        <v>2050</v>
      </c>
      <c r="I74" s="119">
        <v>2050</v>
      </c>
      <c r="J74" s="232" t="s">
        <v>784</v>
      </c>
      <c r="K74" s="232"/>
      <c r="L74" s="119" t="str">
        <f t="shared" si="4"/>
        <v>&lt;0.78</v>
      </c>
      <c r="M74" s="119" cm="1">
        <f t="array" ref="M74">ROUNDUP(1-(HLOOKUP(HLOOKUP(VLOOKUP(controller!$E$3,controller!$B$3:$C$32,2,),Scenarios_Qualitative!$H$3:$AK$33,MATCH(N74,Scenarios_Qualitative!$C$3:$C$34,0),FALSE),Scenarios_Data!$B$3:$J$119,MATCH(1,(Scenarios_Data!$B$3:$B$119=N74)*(Scenarios_Data!$G$3:$G$119=I74),0),FALSE)),2)</f>
        <v>0.78</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*1,23</v>
      </c>
      <c r="P74" s="232"/>
      <c r="Q74" s="232" t="s">
        <v>801</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10" sqref="F10"/>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737</v>
      </c>
      <c r="C3" s="148" t="s">
        <v>59</v>
      </c>
      <c r="D3" s="148"/>
      <c r="E3" s="152">
        <v>2030</v>
      </c>
      <c r="F3" s="30">
        <v>35</v>
      </c>
      <c r="G3" s="30">
        <v>64</v>
      </c>
      <c r="H3" s="30">
        <v>82</v>
      </c>
      <c r="I3" s="9" t="s">
        <v>60</v>
      </c>
      <c r="K3" s="9" t="s">
        <v>60</v>
      </c>
      <c r="L3" s="188" t="s">
        <v>61</v>
      </c>
      <c r="N3" s="85" t="s">
        <v>62</v>
      </c>
    </row>
    <row r="4" spans="2:35" x14ac:dyDescent="0.3">
      <c r="B4" s="148" t="s">
        <v>738</v>
      </c>
      <c r="C4" s="148" t="s">
        <v>65</v>
      </c>
      <c r="D4" s="148"/>
      <c r="E4" s="152">
        <v>2030</v>
      </c>
      <c r="F4" s="30">
        <v>4.5999999999999996</v>
      </c>
      <c r="G4" s="30">
        <v>7.9</v>
      </c>
      <c r="H4" s="30">
        <v>8.5</v>
      </c>
      <c r="I4" s="9" t="s">
        <v>60</v>
      </c>
      <c r="K4" s="9" t="s">
        <v>66</v>
      </c>
      <c r="L4" s="188" t="s">
        <v>67</v>
      </c>
      <c r="N4" s="85" t="s">
        <v>68</v>
      </c>
    </row>
    <row r="5" spans="2:35" x14ac:dyDescent="0.3">
      <c r="B5" s="148" t="s">
        <v>739</v>
      </c>
      <c r="C5" s="148" t="s">
        <v>65</v>
      </c>
      <c r="D5" s="148"/>
      <c r="E5" s="152">
        <v>2030</v>
      </c>
      <c r="F5" s="30">
        <v>52</v>
      </c>
      <c r="G5" s="30">
        <v>62</v>
      </c>
      <c r="H5" s="30">
        <v>60</v>
      </c>
      <c r="I5" s="9" t="s">
        <v>60</v>
      </c>
      <c r="K5" s="9" t="s">
        <v>71</v>
      </c>
      <c r="L5" s="188" t="s">
        <v>72</v>
      </c>
      <c r="N5" s="85" t="s">
        <v>73</v>
      </c>
    </row>
    <row r="6" spans="2:35" ht="20.399999999999999" x14ac:dyDescent="0.3">
      <c r="B6" s="148" t="s">
        <v>740</v>
      </c>
      <c r="C6" s="148" t="s">
        <v>76</v>
      </c>
      <c r="D6" s="148"/>
      <c r="E6" s="152">
        <v>2030</v>
      </c>
      <c r="F6" s="241" t="s">
        <v>77</v>
      </c>
      <c r="G6" s="241"/>
      <c r="H6" s="241"/>
      <c r="I6" s="111" t="s">
        <v>78</v>
      </c>
      <c r="K6" s="9" t="s">
        <v>79</v>
      </c>
      <c r="L6" s="188" t="s">
        <v>80</v>
      </c>
      <c r="N6" t="s">
        <v>81</v>
      </c>
    </row>
    <row r="7" spans="2:35" x14ac:dyDescent="0.3">
      <c r="B7" s="148" t="s">
        <v>741</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742</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743</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744</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745</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746</v>
      </c>
      <c r="C12" s="190" t="s">
        <v>104</v>
      </c>
      <c r="E12" s="152">
        <v>2030</v>
      </c>
      <c r="F12" s="30">
        <v>14460</v>
      </c>
      <c r="G12" s="30">
        <v>14528</v>
      </c>
      <c r="H12" s="30">
        <v>14686</v>
      </c>
      <c r="I12" s="9" t="s">
        <v>60</v>
      </c>
      <c r="K12" s="111" t="s">
        <v>91</v>
      </c>
      <c r="L12" s="192" t="s">
        <v>105</v>
      </c>
    </row>
    <row r="13" spans="2:35" ht="21.6" x14ac:dyDescent="0.3">
      <c r="B13" s="152" t="s">
        <v>747</v>
      </c>
      <c r="C13" s="190" t="s">
        <v>104</v>
      </c>
      <c r="E13" s="152">
        <v>2030</v>
      </c>
      <c r="F13" s="30">
        <v>14783</v>
      </c>
      <c r="G13" s="30">
        <v>15265</v>
      </c>
      <c r="H13" s="30">
        <v>15772</v>
      </c>
      <c r="I13" s="9" t="s">
        <v>60</v>
      </c>
      <c r="K13" s="111" t="s">
        <v>107</v>
      </c>
      <c r="L13" s="192" t="s">
        <v>108</v>
      </c>
    </row>
    <row r="14" spans="2:35" x14ac:dyDescent="0.3">
      <c r="B14" s="152" t="s">
        <v>748</v>
      </c>
      <c r="C14" s="190" t="s">
        <v>104</v>
      </c>
      <c r="E14" s="152">
        <v>2030</v>
      </c>
      <c r="F14" s="30">
        <v>315</v>
      </c>
      <c r="G14" s="30">
        <v>390</v>
      </c>
      <c r="H14" s="30">
        <v>575</v>
      </c>
      <c r="I14" s="9" t="s">
        <v>60</v>
      </c>
      <c r="K14" s="111" t="s">
        <v>111</v>
      </c>
      <c r="L14" s="193" t="s">
        <v>112</v>
      </c>
    </row>
    <row r="15" spans="2:35" ht="20.399999999999999" x14ac:dyDescent="0.3">
      <c r="B15" s="152" t="s">
        <v>749</v>
      </c>
      <c r="C15" s="190" t="s">
        <v>104</v>
      </c>
      <c r="E15" s="152">
        <v>2030</v>
      </c>
      <c r="F15" s="30">
        <v>44.8</v>
      </c>
      <c r="G15" s="30">
        <v>52.4</v>
      </c>
      <c r="H15" s="30">
        <v>60.3</v>
      </c>
      <c r="I15" s="9" t="s">
        <v>60</v>
      </c>
      <c r="K15" s="111" t="s">
        <v>114</v>
      </c>
      <c r="L15" s="194" t="s">
        <v>115</v>
      </c>
    </row>
    <row r="16" spans="2:35" x14ac:dyDescent="0.3">
      <c r="B16" s="152" t="s">
        <v>750</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0" t="s">
        <v>121</v>
      </c>
      <c r="G17" s="240"/>
      <c r="H17" s="240"/>
      <c r="I17" s="9" t="s">
        <v>122</v>
      </c>
    </row>
    <row r="18" spans="2:12" x14ac:dyDescent="0.3">
      <c r="B18" t="s">
        <v>123</v>
      </c>
      <c r="C18" s="190" t="s">
        <v>120</v>
      </c>
      <c r="D18" s="195"/>
      <c r="E18" s="152">
        <v>2030</v>
      </c>
      <c r="F18" s="240"/>
      <c r="G18" s="240"/>
      <c r="H18" s="240"/>
      <c r="I18" s="9" t="s">
        <v>122</v>
      </c>
    </row>
    <row r="19" spans="2:12" x14ac:dyDescent="0.3">
      <c r="B19" s="148" t="s">
        <v>124</v>
      </c>
      <c r="C19" s="190" t="s">
        <v>120</v>
      </c>
      <c r="D19" s="195"/>
      <c r="E19" s="152">
        <v>2030</v>
      </c>
      <c r="F19" s="240"/>
      <c r="G19" s="240"/>
      <c r="H19" s="240"/>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751</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752</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8" t="s">
        <v>753</v>
      </c>
      <c r="C31" s="152" t="s">
        <v>65</v>
      </c>
      <c r="D31" s="148" t="s">
        <v>145</v>
      </c>
      <c r="E31" s="152">
        <v>2030</v>
      </c>
      <c r="F31" s="30">
        <v>5100</v>
      </c>
      <c r="G31" s="30">
        <v>5100</v>
      </c>
      <c r="H31" s="30">
        <v>5100</v>
      </c>
      <c r="I31" s="9" t="s">
        <v>60</v>
      </c>
    </row>
    <row r="32" spans="2:12" x14ac:dyDescent="0.3">
      <c r="B32" s="238"/>
      <c r="C32" s="152" t="s">
        <v>65</v>
      </c>
      <c r="D32" s="148" t="s">
        <v>146</v>
      </c>
      <c r="E32" s="152">
        <v>2030</v>
      </c>
      <c r="F32" s="30">
        <v>2000</v>
      </c>
      <c r="G32" s="30">
        <v>2000</v>
      </c>
      <c r="H32" s="30">
        <v>2000</v>
      </c>
      <c r="I32" s="9" t="s">
        <v>60</v>
      </c>
    </row>
    <row r="33" spans="2:9" x14ac:dyDescent="0.3">
      <c r="B33" s="238"/>
      <c r="C33" s="152" t="s">
        <v>65</v>
      </c>
      <c r="D33" s="148" t="s">
        <v>147</v>
      </c>
      <c r="E33" s="152">
        <v>2030</v>
      </c>
      <c r="F33" s="30">
        <v>1000</v>
      </c>
      <c r="G33" s="30">
        <v>1000</v>
      </c>
      <c r="H33" s="30">
        <v>1000</v>
      </c>
      <c r="I33" s="9" t="s">
        <v>60</v>
      </c>
    </row>
    <row r="34" spans="2:9" x14ac:dyDescent="0.3">
      <c r="B34" s="238"/>
      <c r="C34" s="152" t="s">
        <v>65</v>
      </c>
      <c r="D34" s="148" t="s">
        <v>148</v>
      </c>
      <c r="E34" s="152">
        <v>2030</v>
      </c>
      <c r="F34" s="30">
        <v>470</v>
      </c>
      <c r="G34" s="30">
        <v>510</v>
      </c>
      <c r="H34" s="30">
        <v>530</v>
      </c>
      <c r="I34" s="9" t="s">
        <v>60</v>
      </c>
    </row>
    <row r="35" spans="2:9" x14ac:dyDescent="0.3">
      <c r="B35" s="238"/>
      <c r="C35" s="152" t="s">
        <v>65</v>
      </c>
      <c r="D35" t="s">
        <v>149</v>
      </c>
      <c r="E35" s="152">
        <v>2030</v>
      </c>
      <c r="F35" s="30">
        <v>1470</v>
      </c>
      <c r="G35" s="30">
        <v>1490</v>
      </c>
      <c r="H35" s="30">
        <v>1510</v>
      </c>
      <c r="I35" s="9" t="s">
        <v>60</v>
      </c>
    </row>
    <row r="36" spans="2:9" x14ac:dyDescent="0.3">
      <c r="B36" s="238"/>
      <c r="C36" s="152" t="s">
        <v>65</v>
      </c>
      <c r="D36" t="s">
        <v>150</v>
      </c>
      <c r="E36" s="152">
        <v>2030</v>
      </c>
      <c r="F36" s="30">
        <v>1800</v>
      </c>
      <c r="G36" s="30">
        <v>1920</v>
      </c>
      <c r="H36" s="30">
        <v>2000</v>
      </c>
      <c r="I36" s="9" t="s">
        <v>60</v>
      </c>
    </row>
    <row r="37" spans="2:9" x14ac:dyDescent="0.3">
      <c r="B37" s="238" t="s">
        <v>151</v>
      </c>
      <c r="C37" s="152" t="s">
        <v>65</v>
      </c>
      <c r="D37" s="148" t="s">
        <v>145</v>
      </c>
      <c r="E37" s="152">
        <v>2030</v>
      </c>
      <c r="F37" s="30">
        <v>80</v>
      </c>
      <c r="G37" s="30">
        <v>80</v>
      </c>
      <c r="H37" s="30">
        <v>80</v>
      </c>
      <c r="I37" s="9" t="s">
        <v>60</v>
      </c>
    </row>
    <row r="38" spans="2:9" x14ac:dyDescent="0.3">
      <c r="B38" s="238"/>
      <c r="C38" s="152" t="s">
        <v>65</v>
      </c>
      <c r="D38" s="148" t="s">
        <v>146</v>
      </c>
      <c r="E38" s="152">
        <v>2030</v>
      </c>
      <c r="F38" s="30" t="s">
        <v>152</v>
      </c>
      <c r="G38" s="30" t="s">
        <v>152</v>
      </c>
      <c r="H38" s="30">
        <v>20</v>
      </c>
      <c r="I38" s="9" t="s">
        <v>60</v>
      </c>
    </row>
    <row r="39" spans="2:9" x14ac:dyDescent="0.3">
      <c r="B39" s="238"/>
      <c r="C39" s="152" t="s">
        <v>65</v>
      </c>
      <c r="D39" s="148" t="s">
        <v>147</v>
      </c>
      <c r="E39" s="152">
        <v>2030</v>
      </c>
      <c r="F39" s="30">
        <v>15</v>
      </c>
      <c r="G39" s="30">
        <v>10</v>
      </c>
      <c r="H39" s="30">
        <v>10</v>
      </c>
      <c r="I39" s="9" t="s">
        <v>60</v>
      </c>
    </row>
    <row r="40" spans="2:9" x14ac:dyDescent="0.3">
      <c r="B40" s="238"/>
      <c r="C40" s="152" t="s">
        <v>65</v>
      </c>
      <c r="D40" s="148" t="s">
        <v>148</v>
      </c>
      <c r="E40" s="152">
        <v>2030</v>
      </c>
      <c r="F40" s="30">
        <v>14</v>
      </c>
      <c r="G40" s="30">
        <v>14</v>
      </c>
      <c r="H40" s="30">
        <v>14</v>
      </c>
      <c r="I40" s="9" t="s">
        <v>60</v>
      </c>
    </row>
    <row r="41" spans="2:9" x14ac:dyDescent="0.3">
      <c r="B41" s="238"/>
      <c r="C41" s="152" t="s">
        <v>65</v>
      </c>
      <c r="D41" t="s">
        <v>149</v>
      </c>
      <c r="E41" s="152">
        <v>2030</v>
      </c>
      <c r="F41" s="30">
        <v>30</v>
      </c>
      <c r="G41" s="30">
        <v>30</v>
      </c>
      <c r="H41" s="30">
        <v>30</v>
      </c>
      <c r="I41" s="9" t="s">
        <v>60</v>
      </c>
    </row>
    <row r="42" spans="2:9" x14ac:dyDescent="0.3">
      <c r="B42" s="238"/>
      <c r="C42" s="152" t="s">
        <v>65</v>
      </c>
      <c r="D42" t="s">
        <v>150</v>
      </c>
      <c r="E42" s="152">
        <v>2030</v>
      </c>
      <c r="F42" s="30">
        <v>56</v>
      </c>
      <c r="G42" s="30">
        <v>56</v>
      </c>
      <c r="H42" s="30">
        <v>56</v>
      </c>
      <c r="I42" s="9" t="s">
        <v>60</v>
      </c>
    </row>
    <row r="43" spans="2:9" x14ac:dyDescent="0.3">
      <c r="B43" s="238" t="s">
        <v>754</v>
      </c>
      <c r="C43" s="152" t="s">
        <v>65</v>
      </c>
      <c r="D43" s="148" t="s">
        <v>145</v>
      </c>
      <c r="E43" s="152">
        <v>2030</v>
      </c>
      <c r="F43" s="30">
        <v>35</v>
      </c>
      <c r="G43" s="30">
        <v>35</v>
      </c>
      <c r="H43" s="30">
        <v>35</v>
      </c>
      <c r="I43" s="9" t="s">
        <v>60</v>
      </c>
    </row>
    <row r="44" spans="2:9" x14ac:dyDescent="0.3">
      <c r="B44" s="238"/>
      <c r="C44" s="152" t="s">
        <v>65</v>
      </c>
      <c r="D44" s="148" t="s">
        <v>146</v>
      </c>
      <c r="E44" s="152">
        <v>2030</v>
      </c>
      <c r="F44" s="30">
        <v>185</v>
      </c>
      <c r="G44" s="30">
        <v>175</v>
      </c>
      <c r="H44" s="30">
        <v>130</v>
      </c>
      <c r="I44" s="9" t="s">
        <v>60</v>
      </c>
    </row>
    <row r="45" spans="2:9" x14ac:dyDescent="0.3">
      <c r="B45" s="238"/>
      <c r="C45" s="152" t="s">
        <v>65</v>
      </c>
      <c r="D45" s="148" t="s">
        <v>147</v>
      </c>
      <c r="E45" s="152">
        <v>2030</v>
      </c>
      <c r="F45" s="30">
        <v>115</v>
      </c>
      <c r="G45" s="30">
        <v>130</v>
      </c>
      <c r="H45" s="30">
        <v>120</v>
      </c>
      <c r="I45" s="9" t="s">
        <v>60</v>
      </c>
    </row>
    <row r="46" spans="2:9" x14ac:dyDescent="0.3">
      <c r="B46" s="238"/>
      <c r="C46" s="152" t="s">
        <v>65</v>
      </c>
      <c r="D46" s="148" t="s">
        <v>148</v>
      </c>
      <c r="E46" s="152">
        <v>2030</v>
      </c>
      <c r="F46" s="30">
        <v>10</v>
      </c>
      <c r="G46" s="30">
        <v>10</v>
      </c>
      <c r="H46" s="30">
        <v>10</v>
      </c>
      <c r="I46" s="9" t="s">
        <v>60</v>
      </c>
    </row>
    <row r="47" spans="2:9" x14ac:dyDescent="0.3">
      <c r="B47" s="238"/>
      <c r="C47" s="152" t="s">
        <v>65</v>
      </c>
      <c r="D47" t="s">
        <v>149</v>
      </c>
      <c r="E47" s="152">
        <v>2030</v>
      </c>
      <c r="F47" s="30">
        <v>15</v>
      </c>
      <c r="G47" s="30">
        <v>15</v>
      </c>
      <c r="H47" s="30">
        <v>15</v>
      </c>
      <c r="I47" s="9" t="s">
        <v>60</v>
      </c>
    </row>
    <row r="48" spans="2:9" x14ac:dyDescent="0.3">
      <c r="B48" s="238"/>
      <c r="C48" s="152" t="s">
        <v>65</v>
      </c>
      <c r="D48" t="s">
        <v>150</v>
      </c>
      <c r="E48" s="152">
        <v>2030</v>
      </c>
      <c r="F48" s="30">
        <v>10</v>
      </c>
      <c r="G48" s="30">
        <v>10</v>
      </c>
      <c r="H48" s="30">
        <v>10</v>
      </c>
      <c r="I48" s="9" t="s">
        <v>60</v>
      </c>
    </row>
    <row r="49" spans="2:9" x14ac:dyDescent="0.3">
      <c r="B49" s="238" t="s">
        <v>755</v>
      </c>
      <c r="C49" s="152" t="s">
        <v>65</v>
      </c>
      <c r="D49" s="148" t="s">
        <v>145</v>
      </c>
      <c r="E49" s="152">
        <v>2030</v>
      </c>
      <c r="F49" s="30">
        <v>115</v>
      </c>
      <c r="G49" s="30">
        <v>115</v>
      </c>
      <c r="H49" s="30">
        <v>120</v>
      </c>
      <c r="I49" s="9" t="s">
        <v>60</v>
      </c>
    </row>
    <row r="50" spans="2:9" x14ac:dyDescent="0.3">
      <c r="B50" s="238"/>
      <c r="C50" s="152" t="s">
        <v>65</v>
      </c>
      <c r="D50" s="148" t="s">
        <v>146</v>
      </c>
      <c r="E50" s="152">
        <v>2030</v>
      </c>
      <c r="F50" s="30" t="s">
        <v>152</v>
      </c>
      <c r="G50" s="30" t="s">
        <v>152</v>
      </c>
      <c r="H50" s="30">
        <v>255</v>
      </c>
      <c r="I50" s="9" t="s">
        <v>60</v>
      </c>
    </row>
    <row r="51" spans="2:9" x14ac:dyDescent="0.3">
      <c r="B51" s="238"/>
      <c r="C51" s="152" t="s">
        <v>65</v>
      </c>
      <c r="D51" s="148" t="s">
        <v>147</v>
      </c>
      <c r="E51" s="152">
        <v>2030</v>
      </c>
      <c r="F51" s="30">
        <v>195</v>
      </c>
      <c r="G51" s="30">
        <v>240</v>
      </c>
      <c r="H51" s="30">
        <v>270</v>
      </c>
      <c r="I51" s="9" t="s">
        <v>60</v>
      </c>
    </row>
    <row r="52" spans="2:9" x14ac:dyDescent="0.3">
      <c r="B52" s="238"/>
      <c r="C52" s="152" t="s">
        <v>65</v>
      </c>
      <c r="D52" s="148" t="s">
        <v>148</v>
      </c>
      <c r="E52" s="152">
        <v>2030</v>
      </c>
      <c r="F52" s="30">
        <v>35</v>
      </c>
      <c r="G52" s="30">
        <v>35</v>
      </c>
      <c r="H52" s="30">
        <v>35</v>
      </c>
      <c r="I52" s="9" t="s">
        <v>60</v>
      </c>
    </row>
    <row r="53" spans="2:9" x14ac:dyDescent="0.3">
      <c r="B53" s="238"/>
      <c r="C53" s="152" t="s">
        <v>65</v>
      </c>
      <c r="D53" t="s">
        <v>149</v>
      </c>
      <c r="E53" s="152">
        <v>2030</v>
      </c>
      <c r="F53" s="30">
        <v>50</v>
      </c>
      <c r="G53" s="30">
        <v>50</v>
      </c>
      <c r="H53" s="30">
        <v>50</v>
      </c>
      <c r="I53" s="9" t="s">
        <v>60</v>
      </c>
    </row>
    <row r="54" spans="2:9" x14ac:dyDescent="0.3">
      <c r="B54" s="238"/>
      <c r="C54" s="152" t="s">
        <v>65</v>
      </c>
      <c r="D54" t="s">
        <v>150</v>
      </c>
      <c r="E54" s="152">
        <v>2030</v>
      </c>
      <c r="F54" s="30">
        <v>35</v>
      </c>
      <c r="G54" s="30">
        <v>35</v>
      </c>
      <c r="H54" s="30">
        <v>40</v>
      </c>
      <c r="I54" s="9" t="s">
        <v>60</v>
      </c>
    </row>
    <row r="55" spans="2:9" x14ac:dyDescent="0.3">
      <c r="B55" s="238" t="s">
        <v>756</v>
      </c>
      <c r="C55" s="152" t="s">
        <v>65</v>
      </c>
      <c r="D55" s="148" t="s">
        <v>145</v>
      </c>
      <c r="E55" s="152">
        <v>2030</v>
      </c>
      <c r="F55" s="198"/>
      <c r="G55" s="198"/>
      <c r="H55" s="30">
        <v>120</v>
      </c>
      <c r="I55" s="9" t="s">
        <v>60</v>
      </c>
    </row>
    <row r="56" spans="2:9" x14ac:dyDescent="0.3">
      <c r="B56" s="238"/>
      <c r="C56" s="152" t="s">
        <v>65</v>
      </c>
      <c r="D56" s="148" t="s">
        <v>146</v>
      </c>
      <c r="E56" s="152">
        <v>2030</v>
      </c>
      <c r="F56" s="198"/>
      <c r="G56" s="198"/>
      <c r="H56" s="30">
        <v>215</v>
      </c>
      <c r="I56" s="9" t="s">
        <v>60</v>
      </c>
    </row>
    <row r="57" spans="2:9" x14ac:dyDescent="0.3">
      <c r="B57" s="238"/>
      <c r="C57" s="152" t="s">
        <v>65</v>
      </c>
      <c r="D57" s="148" t="s">
        <v>147</v>
      </c>
      <c r="E57" s="152">
        <v>2030</v>
      </c>
      <c r="F57" s="198"/>
      <c r="G57" s="198"/>
      <c r="H57" s="30">
        <v>220</v>
      </c>
      <c r="I57" s="9" t="s">
        <v>60</v>
      </c>
    </row>
    <row r="58" spans="2:9" x14ac:dyDescent="0.3">
      <c r="B58" s="238"/>
      <c r="C58" s="152" t="s">
        <v>65</v>
      </c>
      <c r="D58" s="148" t="s">
        <v>148</v>
      </c>
      <c r="E58" s="152">
        <v>2030</v>
      </c>
      <c r="F58" s="198"/>
      <c r="G58" s="198"/>
      <c r="H58" s="30">
        <v>80</v>
      </c>
      <c r="I58" s="9" t="s">
        <v>60</v>
      </c>
    </row>
    <row r="59" spans="2:9" x14ac:dyDescent="0.3">
      <c r="B59" s="238"/>
      <c r="C59" s="152" t="s">
        <v>65</v>
      </c>
      <c r="D59" t="s">
        <v>149</v>
      </c>
      <c r="E59" s="152">
        <v>2030</v>
      </c>
      <c r="F59" s="198"/>
      <c r="G59" s="198"/>
      <c r="H59" s="30">
        <v>60</v>
      </c>
      <c r="I59" s="9" t="s">
        <v>60</v>
      </c>
    </row>
    <row r="60" spans="2:9" x14ac:dyDescent="0.3">
      <c r="B60" s="238"/>
      <c r="C60" s="152" t="s">
        <v>65</v>
      </c>
      <c r="D60" t="s">
        <v>150</v>
      </c>
      <c r="E60" s="152">
        <v>2030</v>
      </c>
      <c r="F60" s="198"/>
      <c r="G60" s="198"/>
      <c r="H60" s="30">
        <v>45</v>
      </c>
      <c r="I60" s="9" t="s">
        <v>60</v>
      </c>
    </row>
    <row r="61" spans="2:9" x14ac:dyDescent="0.3">
      <c r="B61" s="148" t="s">
        <v>737</v>
      </c>
      <c r="C61" s="148" t="s">
        <v>59</v>
      </c>
      <c r="D61" s="148"/>
      <c r="E61" s="152">
        <v>2050</v>
      </c>
      <c r="F61" s="30">
        <v>24</v>
      </c>
      <c r="G61" s="30">
        <v>60</v>
      </c>
      <c r="H61" s="30">
        <v>95</v>
      </c>
      <c r="I61" s="9" t="s">
        <v>60</v>
      </c>
    </row>
    <row r="62" spans="2:9" x14ac:dyDescent="0.3">
      <c r="B62" s="148" t="s">
        <v>738</v>
      </c>
      <c r="C62" s="148" t="s">
        <v>65</v>
      </c>
      <c r="D62" s="148"/>
      <c r="E62" s="152">
        <v>2050</v>
      </c>
      <c r="F62" s="30">
        <v>3.8</v>
      </c>
      <c r="G62" s="30">
        <v>6.3</v>
      </c>
      <c r="H62" s="30">
        <v>9.1999999999999993</v>
      </c>
      <c r="I62" s="9" t="s">
        <v>60</v>
      </c>
    </row>
    <row r="63" spans="2:9" x14ac:dyDescent="0.3">
      <c r="B63" s="148" t="s">
        <v>739</v>
      </c>
      <c r="C63" s="148" t="s">
        <v>65</v>
      </c>
      <c r="D63" s="148"/>
      <c r="E63" s="152">
        <v>2050</v>
      </c>
      <c r="F63" s="30">
        <v>42</v>
      </c>
      <c r="G63" s="30">
        <v>53</v>
      </c>
      <c r="H63" s="30">
        <v>64</v>
      </c>
      <c r="I63" s="9" t="s">
        <v>60</v>
      </c>
    </row>
    <row r="64" spans="2:9" x14ac:dyDescent="0.3">
      <c r="B64" s="148" t="s">
        <v>740</v>
      </c>
      <c r="C64" s="148" t="s">
        <v>76</v>
      </c>
      <c r="D64" s="148"/>
      <c r="E64" s="152">
        <v>2050</v>
      </c>
      <c r="F64" s="239" t="s">
        <v>77</v>
      </c>
      <c r="G64" s="239"/>
      <c r="H64" s="239"/>
      <c r="I64" s="111" t="s">
        <v>78</v>
      </c>
    </row>
    <row r="65" spans="2:12" x14ac:dyDescent="0.3">
      <c r="B65" s="148" t="s">
        <v>741</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742</v>
      </c>
      <c r="C66" s="148" t="s">
        <v>84</v>
      </c>
      <c r="D66" s="190"/>
      <c r="E66" s="152">
        <v>2050</v>
      </c>
      <c r="F66" s="191">
        <f>'Price of Biofuels'!L9</f>
        <v>48.75</v>
      </c>
      <c r="G66" s="191">
        <f>'Price of Biofuels'!M9</f>
        <v>65</v>
      </c>
      <c r="H66" s="191">
        <f>'Price of Biofuels'!N9</f>
        <v>81.25</v>
      </c>
      <c r="I66" s="111" t="s">
        <v>91</v>
      </c>
    </row>
    <row r="67" spans="2:12" x14ac:dyDescent="0.3">
      <c r="B67" s="148" t="s">
        <v>743</v>
      </c>
      <c r="C67" s="148" t="s">
        <v>84</v>
      </c>
      <c r="D67" s="190"/>
      <c r="E67" s="152">
        <v>2050</v>
      </c>
      <c r="F67" s="191">
        <f>'Price of Biofuels'!L10</f>
        <v>81</v>
      </c>
      <c r="G67" s="191">
        <f>'Price of Biofuels'!M10</f>
        <v>108</v>
      </c>
      <c r="H67" s="191">
        <f>'Price of Biofuels'!N10</f>
        <v>135</v>
      </c>
      <c r="I67" s="111" t="s">
        <v>91</v>
      </c>
    </row>
    <row r="68" spans="2:12" x14ac:dyDescent="0.3">
      <c r="B68" s="148" t="s">
        <v>744</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745</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746</v>
      </c>
      <c r="C70" s="190" t="s">
        <v>104</v>
      </c>
      <c r="E70" s="152">
        <v>2050</v>
      </c>
      <c r="F70" s="30">
        <v>14638</v>
      </c>
      <c r="G70" s="30">
        <v>14718</v>
      </c>
      <c r="H70" s="30">
        <v>14861</v>
      </c>
      <c r="I70" s="9" t="s">
        <v>60</v>
      </c>
    </row>
    <row r="71" spans="2:12" x14ac:dyDescent="0.3">
      <c r="B71" s="152" t="s">
        <v>747</v>
      </c>
      <c r="C71" s="190" t="s">
        <v>104</v>
      </c>
      <c r="E71" s="152">
        <v>2050</v>
      </c>
      <c r="F71" s="30">
        <v>13251</v>
      </c>
      <c r="G71" s="30">
        <v>13618</v>
      </c>
      <c r="H71" s="30">
        <v>14185</v>
      </c>
      <c r="I71" s="9" t="s">
        <v>60</v>
      </c>
    </row>
    <row r="72" spans="2:12" x14ac:dyDescent="0.3">
      <c r="B72" s="152" t="s">
        <v>748</v>
      </c>
      <c r="C72" s="190" t="s">
        <v>104</v>
      </c>
      <c r="E72" s="152">
        <v>2050</v>
      </c>
      <c r="F72" s="30">
        <v>230</v>
      </c>
      <c r="G72" s="30">
        <v>265</v>
      </c>
      <c r="H72" s="30">
        <v>445</v>
      </c>
      <c r="I72" s="9" t="s">
        <v>60</v>
      </c>
    </row>
    <row r="73" spans="2:12" x14ac:dyDescent="0.3">
      <c r="B73" s="152" t="s">
        <v>749</v>
      </c>
      <c r="C73" s="190" t="s">
        <v>104</v>
      </c>
      <c r="E73" s="152">
        <v>2050</v>
      </c>
      <c r="F73" s="30">
        <v>29.3</v>
      </c>
      <c r="G73" s="30">
        <v>33.200000000000003</v>
      </c>
      <c r="H73" s="30">
        <v>40.4</v>
      </c>
      <c r="I73" s="9" t="s">
        <v>60</v>
      </c>
    </row>
    <row r="74" spans="2:12" x14ac:dyDescent="0.3">
      <c r="B74" s="152" t="s">
        <v>750</v>
      </c>
      <c r="C74" s="190" t="s">
        <v>104</v>
      </c>
      <c r="E74" s="152">
        <v>2050</v>
      </c>
      <c r="F74" s="30">
        <v>134</v>
      </c>
      <c r="G74" s="30">
        <v>135</v>
      </c>
      <c r="H74" s="30">
        <v>137</v>
      </c>
      <c r="I74" s="9" t="s">
        <v>60</v>
      </c>
    </row>
    <row r="75" spans="2:12" x14ac:dyDescent="0.3">
      <c r="B75" t="s">
        <v>119</v>
      </c>
      <c r="C75" s="190" t="s">
        <v>120</v>
      </c>
      <c r="D75" s="104"/>
      <c r="E75" s="152">
        <v>2050</v>
      </c>
      <c r="F75" s="240" t="s">
        <v>121</v>
      </c>
      <c r="G75" s="240"/>
      <c r="H75" s="240"/>
      <c r="I75" s="9" t="s">
        <v>122</v>
      </c>
    </row>
    <row r="76" spans="2:12" x14ac:dyDescent="0.3">
      <c r="B76" t="s">
        <v>123</v>
      </c>
      <c r="C76" s="190" t="s">
        <v>120</v>
      </c>
      <c r="D76" s="195"/>
      <c r="E76" s="152">
        <v>2050</v>
      </c>
      <c r="F76" s="240"/>
      <c r="G76" s="240"/>
      <c r="H76" s="240"/>
      <c r="I76" s="9" t="s">
        <v>122</v>
      </c>
    </row>
    <row r="77" spans="2:12" x14ac:dyDescent="0.3">
      <c r="B77" s="148" t="s">
        <v>124</v>
      </c>
      <c r="C77" s="190" t="s">
        <v>120</v>
      </c>
      <c r="D77" s="195"/>
      <c r="E77" s="152">
        <v>2050</v>
      </c>
      <c r="F77" s="240"/>
      <c r="G77" s="240"/>
      <c r="H77" s="240"/>
      <c r="I77" s="9" t="s">
        <v>122</v>
      </c>
    </row>
    <row r="78" spans="2:12" x14ac:dyDescent="0.3">
      <c r="B78" s="190" t="s">
        <v>757</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758</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759</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760</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752</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8" t="s">
        <v>753</v>
      </c>
      <c r="C89" s="152" t="s">
        <v>65</v>
      </c>
      <c r="D89" s="148" t="s">
        <v>145</v>
      </c>
      <c r="E89" s="152">
        <v>2050</v>
      </c>
      <c r="F89" s="30">
        <v>4500</v>
      </c>
      <c r="G89" s="30">
        <v>4500</v>
      </c>
      <c r="H89" s="30">
        <v>4500</v>
      </c>
      <c r="I89" s="9" t="s">
        <v>60</v>
      </c>
    </row>
    <row r="90" spans="2:12" x14ac:dyDescent="0.3">
      <c r="B90" s="238"/>
      <c r="C90" s="152" t="s">
        <v>65</v>
      </c>
      <c r="D90" s="148" t="s">
        <v>146</v>
      </c>
      <c r="E90" s="152">
        <v>2050</v>
      </c>
      <c r="F90" s="30">
        <v>2000</v>
      </c>
      <c r="G90" s="30">
        <v>2000</v>
      </c>
      <c r="H90" s="30">
        <v>2000</v>
      </c>
      <c r="I90" s="9" t="s">
        <v>60</v>
      </c>
    </row>
    <row r="91" spans="2:12" x14ac:dyDescent="0.3">
      <c r="B91" s="238"/>
      <c r="C91" s="152" t="s">
        <v>65</v>
      </c>
      <c r="D91" s="148" t="s">
        <v>147</v>
      </c>
      <c r="E91" s="152">
        <v>2050</v>
      </c>
      <c r="F91" s="30">
        <v>1000</v>
      </c>
      <c r="G91" s="30">
        <v>1000</v>
      </c>
      <c r="H91" s="30">
        <v>1000</v>
      </c>
      <c r="I91" s="9" t="s">
        <v>60</v>
      </c>
    </row>
    <row r="92" spans="2:12" x14ac:dyDescent="0.3">
      <c r="B92" s="238"/>
      <c r="C92" s="152" t="s">
        <v>65</v>
      </c>
      <c r="D92" s="148" t="s">
        <v>148</v>
      </c>
      <c r="E92" s="152">
        <v>2050</v>
      </c>
      <c r="F92" s="30">
        <v>340</v>
      </c>
      <c r="G92" s="30">
        <v>360</v>
      </c>
      <c r="H92" s="30">
        <v>410</v>
      </c>
      <c r="I92" s="9" t="s">
        <v>60</v>
      </c>
    </row>
    <row r="93" spans="2:12" x14ac:dyDescent="0.3">
      <c r="B93" s="238"/>
      <c r="C93" s="152" t="s">
        <v>65</v>
      </c>
      <c r="D93" t="s">
        <v>149</v>
      </c>
      <c r="E93" s="152">
        <v>2050</v>
      </c>
      <c r="F93" s="30">
        <v>1380</v>
      </c>
      <c r="G93" s="30">
        <v>1410</v>
      </c>
      <c r="H93" s="30">
        <v>1450</v>
      </c>
      <c r="I93" s="9" t="s">
        <v>60</v>
      </c>
    </row>
    <row r="94" spans="2:12" x14ac:dyDescent="0.3">
      <c r="B94" s="238"/>
      <c r="C94" s="152" t="s">
        <v>65</v>
      </c>
      <c r="D94" t="s">
        <v>150</v>
      </c>
      <c r="E94" s="152">
        <v>2050</v>
      </c>
      <c r="F94" s="30">
        <v>1240</v>
      </c>
      <c r="G94" s="30">
        <v>1320</v>
      </c>
      <c r="H94" s="30">
        <v>1500</v>
      </c>
      <c r="I94" s="9" t="s">
        <v>60</v>
      </c>
    </row>
    <row r="95" spans="2:12" x14ac:dyDescent="0.3">
      <c r="B95" s="238" t="s">
        <v>151</v>
      </c>
      <c r="C95" s="152" t="s">
        <v>65</v>
      </c>
      <c r="D95" s="148" t="s">
        <v>145</v>
      </c>
      <c r="E95" s="152">
        <v>2050</v>
      </c>
      <c r="F95" s="30">
        <v>70</v>
      </c>
      <c r="G95" s="30">
        <v>70</v>
      </c>
      <c r="H95" s="30">
        <v>80</v>
      </c>
      <c r="I95" s="9" t="s">
        <v>60</v>
      </c>
    </row>
    <row r="96" spans="2:12" x14ac:dyDescent="0.3">
      <c r="B96" s="238"/>
      <c r="C96" s="152" t="s">
        <v>65</v>
      </c>
      <c r="D96" s="148" t="s">
        <v>146</v>
      </c>
      <c r="E96" s="152">
        <v>2050</v>
      </c>
      <c r="F96" s="30" t="s">
        <v>152</v>
      </c>
      <c r="G96" s="30" t="s">
        <v>152</v>
      </c>
      <c r="H96" s="30" t="s">
        <v>152</v>
      </c>
      <c r="I96" s="9" t="s">
        <v>60</v>
      </c>
    </row>
    <row r="97" spans="2:9" x14ac:dyDescent="0.3">
      <c r="B97" s="238"/>
      <c r="C97" s="152" t="s">
        <v>65</v>
      </c>
      <c r="D97" s="148" t="s">
        <v>147</v>
      </c>
      <c r="E97" s="152">
        <v>2050</v>
      </c>
      <c r="F97" s="30" t="s">
        <v>152</v>
      </c>
      <c r="G97" s="30" t="s">
        <v>152</v>
      </c>
      <c r="H97" s="30" t="s">
        <v>152</v>
      </c>
      <c r="I97" s="9" t="s">
        <v>60</v>
      </c>
    </row>
    <row r="98" spans="2:9" x14ac:dyDescent="0.3">
      <c r="B98" s="238"/>
      <c r="C98" s="152" t="s">
        <v>65</v>
      </c>
      <c r="D98" s="148" t="s">
        <v>148</v>
      </c>
      <c r="E98" s="152">
        <v>2050</v>
      </c>
      <c r="F98" s="30">
        <v>14</v>
      </c>
      <c r="G98" s="30">
        <v>14</v>
      </c>
      <c r="H98" s="30">
        <v>14</v>
      </c>
      <c r="I98" s="9" t="s">
        <v>60</v>
      </c>
    </row>
    <row r="99" spans="2:9" x14ac:dyDescent="0.3">
      <c r="B99" s="238"/>
      <c r="C99" s="152" t="s">
        <v>65</v>
      </c>
      <c r="D99" t="s">
        <v>149</v>
      </c>
      <c r="E99" s="152">
        <v>2050</v>
      </c>
      <c r="F99" s="30">
        <v>30</v>
      </c>
      <c r="G99" s="30">
        <v>30</v>
      </c>
      <c r="H99" s="30">
        <v>30</v>
      </c>
      <c r="I99" s="9" t="s">
        <v>60</v>
      </c>
    </row>
    <row r="100" spans="2:9" x14ac:dyDescent="0.3">
      <c r="B100" s="238"/>
      <c r="C100" s="152" t="s">
        <v>65</v>
      </c>
      <c r="D100" t="s">
        <v>150</v>
      </c>
      <c r="E100" s="152">
        <v>2050</v>
      </c>
      <c r="F100" s="30">
        <v>59</v>
      </c>
      <c r="G100" s="30">
        <v>59</v>
      </c>
      <c r="H100" s="30">
        <v>59</v>
      </c>
      <c r="I100" s="9" t="s">
        <v>60</v>
      </c>
    </row>
    <row r="101" spans="2:9" x14ac:dyDescent="0.3">
      <c r="B101" s="238" t="s">
        <v>754</v>
      </c>
      <c r="C101" s="152" t="s">
        <v>65</v>
      </c>
      <c r="D101" s="148" t="s">
        <v>145</v>
      </c>
      <c r="E101" s="152">
        <v>2050</v>
      </c>
      <c r="F101" s="30">
        <v>35</v>
      </c>
      <c r="G101" s="30">
        <v>35</v>
      </c>
      <c r="H101" s="30">
        <v>35</v>
      </c>
      <c r="I101" s="9" t="s">
        <v>60</v>
      </c>
    </row>
    <row r="102" spans="2:9" x14ac:dyDescent="0.3">
      <c r="B102" s="238"/>
      <c r="C102" s="152" t="s">
        <v>65</v>
      </c>
      <c r="D102" s="148" t="s">
        <v>146</v>
      </c>
      <c r="E102" s="152">
        <v>2050</v>
      </c>
      <c r="F102" s="30">
        <v>250</v>
      </c>
      <c r="G102" s="30">
        <v>210</v>
      </c>
      <c r="H102" s="30">
        <v>140</v>
      </c>
      <c r="I102" s="9" t="s">
        <v>60</v>
      </c>
    </row>
    <row r="103" spans="2:9" x14ac:dyDescent="0.3">
      <c r="B103" s="238"/>
      <c r="C103" s="152" t="s">
        <v>65</v>
      </c>
      <c r="D103" s="148" t="s">
        <v>147</v>
      </c>
      <c r="E103" s="152">
        <v>2050</v>
      </c>
      <c r="F103" s="30">
        <v>135</v>
      </c>
      <c r="G103" s="30">
        <v>135</v>
      </c>
      <c r="H103" s="30">
        <v>130</v>
      </c>
      <c r="I103" s="9" t="s">
        <v>60</v>
      </c>
    </row>
    <row r="104" spans="2:9" x14ac:dyDescent="0.3">
      <c r="B104" s="238"/>
      <c r="C104" s="152" t="s">
        <v>65</v>
      </c>
      <c r="D104" s="148" t="s">
        <v>148</v>
      </c>
      <c r="E104" s="152">
        <v>2050</v>
      </c>
      <c r="F104" s="30">
        <v>10</v>
      </c>
      <c r="G104" s="30">
        <v>10</v>
      </c>
      <c r="H104" s="30">
        <v>10</v>
      </c>
      <c r="I104" s="9" t="s">
        <v>60</v>
      </c>
    </row>
    <row r="105" spans="2:9" x14ac:dyDescent="0.3">
      <c r="B105" s="238"/>
      <c r="C105" s="152" t="s">
        <v>65</v>
      </c>
      <c r="D105" t="s">
        <v>149</v>
      </c>
      <c r="E105" s="152">
        <v>2050</v>
      </c>
      <c r="F105" s="30">
        <v>15</v>
      </c>
      <c r="G105" s="30">
        <v>15</v>
      </c>
      <c r="H105" s="30">
        <v>15</v>
      </c>
      <c r="I105" s="9" t="s">
        <v>60</v>
      </c>
    </row>
    <row r="106" spans="2:9" x14ac:dyDescent="0.3">
      <c r="B106" s="238"/>
      <c r="C106" s="152" t="s">
        <v>65</v>
      </c>
      <c r="D106" t="s">
        <v>150</v>
      </c>
      <c r="E106" s="152">
        <v>2050</v>
      </c>
      <c r="F106" s="30">
        <v>5</v>
      </c>
      <c r="G106" s="30">
        <v>5</v>
      </c>
      <c r="H106" s="30">
        <v>10</v>
      </c>
      <c r="I106" s="9" t="s">
        <v>60</v>
      </c>
    </row>
    <row r="107" spans="2:9" x14ac:dyDescent="0.3">
      <c r="B107" s="238" t="s">
        <v>755</v>
      </c>
      <c r="C107" s="152" t="s">
        <v>65</v>
      </c>
      <c r="D107" s="148" t="s">
        <v>145</v>
      </c>
      <c r="E107" s="152">
        <v>2050</v>
      </c>
      <c r="F107" s="30">
        <v>115</v>
      </c>
      <c r="G107" s="30">
        <v>115</v>
      </c>
      <c r="H107" s="30">
        <v>105</v>
      </c>
      <c r="I107" s="9" t="s">
        <v>60</v>
      </c>
    </row>
    <row r="108" spans="2:9" x14ac:dyDescent="0.3">
      <c r="B108" s="238"/>
      <c r="C108" s="152" t="s">
        <v>65</v>
      </c>
      <c r="D108" s="148" t="s">
        <v>146</v>
      </c>
      <c r="E108" s="152">
        <v>2050</v>
      </c>
      <c r="F108" s="30" t="s">
        <v>152</v>
      </c>
      <c r="G108" s="30" t="s">
        <v>152</v>
      </c>
      <c r="H108" s="30" t="s">
        <v>152</v>
      </c>
      <c r="I108" s="9" t="s">
        <v>60</v>
      </c>
    </row>
    <row r="109" spans="2:9" x14ac:dyDescent="0.3">
      <c r="B109" s="238"/>
      <c r="C109" s="152" t="s">
        <v>65</v>
      </c>
      <c r="D109" s="148" t="s">
        <v>147</v>
      </c>
      <c r="E109" s="152">
        <v>2050</v>
      </c>
      <c r="F109" s="30" t="s">
        <v>152</v>
      </c>
      <c r="G109" s="30" t="s">
        <v>152</v>
      </c>
      <c r="H109" s="30" t="s">
        <v>152</v>
      </c>
      <c r="I109" s="9" t="s">
        <v>60</v>
      </c>
    </row>
    <row r="110" spans="2:9" x14ac:dyDescent="0.3">
      <c r="B110" s="238"/>
      <c r="C110" s="152" t="s">
        <v>65</v>
      </c>
      <c r="D110" s="148" t="s">
        <v>148</v>
      </c>
      <c r="E110" s="152">
        <v>2050</v>
      </c>
      <c r="F110" s="30">
        <v>25</v>
      </c>
      <c r="G110" s="30">
        <v>25</v>
      </c>
      <c r="H110" s="30">
        <v>30</v>
      </c>
      <c r="I110" s="9" t="s">
        <v>60</v>
      </c>
    </row>
    <row r="111" spans="2:9" x14ac:dyDescent="0.3">
      <c r="B111" s="238"/>
      <c r="C111" s="152" t="s">
        <v>65</v>
      </c>
      <c r="D111" t="s">
        <v>149</v>
      </c>
      <c r="E111" s="152">
        <v>2050</v>
      </c>
      <c r="F111" s="30">
        <v>45</v>
      </c>
      <c r="G111" s="30">
        <v>45</v>
      </c>
      <c r="H111" s="30">
        <v>45</v>
      </c>
      <c r="I111" s="9" t="s">
        <v>60</v>
      </c>
    </row>
    <row r="112" spans="2:9" x14ac:dyDescent="0.3">
      <c r="B112" s="238"/>
      <c r="C112" s="152" t="s">
        <v>65</v>
      </c>
      <c r="D112" t="s">
        <v>150</v>
      </c>
      <c r="E112" s="152">
        <v>2050</v>
      </c>
      <c r="F112" s="30">
        <v>25</v>
      </c>
      <c r="G112" s="30">
        <v>25</v>
      </c>
      <c r="H112" s="30">
        <v>30</v>
      </c>
      <c r="I112" s="9" t="s">
        <v>60</v>
      </c>
    </row>
    <row r="113" spans="2:9" x14ac:dyDescent="0.3">
      <c r="B113" s="238" t="s">
        <v>756</v>
      </c>
      <c r="C113" s="152" t="s">
        <v>65</v>
      </c>
      <c r="D113" s="148" t="s">
        <v>145</v>
      </c>
      <c r="E113" s="152">
        <v>2050</v>
      </c>
      <c r="F113" s="30"/>
      <c r="G113" s="30"/>
      <c r="H113" s="30">
        <v>105</v>
      </c>
      <c r="I113" s="9" t="s">
        <v>60</v>
      </c>
    </row>
    <row r="114" spans="2:9" x14ac:dyDescent="0.3">
      <c r="B114" s="238"/>
      <c r="C114" s="152" t="s">
        <v>65</v>
      </c>
      <c r="D114" s="148" t="s">
        <v>146</v>
      </c>
      <c r="E114" s="152">
        <v>2050</v>
      </c>
      <c r="F114" s="30"/>
      <c r="G114" s="30"/>
      <c r="H114" s="30" t="s">
        <v>152</v>
      </c>
      <c r="I114" s="9" t="s">
        <v>60</v>
      </c>
    </row>
    <row r="115" spans="2:9" x14ac:dyDescent="0.3">
      <c r="B115" s="238"/>
      <c r="C115" s="152" t="s">
        <v>65</v>
      </c>
      <c r="D115" s="148" t="s">
        <v>147</v>
      </c>
      <c r="E115" s="152">
        <v>2050</v>
      </c>
      <c r="F115" s="30"/>
      <c r="G115" s="30"/>
      <c r="H115" s="30" t="s">
        <v>152</v>
      </c>
      <c r="I115" s="9" t="s">
        <v>60</v>
      </c>
    </row>
    <row r="116" spans="2:9" x14ac:dyDescent="0.3">
      <c r="B116" s="238"/>
      <c r="C116" s="152" t="s">
        <v>65</v>
      </c>
      <c r="D116" s="148" t="s">
        <v>148</v>
      </c>
      <c r="E116" s="152">
        <v>2050</v>
      </c>
      <c r="F116" s="30"/>
      <c r="G116" s="30"/>
      <c r="H116" s="30">
        <v>80</v>
      </c>
      <c r="I116" s="9" t="s">
        <v>60</v>
      </c>
    </row>
    <row r="117" spans="2:9" x14ac:dyDescent="0.3">
      <c r="B117" s="238"/>
      <c r="C117" s="152" t="s">
        <v>65</v>
      </c>
      <c r="D117" t="s">
        <v>149</v>
      </c>
      <c r="E117" s="152">
        <v>2050</v>
      </c>
      <c r="F117" s="30"/>
      <c r="G117" s="30"/>
      <c r="H117" s="30">
        <v>60</v>
      </c>
      <c r="I117" s="9" t="s">
        <v>60</v>
      </c>
    </row>
    <row r="118" spans="2:9" x14ac:dyDescent="0.3">
      <c r="B118" s="238"/>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pane xSplit="7" ySplit="3" topLeftCell="AH4" activePane="bottomRight" state="frozen"/>
      <selection pane="topRight" activeCell="H1" sqref="H1"/>
      <selection pane="bottomLeft" activeCell="A4" sqref="A4"/>
      <selection pane="bottomRight" activeCell="AK14" sqref="AK14"/>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73" customFormat="1" x14ac:dyDescent="0.3">
      <c r="D2" s="166"/>
      <c r="H2" s="173">
        <v>1</v>
      </c>
      <c r="I2" s="173">
        <v>2</v>
      </c>
      <c r="J2" s="173">
        <v>3</v>
      </c>
      <c r="K2" s="173">
        <v>4</v>
      </c>
      <c r="L2" s="173">
        <v>5</v>
      </c>
      <c r="M2" s="173">
        <v>6</v>
      </c>
      <c r="N2" s="173">
        <v>7</v>
      </c>
      <c r="O2" s="173">
        <v>8</v>
      </c>
      <c r="P2" s="173">
        <v>9</v>
      </c>
      <c r="Q2" s="173">
        <v>10</v>
      </c>
      <c r="R2" s="173">
        <v>11</v>
      </c>
      <c r="S2" s="173">
        <v>12</v>
      </c>
      <c r="T2" s="173">
        <v>13</v>
      </c>
      <c r="U2" s="173">
        <v>14</v>
      </c>
      <c r="V2" s="173">
        <v>15</v>
      </c>
      <c r="W2" s="173">
        <v>16</v>
      </c>
      <c r="X2" s="173">
        <v>17</v>
      </c>
      <c r="Y2" s="173">
        <v>18</v>
      </c>
      <c r="Z2" s="173">
        <v>19</v>
      </c>
      <c r="AA2" s="173">
        <v>20</v>
      </c>
      <c r="AB2" s="173">
        <v>21</v>
      </c>
      <c r="AC2" s="173">
        <v>22</v>
      </c>
      <c r="AD2" s="173">
        <v>23</v>
      </c>
      <c r="AE2" s="173">
        <v>24</v>
      </c>
      <c r="AF2" s="173">
        <v>25</v>
      </c>
      <c r="AG2" s="173">
        <v>26</v>
      </c>
      <c r="AH2" s="173">
        <v>27</v>
      </c>
      <c r="AI2" s="173">
        <v>28</v>
      </c>
      <c r="AJ2" s="173">
        <v>29</v>
      </c>
      <c r="AK2" s="173">
        <v>30</v>
      </c>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3"/>
      <c r="BU3" s="243"/>
      <c r="BV3" s="171"/>
      <c r="BW3" s="171"/>
      <c r="BX3" s="172"/>
      <c r="BY3" s="172"/>
      <c r="BZ3" s="173"/>
      <c r="CA3" s="173"/>
      <c r="CB3" s="165"/>
      <c r="CC3" s="165"/>
      <c r="CD3" s="165"/>
    </row>
    <row r="4" spans="2:82" x14ac:dyDescent="0.3">
      <c r="B4" s="242"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2"/>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2"/>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2"/>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2"/>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2"/>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2"/>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2"/>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4" t="s">
        <v>175</v>
      </c>
      <c r="C13" s="175" t="s">
        <v>176</v>
      </c>
      <c r="D13" s="175" t="s">
        <v>177</v>
      </c>
      <c r="E13" s="175" t="s">
        <v>178</v>
      </c>
      <c r="F13" s="176" t="s">
        <v>165</v>
      </c>
      <c r="G13" s="176"/>
      <c r="H13" s="179" t="s">
        <v>54</v>
      </c>
      <c r="I13" s="179" t="s">
        <v>54</v>
      </c>
      <c r="J13" s="179" t="s">
        <v>54</v>
      </c>
      <c r="K13" s="179" t="s">
        <v>53</v>
      </c>
      <c r="L13" s="179" t="s">
        <v>53</v>
      </c>
      <c r="M13" s="179" t="s">
        <v>53</v>
      </c>
      <c r="N13" s="179" t="s">
        <v>834</v>
      </c>
      <c r="O13" s="179" t="s">
        <v>834</v>
      </c>
      <c r="P13" s="179" t="s">
        <v>834</v>
      </c>
      <c r="Q13" s="179" t="s">
        <v>835</v>
      </c>
      <c r="R13" s="179" t="s">
        <v>835</v>
      </c>
      <c r="S13" s="179" t="s">
        <v>835</v>
      </c>
      <c r="T13" s="179" t="s">
        <v>53</v>
      </c>
      <c r="U13" s="179" t="s">
        <v>53</v>
      </c>
      <c r="V13" s="179" t="s">
        <v>53</v>
      </c>
      <c r="W13" s="179" t="s">
        <v>52</v>
      </c>
      <c r="X13" s="179" t="s">
        <v>52</v>
      </c>
      <c r="Y13" s="179" t="s">
        <v>52</v>
      </c>
      <c r="Z13" s="179" t="s">
        <v>834</v>
      </c>
      <c r="AA13" s="179" t="s">
        <v>834</v>
      </c>
      <c r="AB13" s="179" t="s">
        <v>834</v>
      </c>
      <c r="AC13" s="179" t="s">
        <v>835</v>
      </c>
      <c r="AD13" s="179" t="s">
        <v>835</v>
      </c>
      <c r="AE13" s="179" t="s">
        <v>835</v>
      </c>
      <c r="AF13" s="179" t="s">
        <v>53</v>
      </c>
      <c r="AG13" s="179" t="s">
        <v>53</v>
      </c>
      <c r="AH13" s="179" t="s">
        <v>53</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89.4" customHeight="1" x14ac:dyDescent="0.3">
      <c r="B14" s="244"/>
      <c r="C14" s="175" t="s">
        <v>179</v>
      </c>
      <c r="D14" s="175" t="s">
        <v>180</v>
      </c>
      <c r="E14" s="175" t="s">
        <v>181</v>
      </c>
      <c r="F14" s="176" t="s">
        <v>165</v>
      </c>
      <c r="G14" s="176"/>
      <c r="H14" s="175" t="str">
        <f t="shared" si="1"/>
        <v>Medium</v>
      </c>
      <c r="I14" s="175" t="str">
        <f t="shared" si="0"/>
        <v>Low</v>
      </c>
      <c r="J14" s="175" t="str">
        <f t="shared" si="0"/>
        <v>High in begining
Low around 2040</v>
      </c>
      <c r="K14" s="175" t="str">
        <f t="shared" si="0"/>
        <v>Medium</v>
      </c>
      <c r="L14" s="175" t="str">
        <f t="shared" si="0"/>
        <v>Low</v>
      </c>
      <c r="M14" s="175" t="str">
        <f t="shared" si="0"/>
        <v>High in begining
Low around 2040</v>
      </c>
      <c r="N14" s="175" t="str">
        <f t="shared" si="0"/>
        <v>Medium</v>
      </c>
      <c r="O14" s="175" t="str">
        <f t="shared" si="0"/>
        <v>Low</v>
      </c>
      <c r="P14" s="175" t="str">
        <f t="shared" si="0"/>
        <v>High in begining
Low around 2040</v>
      </c>
      <c r="Q14" s="175" t="str">
        <f t="shared" si="0"/>
        <v>Medium</v>
      </c>
      <c r="R14" s="175" t="str">
        <f t="shared" si="0"/>
        <v>Low</v>
      </c>
      <c r="S14" s="175" t="str">
        <f t="shared" si="0"/>
        <v>High in begining
Low around 2040</v>
      </c>
      <c r="T14" s="175" t="str">
        <f t="shared" si="0"/>
        <v>Medium</v>
      </c>
      <c r="U14" s="175" t="str">
        <f t="shared" si="0"/>
        <v>Low</v>
      </c>
      <c r="V14" s="175" t="str">
        <f t="shared" si="0"/>
        <v>High in begining
Low around 2040</v>
      </c>
      <c r="W14" s="175" t="str">
        <f t="shared" si="0"/>
        <v>Medium</v>
      </c>
      <c r="X14" s="175" t="str">
        <f t="shared" si="0"/>
        <v>Low</v>
      </c>
      <c r="Y14" s="175" t="str">
        <f t="shared" si="0"/>
        <v>High in begining
Low around 2040</v>
      </c>
      <c r="Z14" s="175" t="str">
        <f t="shared" si="0"/>
        <v>Medium</v>
      </c>
      <c r="AA14" s="175" t="str">
        <f t="shared" si="0"/>
        <v>Low</v>
      </c>
      <c r="AB14" s="175" t="str">
        <f t="shared" si="0"/>
        <v>High in begining
Low around 2040</v>
      </c>
      <c r="AC14" s="175" t="str">
        <f t="shared" si="0"/>
        <v>Medium</v>
      </c>
      <c r="AD14" s="175" t="str">
        <f t="shared" si="0"/>
        <v>Low</v>
      </c>
      <c r="AE14" s="175" t="str">
        <f t="shared" si="0"/>
        <v>High in begining
Low around 2040</v>
      </c>
      <c r="AF14" s="175" t="str">
        <f t="shared" ref="AF14:AK33" si="4">BK14</f>
        <v>Medium</v>
      </c>
      <c r="AG14" s="175" t="str">
        <f t="shared" si="4"/>
        <v>Low</v>
      </c>
      <c r="AH14" s="175" t="str">
        <f t="shared" si="4"/>
        <v>High in begining
Low around 2040</v>
      </c>
      <c r="AI14" s="175" t="str">
        <f t="shared" si="4"/>
        <v>Medium</v>
      </c>
      <c r="AJ14" s="175" t="str">
        <f t="shared" si="4"/>
        <v>Low</v>
      </c>
      <c r="AK14" s="175" t="str">
        <f t="shared" si="4"/>
        <v>High in begining
Low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Low</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High in begining
Low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Low</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High in begining
Low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Low</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High in begining
Low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Low</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High in begining
Low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Low</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High in begining
Low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Low</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High in begining
Low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Low</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High in begining
Low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Low</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High in begining
Low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Low</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High in begining
Low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Low</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High in begining
Low around 2040</v>
      </c>
      <c r="BT14" s="24"/>
      <c r="BU14" s="24"/>
      <c r="BV14" s="24"/>
    </row>
    <row r="15" spans="2:82" ht="61.8" customHeight="1" x14ac:dyDescent="0.3">
      <c r="B15" s="244"/>
      <c r="C15" s="175" t="s">
        <v>183</v>
      </c>
      <c r="D15" s="175" t="s">
        <v>184</v>
      </c>
      <c r="E15" s="175" t="s">
        <v>185</v>
      </c>
      <c r="F15" s="176" t="s">
        <v>165</v>
      </c>
      <c r="G15" s="176"/>
      <c r="H15" s="175" t="str">
        <f t="shared" si="1"/>
        <v>Medium</v>
      </c>
      <c r="I15" s="175" t="str">
        <f t="shared" si="1"/>
        <v>Low</v>
      </c>
      <c r="J15" s="175" t="str">
        <f t="shared" si="1"/>
        <v>High in begining
Low around 2041</v>
      </c>
      <c r="K15" s="175" t="str">
        <f t="shared" si="1"/>
        <v>Medium</v>
      </c>
      <c r="L15" s="175" t="str">
        <f t="shared" si="1"/>
        <v>Low</v>
      </c>
      <c r="M15" s="175" t="str">
        <f t="shared" si="1"/>
        <v>High in begining
Low around 2041</v>
      </c>
      <c r="N15" s="175" t="str">
        <f t="shared" si="1"/>
        <v>Medium</v>
      </c>
      <c r="O15" s="175" t="str">
        <f t="shared" si="1"/>
        <v>Low</v>
      </c>
      <c r="P15" s="175" t="str">
        <f t="shared" si="1"/>
        <v>High in begining
Low around 2041</v>
      </c>
      <c r="Q15" s="175" t="str">
        <f t="shared" si="1"/>
        <v>Medium</v>
      </c>
      <c r="R15" s="175" t="str">
        <f t="shared" si="1"/>
        <v>Low</v>
      </c>
      <c r="S15" s="175" t="str">
        <f t="shared" si="1"/>
        <v>High in begining
Low around 2041</v>
      </c>
      <c r="T15" s="175" t="str">
        <f t="shared" si="1"/>
        <v>Medium</v>
      </c>
      <c r="U15" s="175" t="str">
        <f t="shared" si="1"/>
        <v>Low</v>
      </c>
      <c r="V15" s="175" t="str">
        <f t="shared" si="1"/>
        <v>High in begining
Low around 2041</v>
      </c>
      <c r="W15" s="175" t="str">
        <f t="shared" si="1"/>
        <v>Medium</v>
      </c>
      <c r="X15" s="175" t="str">
        <f t="shared" ref="X15:AE33" si="5">BC15</f>
        <v>Low</v>
      </c>
      <c r="Y15" s="175" t="str">
        <f t="shared" si="5"/>
        <v>High in begining
Low around 2041</v>
      </c>
      <c r="Z15" s="175" t="str">
        <f t="shared" si="5"/>
        <v>Medium</v>
      </c>
      <c r="AA15" s="175" t="str">
        <f t="shared" si="5"/>
        <v>Low</v>
      </c>
      <c r="AB15" s="175" t="str">
        <f t="shared" si="5"/>
        <v>High in begining
Low around 2041</v>
      </c>
      <c r="AC15" s="175" t="str">
        <f t="shared" si="5"/>
        <v>Medium</v>
      </c>
      <c r="AD15" s="175" t="str">
        <f t="shared" si="5"/>
        <v>Low</v>
      </c>
      <c r="AE15" s="175" t="str">
        <f t="shared" si="5"/>
        <v>High in begining
Low around 2041</v>
      </c>
      <c r="AF15" s="175" t="str">
        <f t="shared" si="4"/>
        <v>Medium</v>
      </c>
      <c r="AG15" s="175" t="str">
        <f t="shared" si="4"/>
        <v>Low</v>
      </c>
      <c r="AH15" s="175" t="str">
        <f t="shared" si="4"/>
        <v>High in begining
Low around 2041</v>
      </c>
      <c r="AI15" s="175" t="str">
        <f t="shared" si="4"/>
        <v>Medium</v>
      </c>
      <c r="AJ15" s="175" t="str">
        <f t="shared" si="4"/>
        <v>Low</v>
      </c>
      <c r="AK15" s="175" t="str">
        <f t="shared" si="4"/>
        <v>High in begining
Low around 2041</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Low</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High in begining
Low around 2041</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Low</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High in begining
Low around 2041</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Low</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High in begining
Low around 2041</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Low</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High in begining
Low around 2041</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Low</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High in begining
Low around 2041</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Low</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High in begining
Low around 2041</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Low</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High in begining
Low around 2041</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Low</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High in begining
Low around 2041</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Low</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High in begining
Low around 2041</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Low</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High in begining
Low around 2041</v>
      </c>
      <c r="BT15" s="178"/>
      <c r="BU15" s="180"/>
      <c r="BV15" s="181"/>
    </row>
    <row r="16" spans="2:82" ht="42" customHeight="1" x14ac:dyDescent="0.3">
      <c r="B16" s="245" t="s">
        <v>186</v>
      </c>
      <c r="C16" s="148" t="s">
        <v>125</v>
      </c>
      <c r="D16" s="246"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36.6" customHeight="1" x14ac:dyDescent="0.3">
      <c r="B17" s="245"/>
      <c r="C17" s="148" t="s">
        <v>129</v>
      </c>
      <c r="D17" s="246"/>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45.6" customHeight="1" x14ac:dyDescent="0.3">
      <c r="B18" s="245"/>
      <c r="C18" s="148" t="s">
        <v>131</v>
      </c>
      <c r="D18" s="246"/>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5"/>
      <c r="C19" s="148" t="s">
        <v>132</v>
      </c>
      <c r="D19" s="246"/>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5"/>
      <c r="C20" s="148" t="s">
        <v>133</v>
      </c>
      <c r="D20" s="246"/>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5"/>
      <c r="C21" s="148" t="s">
        <v>134</v>
      </c>
      <c r="D21" s="246"/>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7"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7"/>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7"/>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7"/>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40.200000000000003" customHeight="1" x14ac:dyDescent="0.3">
      <c r="B26" s="247"/>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7"/>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7"/>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7"/>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7"/>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2"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2"/>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2"/>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topLeftCell="A8" zoomScale="60" zoomScaleNormal="60" workbookViewId="0">
      <selection activeCell="F16" sqref="F16:J16"/>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669</v>
      </c>
      <c r="L2" t="s">
        <v>670</v>
      </c>
    </row>
    <row r="4" spans="1:16" ht="28.8" x14ac:dyDescent="0.55000000000000004">
      <c r="A4" s="134" t="s">
        <v>671</v>
      </c>
      <c r="B4" s="135"/>
      <c r="C4" s="135"/>
      <c r="D4" s="135"/>
      <c r="E4" s="134"/>
    </row>
    <row r="6" spans="1:16" ht="28.8" x14ac:dyDescent="0.55000000000000004">
      <c r="B6" s="141" t="s">
        <v>158</v>
      </c>
      <c r="C6" s="141" t="s">
        <v>159</v>
      </c>
      <c r="D6" s="141" t="s">
        <v>160</v>
      </c>
      <c r="E6" s="141" t="s">
        <v>655</v>
      </c>
      <c r="F6" s="153" t="s">
        <v>603</v>
      </c>
      <c r="G6" s="154" t="s">
        <v>604</v>
      </c>
      <c r="H6" s="155" t="s">
        <v>605</v>
      </c>
      <c r="I6" s="156" t="s">
        <v>672</v>
      </c>
      <c r="J6" s="157" t="s">
        <v>673</v>
      </c>
      <c r="L6" s="153" t="s">
        <v>603</v>
      </c>
      <c r="M6" s="154" t="s">
        <v>604</v>
      </c>
      <c r="N6" s="155" t="s">
        <v>605</v>
      </c>
      <c r="O6" s="156" t="s">
        <v>672</v>
      </c>
      <c r="P6" s="157" t="s">
        <v>673</v>
      </c>
    </row>
    <row r="7" spans="1:16" ht="86.4" x14ac:dyDescent="0.3">
      <c r="A7" s="248" t="s">
        <v>162</v>
      </c>
      <c r="B7" s="148" t="s">
        <v>56</v>
      </c>
      <c r="C7" s="148" t="s">
        <v>163</v>
      </c>
      <c r="D7" s="148" t="s">
        <v>164</v>
      </c>
      <c r="E7" s="149" t="s">
        <v>165</v>
      </c>
      <c r="F7" s="158" t="s">
        <v>52</v>
      </c>
      <c r="G7" s="158" t="s">
        <v>53</v>
      </c>
      <c r="H7" s="158" t="s">
        <v>54</v>
      </c>
      <c r="I7" s="158" t="s">
        <v>53</v>
      </c>
      <c r="J7" s="158" t="s">
        <v>54</v>
      </c>
      <c r="L7" s="148" t="s">
        <v>674</v>
      </c>
      <c r="M7" s="148" t="s">
        <v>675</v>
      </c>
      <c r="N7" s="148" t="s">
        <v>676</v>
      </c>
      <c r="O7" s="148" t="s">
        <v>677</v>
      </c>
      <c r="P7" s="148" t="s">
        <v>678</v>
      </c>
    </row>
    <row r="8" spans="1:16" ht="86.4" x14ac:dyDescent="0.3">
      <c r="A8" s="248"/>
      <c r="B8" s="148" t="s">
        <v>63</v>
      </c>
      <c r="C8" s="148" t="s">
        <v>163</v>
      </c>
      <c r="D8" s="148" t="s">
        <v>166</v>
      </c>
      <c r="E8" s="149" t="s">
        <v>165</v>
      </c>
      <c r="F8" s="158" t="s">
        <v>52</v>
      </c>
      <c r="G8" s="158" t="s">
        <v>53</v>
      </c>
      <c r="H8" s="158" t="s">
        <v>54</v>
      </c>
      <c r="I8" s="158" t="s">
        <v>53</v>
      </c>
      <c r="J8" s="158" t="s">
        <v>54</v>
      </c>
      <c r="L8" s="148" t="s">
        <v>679</v>
      </c>
      <c r="M8" s="148" t="s">
        <v>680</v>
      </c>
      <c r="N8" s="148" t="s">
        <v>681</v>
      </c>
      <c r="O8" s="148" t="s">
        <v>682</v>
      </c>
      <c r="P8" s="148" t="s">
        <v>683</v>
      </c>
    </row>
    <row r="9" spans="1:16" ht="86.4" x14ac:dyDescent="0.3">
      <c r="A9" s="248"/>
      <c r="B9" s="148" t="s">
        <v>69</v>
      </c>
      <c r="C9" s="148" t="s">
        <v>163</v>
      </c>
      <c r="D9" s="148" t="s">
        <v>167</v>
      </c>
      <c r="E9" s="149" t="s">
        <v>165</v>
      </c>
      <c r="F9" s="158" t="s">
        <v>52</v>
      </c>
      <c r="G9" s="158" t="s">
        <v>53</v>
      </c>
      <c r="H9" s="158" t="s">
        <v>54</v>
      </c>
      <c r="I9" s="158" t="s">
        <v>53</v>
      </c>
      <c r="J9" s="158" t="s">
        <v>54</v>
      </c>
      <c r="L9" s="148" t="s">
        <v>684</v>
      </c>
      <c r="M9" s="148" t="s">
        <v>685</v>
      </c>
      <c r="N9" s="148" t="s">
        <v>686</v>
      </c>
      <c r="O9" s="148" t="s">
        <v>687</v>
      </c>
      <c r="P9" s="148" t="s">
        <v>688</v>
      </c>
    </row>
    <row r="10" spans="1:16" ht="86.4" x14ac:dyDescent="0.3">
      <c r="A10" s="248"/>
      <c r="B10" s="148" t="s">
        <v>74</v>
      </c>
      <c r="C10" s="148" t="s">
        <v>168</v>
      </c>
      <c r="D10" s="148" t="s">
        <v>169</v>
      </c>
      <c r="E10" s="149" t="s">
        <v>165</v>
      </c>
      <c r="F10" s="158" t="s">
        <v>52</v>
      </c>
      <c r="G10" s="158" t="s">
        <v>53</v>
      </c>
      <c r="H10" s="158" t="s">
        <v>54</v>
      </c>
      <c r="I10" s="158" t="s">
        <v>53</v>
      </c>
      <c r="J10" s="158" t="s">
        <v>54</v>
      </c>
      <c r="L10" s="148" t="s">
        <v>689</v>
      </c>
      <c r="M10" s="148" t="s">
        <v>690</v>
      </c>
      <c r="N10" s="148" t="s">
        <v>691</v>
      </c>
      <c r="O10" s="148" t="s">
        <v>692</v>
      </c>
      <c r="P10" s="148" t="s">
        <v>693</v>
      </c>
    </row>
    <row r="11" spans="1:16" ht="43.2" x14ac:dyDescent="0.3">
      <c r="A11" s="248"/>
      <c r="B11" s="148" t="s">
        <v>82</v>
      </c>
      <c r="C11" s="148" t="s">
        <v>170</v>
      </c>
      <c r="D11" s="148" t="s">
        <v>171</v>
      </c>
      <c r="E11" s="149" t="s">
        <v>165</v>
      </c>
      <c r="F11" s="158" t="s">
        <v>52</v>
      </c>
      <c r="G11" s="158" t="s">
        <v>53</v>
      </c>
      <c r="H11" s="158" t="s">
        <v>54</v>
      </c>
      <c r="I11" s="158" t="s">
        <v>53</v>
      </c>
      <c r="J11" s="158" t="s">
        <v>54</v>
      </c>
      <c r="L11" s="148" t="s">
        <v>694</v>
      </c>
      <c r="M11" s="148" t="s">
        <v>695</v>
      </c>
      <c r="N11" s="148" t="s">
        <v>696</v>
      </c>
      <c r="O11" s="148" t="s">
        <v>697</v>
      </c>
      <c r="P11" s="148" t="s">
        <v>698</v>
      </c>
    </row>
    <row r="12" spans="1:16" ht="72" x14ac:dyDescent="0.3">
      <c r="A12" s="248"/>
      <c r="B12" s="148" t="s">
        <v>89</v>
      </c>
      <c r="C12" s="148" t="s">
        <v>172</v>
      </c>
      <c r="D12" s="148" t="s">
        <v>173</v>
      </c>
      <c r="E12" s="149" t="s">
        <v>165</v>
      </c>
      <c r="F12" s="158" t="s">
        <v>54</v>
      </c>
      <c r="G12" s="158" t="s">
        <v>53</v>
      </c>
      <c r="H12" s="158" t="s">
        <v>53</v>
      </c>
      <c r="I12" s="158" t="s">
        <v>53</v>
      </c>
      <c r="J12" s="158" t="s">
        <v>52</v>
      </c>
      <c r="L12" s="148" t="s">
        <v>699</v>
      </c>
      <c r="M12" s="148" t="s">
        <v>700</v>
      </c>
      <c r="N12" s="148" t="s">
        <v>701</v>
      </c>
      <c r="O12" s="148" t="s">
        <v>702</v>
      </c>
      <c r="P12" s="148" t="s">
        <v>703</v>
      </c>
    </row>
    <row r="13" spans="1:16" ht="72" x14ac:dyDescent="0.3">
      <c r="A13" s="248"/>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8"/>
      <c r="B14" s="148" t="s">
        <v>98</v>
      </c>
      <c r="C14" s="148" t="s">
        <v>172</v>
      </c>
      <c r="D14" s="148" t="s">
        <v>174</v>
      </c>
      <c r="E14" s="149" t="s">
        <v>165</v>
      </c>
      <c r="F14" s="158" t="s">
        <v>54</v>
      </c>
      <c r="G14" s="158" t="s">
        <v>53</v>
      </c>
      <c r="H14" s="158" t="s">
        <v>53</v>
      </c>
      <c r="I14" s="158" t="s">
        <v>53</v>
      </c>
      <c r="J14" s="158" t="s">
        <v>52</v>
      </c>
      <c r="L14" s="148" t="s">
        <v>704</v>
      </c>
      <c r="M14" s="148" t="s">
        <v>705</v>
      </c>
      <c r="N14" s="148" t="s">
        <v>706</v>
      </c>
      <c r="O14" s="148" t="s">
        <v>707</v>
      </c>
      <c r="P14" s="148" t="s">
        <v>708</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49" t="s">
        <v>175</v>
      </c>
      <c r="B16" s="148" t="s">
        <v>176</v>
      </c>
      <c r="C16" s="148" t="s">
        <v>177</v>
      </c>
      <c r="D16" s="148" t="s">
        <v>178</v>
      </c>
      <c r="E16" s="149" t="s">
        <v>165</v>
      </c>
      <c r="F16" s="158" t="s">
        <v>54</v>
      </c>
      <c r="G16" s="158" t="s">
        <v>53</v>
      </c>
      <c r="H16" s="158" t="s">
        <v>52</v>
      </c>
      <c r="I16" s="158" t="s">
        <v>53</v>
      </c>
      <c r="J16" s="158" t="s">
        <v>52</v>
      </c>
      <c r="L16" s="148" t="s">
        <v>709</v>
      </c>
      <c r="M16" s="148" t="s">
        <v>710</v>
      </c>
      <c r="N16" s="148" t="s">
        <v>711</v>
      </c>
      <c r="O16" s="148" t="s">
        <v>712</v>
      </c>
      <c r="P16" s="148" t="s">
        <v>713</v>
      </c>
    </row>
    <row r="17" spans="1:16" ht="115.2" customHeight="1" x14ac:dyDescent="0.3">
      <c r="A17" s="249"/>
      <c r="B17" s="148" t="s">
        <v>179</v>
      </c>
      <c r="C17" s="148" t="s">
        <v>180</v>
      </c>
      <c r="D17" s="148" t="s">
        <v>181</v>
      </c>
      <c r="E17" s="149" t="s">
        <v>165</v>
      </c>
      <c r="F17" s="158" t="s">
        <v>661</v>
      </c>
      <c r="G17" s="158" t="s">
        <v>661</v>
      </c>
      <c r="H17" s="158" t="s">
        <v>661</v>
      </c>
      <c r="I17" s="158" t="s">
        <v>661</v>
      </c>
      <c r="J17" s="158" t="s">
        <v>661</v>
      </c>
      <c r="L17" s="148" t="s">
        <v>714</v>
      </c>
      <c r="M17" s="148" t="s">
        <v>714</v>
      </c>
      <c r="N17" s="148" t="s">
        <v>714</v>
      </c>
      <c r="O17" s="148" t="s">
        <v>714</v>
      </c>
      <c r="P17" s="148" t="s">
        <v>714</v>
      </c>
    </row>
    <row r="18" spans="1:16" ht="84" customHeight="1" x14ac:dyDescent="0.3">
      <c r="A18" s="249"/>
      <c r="B18" s="148" t="s">
        <v>183</v>
      </c>
      <c r="C18" s="148" t="s">
        <v>184</v>
      </c>
      <c r="D18" s="148" t="s">
        <v>185</v>
      </c>
      <c r="E18" s="149" t="s">
        <v>165</v>
      </c>
      <c r="F18" s="158" t="s">
        <v>661</v>
      </c>
      <c r="G18" s="158" t="s">
        <v>661</v>
      </c>
      <c r="H18" s="158" t="s">
        <v>661</v>
      </c>
      <c r="I18" s="158" t="s">
        <v>661</v>
      </c>
      <c r="J18" s="158" t="s">
        <v>661</v>
      </c>
      <c r="L18" s="148" t="s">
        <v>714</v>
      </c>
      <c r="M18" s="148" t="s">
        <v>714</v>
      </c>
      <c r="N18" s="148" t="s">
        <v>714</v>
      </c>
      <c r="O18" s="148" t="s">
        <v>714</v>
      </c>
      <c r="P18" s="148" t="s">
        <v>714</v>
      </c>
    </row>
    <row r="19" spans="1:16" ht="64.2" customHeight="1" x14ac:dyDescent="0.3">
      <c r="A19" s="250" t="s">
        <v>186</v>
      </c>
      <c r="B19" s="148" t="s">
        <v>125</v>
      </c>
      <c r="C19" s="238" t="s">
        <v>172</v>
      </c>
      <c r="D19" s="148" t="s">
        <v>187</v>
      </c>
      <c r="E19" s="149" t="s">
        <v>165</v>
      </c>
      <c r="F19" s="159" t="s">
        <v>53</v>
      </c>
      <c r="G19" s="159" t="s">
        <v>53</v>
      </c>
      <c r="H19" s="159" t="s">
        <v>52</v>
      </c>
      <c r="I19" s="159" t="s">
        <v>54</v>
      </c>
      <c r="J19" s="159" t="s">
        <v>54</v>
      </c>
      <c r="L19" s="148" t="s">
        <v>715</v>
      </c>
      <c r="M19" s="148" t="s">
        <v>716</v>
      </c>
      <c r="N19" s="148" t="s">
        <v>717</v>
      </c>
      <c r="O19" s="148" t="s">
        <v>718</v>
      </c>
      <c r="P19" s="148" t="s">
        <v>719</v>
      </c>
    </row>
    <row r="20" spans="1:16" ht="64.2" customHeight="1" x14ac:dyDescent="0.3">
      <c r="A20" s="250"/>
      <c r="B20" s="148" t="s">
        <v>129</v>
      </c>
      <c r="C20" s="238"/>
      <c r="D20" s="148" t="s">
        <v>188</v>
      </c>
      <c r="E20" s="149" t="s">
        <v>165</v>
      </c>
      <c r="F20" s="159" t="s">
        <v>53</v>
      </c>
      <c r="G20" s="159" t="s">
        <v>53</v>
      </c>
      <c r="H20" s="159" t="s">
        <v>52</v>
      </c>
      <c r="I20" s="159" t="s">
        <v>54</v>
      </c>
      <c r="J20" s="159" t="s">
        <v>54</v>
      </c>
      <c r="L20" s="148" t="s">
        <v>720</v>
      </c>
      <c r="M20" s="148" t="s">
        <v>716</v>
      </c>
      <c r="N20" s="148" t="s">
        <v>717</v>
      </c>
      <c r="O20" s="148" t="s">
        <v>718</v>
      </c>
      <c r="P20" s="148" t="s">
        <v>719</v>
      </c>
    </row>
    <row r="21" spans="1:16" ht="47.4" customHeight="1" x14ac:dyDescent="0.3">
      <c r="A21" s="250"/>
      <c r="B21" s="148" t="s">
        <v>131</v>
      </c>
      <c r="C21" s="238"/>
      <c r="D21" s="148" t="s">
        <v>189</v>
      </c>
      <c r="E21" s="149" t="s">
        <v>165</v>
      </c>
      <c r="F21" s="159" t="s">
        <v>54</v>
      </c>
      <c r="G21" s="159" t="s">
        <v>53</v>
      </c>
      <c r="H21" s="159" t="s">
        <v>52</v>
      </c>
      <c r="I21" s="159" t="s">
        <v>190</v>
      </c>
      <c r="J21" s="159" t="s">
        <v>52</v>
      </c>
      <c r="L21" s="148" t="s">
        <v>721</v>
      </c>
      <c r="M21" s="148" t="s">
        <v>716</v>
      </c>
      <c r="N21" s="148" t="s">
        <v>717</v>
      </c>
      <c r="O21" s="148" t="s">
        <v>718</v>
      </c>
      <c r="P21" s="148" t="s">
        <v>717</v>
      </c>
    </row>
    <row r="22" spans="1:16" ht="64.2" customHeight="1" x14ac:dyDescent="0.3">
      <c r="A22" s="250"/>
      <c r="B22" s="148" t="s">
        <v>132</v>
      </c>
      <c r="C22" s="238"/>
      <c r="D22" s="148" t="s">
        <v>191</v>
      </c>
      <c r="E22" s="149" t="s">
        <v>165</v>
      </c>
      <c r="F22" s="159" t="s">
        <v>54</v>
      </c>
      <c r="G22" s="159" t="s">
        <v>53</v>
      </c>
      <c r="H22" s="159" t="s">
        <v>52</v>
      </c>
      <c r="I22" s="159" t="s">
        <v>190</v>
      </c>
      <c r="J22" s="159" t="s">
        <v>52</v>
      </c>
      <c r="L22" s="148" t="s">
        <v>721</v>
      </c>
      <c r="M22" s="148" t="s">
        <v>716</v>
      </c>
      <c r="N22" s="148" t="s">
        <v>717</v>
      </c>
      <c r="O22" s="148" t="s">
        <v>718</v>
      </c>
      <c r="P22" s="148" t="s">
        <v>717</v>
      </c>
    </row>
    <row r="23" spans="1:16" ht="64.2" customHeight="1" x14ac:dyDescent="0.3">
      <c r="A23" s="250"/>
      <c r="B23" s="148" t="s">
        <v>133</v>
      </c>
      <c r="C23" s="238"/>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0"/>
      <c r="B24" s="148" t="s">
        <v>134</v>
      </c>
      <c r="C24" s="238"/>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1" t="s">
        <v>194</v>
      </c>
      <c r="B25" s="148" t="s">
        <v>195</v>
      </c>
      <c r="C25" s="148" t="s">
        <v>196</v>
      </c>
      <c r="D25" s="148" t="s">
        <v>197</v>
      </c>
      <c r="E25" s="148" t="s">
        <v>198</v>
      </c>
      <c r="F25" s="158" t="s">
        <v>54</v>
      </c>
      <c r="G25" s="158" t="s">
        <v>53</v>
      </c>
      <c r="H25" s="158" t="s">
        <v>52</v>
      </c>
      <c r="I25" s="158" t="s">
        <v>53</v>
      </c>
      <c r="J25" s="158" t="s">
        <v>52</v>
      </c>
      <c r="L25" s="148" t="s">
        <v>722</v>
      </c>
      <c r="M25" s="148" t="s">
        <v>710</v>
      </c>
      <c r="N25" s="148" t="s">
        <v>723</v>
      </c>
      <c r="O25" s="148" t="s">
        <v>724</v>
      </c>
      <c r="P25" s="148" t="s">
        <v>725</v>
      </c>
    </row>
    <row r="26" spans="1:16" ht="51.6" customHeight="1" x14ac:dyDescent="0.3">
      <c r="A26" s="251"/>
      <c r="B26" s="148" t="s">
        <v>200</v>
      </c>
      <c r="C26" s="148" t="s">
        <v>201</v>
      </c>
      <c r="D26" s="148" t="s">
        <v>202</v>
      </c>
      <c r="E26" s="148" t="s">
        <v>198</v>
      </c>
      <c r="F26" s="158" t="s">
        <v>54</v>
      </c>
      <c r="G26" s="158" t="s">
        <v>53</v>
      </c>
      <c r="H26" s="158" t="s">
        <v>52</v>
      </c>
      <c r="I26" s="158" t="s">
        <v>53</v>
      </c>
      <c r="J26" s="158" t="s">
        <v>52</v>
      </c>
      <c r="L26" s="148" t="s">
        <v>726</v>
      </c>
      <c r="M26" s="148" t="s">
        <v>727</v>
      </c>
      <c r="N26" s="148" t="s">
        <v>728</v>
      </c>
      <c r="O26" s="148" t="s">
        <v>729</v>
      </c>
      <c r="P26" s="148" t="s">
        <v>730</v>
      </c>
    </row>
    <row r="27" spans="1:16" ht="54" customHeight="1" x14ac:dyDescent="0.3">
      <c r="A27" s="251"/>
      <c r="B27" s="148" t="s">
        <v>203</v>
      </c>
      <c r="C27" s="148" t="s">
        <v>204</v>
      </c>
      <c r="D27" s="148" t="s">
        <v>205</v>
      </c>
      <c r="E27" s="149" t="s">
        <v>165</v>
      </c>
      <c r="F27" s="158" t="s">
        <v>661</v>
      </c>
      <c r="G27" s="158" t="s">
        <v>661</v>
      </c>
      <c r="H27" s="158" t="s">
        <v>661</v>
      </c>
      <c r="I27" s="158" t="s">
        <v>661</v>
      </c>
      <c r="J27" s="158" t="s">
        <v>661</v>
      </c>
      <c r="L27" s="148" t="s">
        <v>731</v>
      </c>
      <c r="M27" s="148" t="s">
        <v>731</v>
      </c>
      <c r="N27" s="148" t="s">
        <v>731</v>
      </c>
      <c r="O27" s="148" t="s">
        <v>731</v>
      </c>
      <c r="P27" s="148" t="s">
        <v>731</v>
      </c>
    </row>
    <row r="28" spans="1:16" ht="37.200000000000003" customHeight="1" x14ac:dyDescent="0.3">
      <c r="A28" s="251"/>
      <c r="B28" s="148" t="s">
        <v>206</v>
      </c>
      <c r="C28" s="148" t="s">
        <v>172</v>
      </c>
      <c r="D28" s="148" t="s">
        <v>207</v>
      </c>
      <c r="E28" s="149" t="s">
        <v>165</v>
      </c>
      <c r="F28" s="158" t="s">
        <v>54</v>
      </c>
      <c r="G28" s="158" t="s">
        <v>53</v>
      </c>
      <c r="H28" s="158" t="s">
        <v>52</v>
      </c>
      <c r="I28" s="158" t="s">
        <v>53</v>
      </c>
      <c r="J28" s="158" t="s">
        <v>52</v>
      </c>
      <c r="L28" s="148" t="s">
        <v>732</v>
      </c>
      <c r="M28" s="148" t="s">
        <v>733</v>
      </c>
      <c r="N28" s="148" t="s">
        <v>734</v>
      </c>
      <c r="O28" s="148" t="s">
        <v>735</v>
      </c>
      <c r="P28" s="148" t="s">
        <v>734</v>
      </c>
    </row>
    <row r="29" spans="1:16" ht="99" customHeight="1" x14ac:dyDescent="0.3">
      <c r="A29" s="251"/>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1"/>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1"/>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1"/>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1"/>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8" t="s">
        <v>217</v>
      </c>
      <c r="B34" s="148" t="s">
        <v>135</v>
      </c>
      <c r="C34" s="148" t="s">
        <v>218</v>
      </c>
      <c r="D34" s="148" t="s">
        <v>219</v>
      </c>
      <c r="E34" s="149" t="s">
        <v>165</v>
      </c>
      <c r="F34" s="158" t="s">
        <v>54</v>
      </c>
      <c r="G34" s="158" t="s">
        <v>53</v>
      </c>
      <c r="H34" s="158" t="s">
        <v>52</v>
      </c>
      <c r="I34" s="158" t="s">
        <v>53</v>
      </c>
      <c r="J34" s="158" t="s">
        <v>52</v>
      </c>
      <c r="L34" s="148" t="s">
        <v>736</v>
      </c>
      <c r="M34" s="148" t="s">
        <v>736</v>
      </c>
      <c r="N34" s="148" t="s">
        <v>736</v>
      </c>
      <c r="O34" s="148" t="s">
        <v>736</v>
      </c>
      <c r="P34" s="148" t="s">
        <v>736</v>
      </c>
    </row>
    <row r="35" spans="1:16" ht="26.4" customHeight="1" x14ac:dyDescent="0.3">
      <c r="A35" s="248"/>
      <c r="B35" s="148" t="s">
        <v>139</v>
      </c>
      <c r="C35" s="148" t="s">
        <v>218</v>
      </c>
      <c r="D35" s="148" t="s">
        <v>220</v>
      </c>
      <c r="E35" s="149" t="s">
        <v>165</v>
      </c>
      <c r="F35" s="158" t="s">
        <v>54</v>
      </c>
      <c r="G35" s="158" t="s">
        <v>53</v>
      </c>
      <c r="H35" s="158" t="s">
        <v>52</v>
      </c>
      <c r="I35" s="158" t="s">
        <v>53</v>
      </c>
      <c r="J35" s="158" t="s">
        <v>52</v>
      </c>
      <c r="L35" s="148" t="s">
        <v>736</v>
      </c>
      <c r="M35" s="148" t="s">
        <v>736</v>
      </c>
      <c r="N35" s="148" t="s">
        <v>736</v>
      </c>
      <c r="O35" s="148" t="s">
        <v>736</v>
      </c>
      <c r="P35" s="148" t="s">
        <v>736</v>
      </c>
    </row>
    <row r="36" spans="1:16" ht="58.2" customHeight="1" x14ac:dyDescent="0.3">
      <c r="A36" s="248"/>
      <c r="B36" s="148" t="s">
        <v>221</v>
      </c>
      <c r="C36" s="148" t="s">
        <v>218</v>
      </c>
      <c r="D36" s="148" t="s">
        <v>222</v>
      </c>
      <c r="E36" s="149" t="s">
        <v>165</v>
      </c>
      <c r="F36" s="158" t="s">
        <v>54</v>
      </c>
      <c r="G36" s="158" t="s">
        <v>53</v>
      </c>
      <c r="H36" s="158" t="s">
        <v>52</v>
      </c>
      <c r="I36" s="158" t="s">
        <v>53</v>
      </c>
      <c r="J36" s="158" t="s">
        <v>52</v>
      </c>
      <c r="L36" s="148" t="s">
        <v>736</v>
      </c>
      <c r="M36" s="148" t="s">
        <v>736</v>
      </c>
      <c r="N36" s="148" t="s">
        <v>736</v>
      </c>
      <c r="O36" s="148" t="s">
        <v>736</v>
      </c>
      <c r="P36" s="148" t="s">
        <v>736</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zoomScale="70" zoomScaleNormal="70" workbookViewId="0">
      <pane xSplit="5" ySplit="6" topLeftCell="F10" activePane="bottomRight" state="frozen"/>
      <selection pane="topRight" activeCell="F1" sqref="F1"/>
      <selection pane="bottomLeft" activeCell="A7" sqref="A7"/>
      <selection pane="bottomRight" activeCell="I17" sqref="I17"/>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645</v>
      </c>
      <c r="M2" s="133" t="s">
        <v>646</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647</v>
      </c>
      <c r="B4" s="136"/>
      <c r="C4" s="137"/>
      <c r="D4" s="137"/>
      <c r="E4" s="136"/>
      <c r="F4" s="252" t="s">
        <v>648</v>
      </c>
      <c r="G4" s="252"/>
      <c r="H4" s="253" t="s">
        <v>649</v>
      </c>
      <c r="I4" s="253"/>
      <c r="J4" s="253"/>
      <c r="K4" s="138"/>
      <c r="L4" s="138"/>
      <c r="M4" s="138"/>
    </row>
    <row r="5" spans="1:17" ht="15.6" x14ac:dyDescent="0.3">
      <c r="B5"/>
      <c r="F5" s="139" t="s">
        <v>650</v>
      </c>
      <c r="G5" s="139" t="s">
        <v>651</v>
      </c>
      <c r="H5" s="140" t="s">
        <v>652</v>
      </c>
      <c r="I5" s="140" t="s">
        <v>653</v>
      </c>
      <c r="J5" s="140" t="s">
        <v>654</v>
      </c>
      <c r="K5" s="140"/>
      <c r="L5" s="140"/>
      <c r="M5" s="140"/>
    </row>
    <row r="6" spans="1:17" ht="28.8" x14ac:dyDescent="0.3">
      <c r="B6" s="141" t="s">
        <v>158</v>
      </c>
      <c r="C6" s="141" t="s">
        <v>159</v>
      </c>
      <c r="D6" s="141" t="s">
        <v>160</v>
      </c>
      <c r="E6" s="141" t="s">
        <v>655</v>
      </c>
      <c r="F6" s="142" t="s">
        <v>656</v>
      </c>
      <c r="G6" s="143" t="s">
        <v>657</v>
      </c>
      <c r="H6" s="144" t="s">
        <v>658</v>
      </c>
      <c r="I6" s="145" t="s">
        <v>659</v>
      </c>
      <c r="J6" s="146" t="s">
        <v>660</v>
      </c>
      <c r="K6" s="141"/>
      <c r="L6" s="141"/>
      <c r="M6" s="141"/>
    </row>
    <row r="7" spans="1:17" x14ac:dyDescent="0.3">
      <c r="A7" s="248" t="s">
        <v>162</v>
      </c>
      <c r="B7" s="148" t="s">
        <v>56</v>
      </c>
      <c r="C7" s="148" t="s">
        <v>163</v>
      </c>
      <c r="D7" s="148" t="s">
        <v>164</v>
      </c>
      <c r="E7" s="149" t="s">
        <v>165</v>
      </c>
      <c r="F7" s="50" t="s">
        <v>661</v>
      </c>
      <c r="G7" s="50" t="s">
        <v>661</v>
      </c>
      <c r="H7" s="50" t="s">
        <v>661</v>
      </c>
      <c r="I7" s="50" t="s">
        <v>661</v>
      </c>
      <c r="J7" s="50" t="s">
        <v>661</v>
      </c>
      <c r="K7" s="50"/>
      <c r="L7" s="149"/>
      <c r="M7" s="149"/>
      <c r="N7" s="148"/>
      <c r="O7" s="148"/>
      <c r="P7" s="148"/>
      <c r="Q7" s="148"/>
    </row>
    <row r="8" spans="1:17" x14ac:dyDescent="0.3">
      <c r="A8" s="248"/>
      <c r="B8" s="148" t="s">
        <v>63</v>
      </c>
      <c r="C8" s="148" t="s">
        <v>163</v>
      </c>
      <c r="D8" s="148" t="s">
        <v>166</v>
      </c>
      <c r="E8" s="149" t="s">
        <v>165</v>
      </c>
      <c r="F8" s="50" t="s">
        <v>661</v>
      </c>
      <c r="G8" s="50" t="s">
        <v>661</v>
      </c>
      <c r="H8" s="50" t="s">
        <v>661</v>
      </c>
      <c r="I8" s="50" t="s">
        <v>661</v>
      </c>
      <c r="J8" s="50" t="s">
        <v>661</v>
      </c>
      <c r="K8" s="50"/>
      <c r="L8" s="149"/>
      <c r="M8" s="149"/>
      <c r="N8" s="148"/>
      <c r="O8" s="148"/>
      <c r="P8" s="148"/>
      <c r="Q8" s="148"/>
    </row>
    <row r="9" spans="1:17" x14ac:dyDescent="0.3">
      <c r="A9" s="248"/>
      <c r="B9" s="148" t="s">
        <v>69</v>
      </c>
      <c r="C9" s="148" t="s">
        <v>163</v>
      </c>
      <c r="D9" s="148" t="s">
        <v>167</v>
      </c>
      <c r="E9" s="149" t="s">
        <v>165</v>
      </c>
      <c r="F9" s="50" t="s">
        <v>661</v>
      </c>
      <c r="G9" s="50" t="s">
        <v>661</v>
      </c>
      <c r="H9" s="50" t="s">
        <v>661</v>
      </c>
      <c r="I9" s="50" t="s">
        <v>661</v>
      </c>
      <c r="J9" s="50" t="s">
        <v>661</v>
      </c>
      <c r="K9" s="50"/>
      <c r="L9" s="149"/>
      <c r="M9" s="149"/>
      <c r="N9" s="148"/>
      <c r="O9" s="148"/>
      <c r="P9" s="148"/>
      <c r="Q9" s="148"/>
    </row>
    <row r="10" spans="1:17" ht="49.2" customHeight="1" x14ac:dyDescent="0.3">
      <c r="A10" s="248"/>
      <c r="B10" s="148" t="s">
        <v>74</v>
      </c>
      <c r="C10" s="148" t="s">
        <v>168</v>
      </c>
      <c r="D10" s="148" t="s">
        <v>169</v>
      </c>
      <c r="E10" s="149" t="s">
        <v>165</v>
      </c>
      <c r="F10" s="50" t="s">
        <v>661</v>
      </c>
      <c r="G10" s="50" t="s">
        <v>661</v>
      </c>
      <c r="H10" s="50" t="s">
        <v>661</v>
      </c>
      <c r="I10" s="50" t="s">
        <v>661</v>
      </c>
      <c r="J10" s="50" t="s">
        <v>661</v>
      </c>
      <c r="K10" s="50"/>
      <c r="L10" s="149"/>
      <c r="M10" s="149"/>
      <c r="N10" s="150" t="s">
        <v>662</v>
      </c>
      <c r="O10" s="148"/>
      <c r="P10" s="148"/>
      <c r="Q10" s="148"/>
    </row>
    <row r="11" spans="1:17" ht="38.4" customHeight="1" x14ac:dyDescent="0.3">
      <c r="A11" s="248"/>
      <c r="B11" s="148" t="s">
        <v>82</v>
      </c>
      <c r="C11" s="148" t="s">
        <v>170</v>
      </c>
      <c r="D11" s="148" t="s">
        <v>171</v>
      </c>
      <c r="E11" s="149" t="s">
        <v>165</v>
      </c>
      <c r="F11" s="50" t="s">
        <v>661</v>
      </c>
      <c r="G11" s="50" t="s">
        <v>661</v>
      </c>
      <c r="H11" s="50" t="s">
        <v>661</v>
      </c>
      <c r="I11" s="50" t="s">
        <v>661</v>
      </c>
      <c r="J11" s="50" t="s">
        <v>661</v>
      </c>
      <c r="K11" s="50"/>
      <c r="L11" s="149"/>
      <c r="M11" s="149"/>
      <c r="N11" s="148"/>
      <c r="O11" s="148"/>
      <c r="P11" s="148"/>
      <c r="Q11" s="148"/>
    </row>
    <row r="12" spans="1:17" x14ac:dyDescent="0.3">
      <c r="A12" s="248"/>
      <c r="B12" s="148" t="s">
        <v>89</v>
      </c>
      <c r="C12" s="148" t="s">
        <v>172</v>
      </c>
      <c r="D12" s="148" t="s">
        <v>173</v>
      </c>
      <c r="E12" s="149" t="s">
        <v>165</v>
      </c>
      <c r="F12" s="50" t="s">
        <v>661</v>
      </c>
      <c r="G12" s="50" t="s">
        <v>661</v>
      </c>
      <c r="H12" s="50" t="s">
        <v>661</v>
      </c>
      <c r="I12" s="50" t="s">
        <v>661</v>
      </c>
      <c r="J12" s="50" t="s">
        <v>661</v>
      </c>
      <c r="K12" s="50"/>
      <c r="L12" s="149"/>
      <c r="M12" s="149"/>
      <c r="N12" s="148"/>
      <c r="O12" s="148"/>
      <c r="P12" s="148"/>
      <c r="Q12" s="148"/>
    </row>
    <row r="13" spans="1:17" x14ac:dyDescent="0.3">
      <c r="A13" s="248"/>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8"/>
      <c r="B14" s="148" t="s">
        <v>98</v>
      </c>
      <c r="C14" s="148" t="s">
        <v>172</v>
      </c>
      <c r="D14" s="148" t="s">
        <v>174</v>
      </c>
      <c r="E14" s="149" t="s">
        <v>165</v>
      </c>
      <c r="F14" s="50" t="s">
        <v>661</v>
      </c>
      <c r="G14" s="50" t="s">
        <v>661</v>
      </c>
      <c r="H14" s="50" t="s">
        <v>661</v>
      </c>
      <c r="I14" s="50" t="s">
        <v>661</v>
      </c>
      <c r="J14" s="50" t="s">
        <v>661</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49" t="s">
        <v>175</v>
      </c>
      <c r="B16" s="148" t="s">
        <v>176</v>
      </c>
      <c r="C16" s="148" t="s">
        <v>177</v>
      </c>
      <c r="D16" s="148" t="s">
        <v>663</v>
      </c>
      <c r="E16" s="149" t="s">
        <v>165</v>
      </c>
      <c r="F16" s="50" t="s">
        <v>54</v>
      </c>
      <c r="G16" s="50" t="s">
        <v>52</v>
      </c>
      <c r="H16" s="50" t="s">
        <v>661</v>
      </c>
      <c r="I16" s="50" t="s">
        <v>661</v>
      </c>
      <c r="J16" s="50" t="s">
        <v>661</v>
      </c>
      <c r="K16" s="50"/>
      <c r="L16" s="148" t="s">
        <v>664</v>
      </c>
      <c r="M16" s="148"/>
      <c r="N16" s="148"/>
      <c r="O16" s="148"/>
      <c r="P16" s="148"/>
      <c r="Q16" s="148"/>
    </row>
    <row r="17" spans="1:17" ht="75" customHeight="1" x14ac:dyDescent="0.3">
      <c r="A17" s="249"/>
      <c r="B17" s="148" t="s">
        <v>179</v>
      </c>
      <c r="C17" s="148" t="s">
        <v>180</v>
      </c>
      <c r="D17" s="148" t="s">
        <v>665</v>
      </c>
      <c r="E17" s="149" t="s">
        <v>165</v>
      </c>
      <c r="F17" s="50" t="s">
        <v>661</v>
      </c>
      <c r="G17" s="50" t="s">
        <v>661</v>
      </c>
      <c r="H17" s="50" t="s">
        <v>53</v>
      </c>
      <c r="I17" s="50" t="s">
        <v>52</v>
      </c>
      <c r="J17" s="151" t="s">
        <v>853</v>
      </c>
      <c r="K17" s="151"/>
      <c r="L17" s="149"/>
      <c r="M17" s="148" t="s">
        <v>666</v>
      </c>
      <c r="N17" s="148"/>
      <c r="O17" s="148"/>
      <c r="P17" s="148"/>
      <c r="Q17" s="148"/>
    </row>
    <row r="18" spans="1:17" ht="82.2" customHeight="1" x14ac:dyDescent="0.3">
      <c r="A18" s="249"/>
      <c r="B18" s="148" t="s">
        <v>183</v>
      </c>
      <c r="C18" s="148" t="s">
        <v>184</v>
      </c>
      <c r="D18" s="148" t="s">
        <v>185</v>
      </c>
      <c r="E18" s="149" t="s">
        <v>165</v>
      </c>
      <c r="F18" s="50" t="s">
        <v>661</v>
      </c>
      <c r="G18" s="50" t="s">
        <v>661</v>
      </c>
      <c r="H18" s="50" t="s">
        <v>53</v>
      </c>
      <c r="I18" s="50" t="s">
        <v>52</v>
      </c>
      <c r="J18" s="151" t="s">
        <v>854</v>
      </c>
      <c r="K18" s="151"/>
      <c r="L18" s="149"/>
      <c r="M18" s="149"/>
      <c r="N18" s="148"/>
      <c r="O18" s="148"/>
      <c r="P18" s="148"/>
      <c r="Q18" s="148"/>
    </row>
    <row r="19" spans="1:17" ht="47.4" customHeight="1" x14ac:dyDescent="0.3">
      <c r="A19" s="250" t="s">
        <v>186</v>
      </c>
      <c r="B19" s="148" t="s">
        <v>125</v>
      </c>
      <c r="C19" s="148"/>
      <c r="D19" s="148" t="s">
        <v>187</v>
      </c>
      <c r="E19" s="149" t="s">
        <v>165</v>
      </c>
      <c r="F19" s="50" t="s">
        <v>661</v>
      </c>
      <c r="G19" s="50" t="s">
        <v>661</v>
      </c>
      <c r="H19" s="50" t="s">
        <v>661</v>
      </c>
      <c r="I19" s="50" t="s">
        <v>661</v>
      </c>
      <c r="J19" s="50" t="s">
        <v>661</v>
      </c>
      <c r="K19" s="50"/>
      <c r="L19" s="149"/>
      <c r="M19" s="149"/>
      <c r="N19" s="148"/>
      <c r="O19" s="148"/>
      <c r="P19" s="148"/>
      <c r="Q19" s="148"/>
    </row>
    <row r="20" spans="1:17" ht="43.2" customHeight="1" x14ac:dyDescent="0.3">
      <c r="A20" s="250"/>
      <c r="B20" s="148" t="s">
        <v>129</v>
      </c>
      <c r="C20" s="238" t="s">
        <v>172</v>
      </c>
      <c r="D20" s="148" t="s">
        <v>188</v>
      </c>
      <c r="E20" s="149" t="s">
        <v>165</v>
      </c>
      <c r="F20" s="50" t="s">
        <v>661</v>
      </c>
      <c r="G20" s="50" t="s">
        <v>661</v>
      </c>
      <c r="H20" s="50" t="s">
        <v>661</v>
      </c>
      <c r="I20" s="50" t="s">
        <v>661</v>
      </c>
      <c r="J20" s="50" t="s">
        <v>661</v>
      </c>
      <c r="K20" s="50"/>
      <c r="L20" s="149"/>
      <c r="M20" s="149"/>
      <c r="N20" s="148"/>
      <c r="O20" s="148"/>
      <c r="P20" s="148"/>
      <c r="Q20" s="148"/>
    </row>
    <row r="21" spans="1:17" ht="57" customHeight="1" x14ac:dyDescent="0.3">
      <c r="A21" s="250"/>
      <c r="B21" s="148" t="s">
        <v>131</v>
      </c>
      <c r="C21" s="238"/>
      <c r="D21" s="148" t="s">
        <v>189</v>
      </c>
      <c r="E21" s="149" t="s">
        <v>165</v>
      </c>
      <c r="F21" s="50" t="s">
        <v>661</v>
      </c>
      <c r="G21" s="50" t="s">
        <v>661</v>
      </c>
      <c r="H21" s="50" t="s">
        <v>661</v>
      </c>
      <c r="I21" s="50" t="s">
        <v>661</v>
      </c>
      <c r="J21" s="50" t="s">
        <v>661</v>
      </c>
      <c r="K21" s="50"/>
      <c r="L21" s="149"/>
      <c r="M21" s="149"/>
      <c r="N21" s="148"/>
      <c r="O21" s="148"/>
      <c r="P21" s="148"/>
      <c r="Q21" s="148"/>
    </row>
    <row r="22" spans="1:17" ht="43.2" customHeight="1" x14ac:dyDescent="0.3">
      <c r="A22" s="250"/>
      <c r="B22" s="148" t="s">
        <v>132</v>
      </c>
      <c r="C22" s="238" t="s">
        <v>172</v>
      </c>
      <c r="D22" s="148" t="s">
        <v>191</v>
      </c>
      <c r="E22" s="149" t="s">
        <v>165</v>
      </c>
      <c r="F22" s="50" t="s">
        <v>661</v>
      </c>
      <c r="G22" s="50" t="s">
        <v>661</v>
      </c>
      <c r="H22" s="50" t="s">
        <v>661</v>
      </c>
      <c r="I22" s="50" t="s">
        <v>661</v>
      </c>
      <c r="J22" s="50" t="s">
        <v>661</v>
      </c>
      <c r="K22" s="50"/>
      <c r="L22" s="149"/>
      <c r="M22" s="149"/>
      <c r="N22" s="148"/>
      <c r="O22" s="148"/>
      <c r="P22" s="148"/>
      <c r="Q22" s="148"/>
    </row>
    <row r="23" spans="1:17" ht="57" customHeight="1" x14ac:dyDescent="0.3">
      <c r="A23" s="250"/>
      <c r="B23" s="148" t="s">
        <v>133</v>
      </c>
      <c r="C23" s="238"/>
      <c r="D23" s="148" t="s">
        <v>189</v>
      </c>
      <c r="E23" s="149" t="s">
        <v>165</v>
      </c>
      <c r="F23" s="50" t="s">
        <v>661</v>
      </c>
      <c r="G23" s="50" t="s">
        <v>661</v>
      </c>
      <c r="H23" s="50" t="s">
        <v>661</v>
      </c>
      <c r="I23" s="50" t="s">
        <v>661</v>
      </c>
      <c r="J23" s="50" t="s">
        <v>661</v>
      </c>
      <c r="K23" s="50"/>
      <c r="L23" s="149"/>
      <c r="M23" s="149"/>
      <c r="N23" s="148"/>
      <c r="O23" s="148"/>
      <c r="P23" s="148"/>
      <c r="Q23" s="148"/>
    </row>
    <row r="24" spans="1:17" ht="43.2" customHeight="1" x14ac:dyDescent="0.3">
      <c r="A24" s="250"/>
      <c r="B24" s="148" t="s">
        <v>134</v>
      </c>
      <c r="C24" s="238"/>
      <c r="D24" s="148" t="s">
        <v>191</v>
      </c>
      <c r="E24" s="149" t="s">
        <v>165</v>
      </c>
      <c r="F24" s="50" t="s">
        <v>661</v>
      </c>
      <c r="G24" s="50" t="s">
        <v>661</v>
      </c>
      <c r="H24" s="50" t="s">
        <v>661</v>
      </c>
      <c r="I24" s="50" t="s">
        <v>661</v>
      </c>
      <c r="J24" s="50" t="s">
        <v>661</v>
      </c>
      <c r="K24" s="50"/>
      <c r="L24" s="149"/>
      <c r="M24" s="149"/>
      <c r="N24" s="148"/>
      <c r="O24" s="148"/>
      <c r="P24" s="148"/>
      <c r="Q24" s="148"/>
    </row>
    <row r="25" spans="1:17" ht="49.2" customHeight="1" x14ac:dyDescent="0.3">
      <c r="A25" s="251" t="s">
        <v>194</v>
      </c>
      <c r="B25" s="148" t="s">
        <v>195</v>
      </c>
      <c r="C25" s="148" t="s">
        <v>196</v>
      </c>
      <c r="D25" s="148" t="s">
        <v>197</v>
      </c>
      <c r="E25" s="148" t="s">
        <v>198</v>
      </c>
      <c r="F25" s="50" t="s">
        <v>54</v>
      </c>
      <c r="G25" s="50" t="s">
        <v>52</v>
      </c>
      <c r="H25" s="50" t="s">
        <v>53</v>
      </c>
      <c r="I25" s="50" t="s">
        <v>54</v>
      </c>
      <c r="J25" s="151" t="s">
        <v>182</v>
      </c>
      <c r="K25" s="151"/>
      <c r="L25" s="148" t="s">
        <v>667</v>
      </c>
      <c r="M25" s="148" t="s">
        <v>666</v>
      </c>
      <c r="N25" s="148"/>
      <c r="O25" s="148"/>
      <c r="P25" s="148"/>
      <c r="Q25" s="148"/>
    </row>
    <row r="26" spans="1:17" ht="31.2" customHeight="1" x14ac:dyDescent="0.3">
      <c r="A26" s="251"/>
      <c r="B26" s="148" t="s">
        <v>200</v>
      </c>
      <c r="C26" s="148" t="s">
        <v>201</v>
      </c>
      <c r="D26" s="148" t="s">
        <v>202</v>
      </c>
      <c r="E26" s="148" t="s">
        <v>198</v>
      </c>
      <c r="F26" s="50" t="s">
        <v>661</v>
      </c>
      <c r="G26" s="50" t="s">
        <v>661</v>
      </c>
      <c r="H26" s="50" t="s">
        <v>661</v>
      </c>
      <c r="I26" s="50" t="s">
        <v>661</v>
      </c>
      <c r="J26" s="50" t="s">
        <v>661</v>
      </c>
      <c r="K26" s="50"/>
      <c r="L26" s="148"/>
      <c r="M26" s="148"/>
      <c r="N26" s="148"/>
      <c r="O26" s="148"/>
      <c r="P26" s="148"/>
      <c r="Q26" s="148"/>
    </row>
    <row r="27" spans="1:17" ht="43.2" x14ac:dyDescent="0.3">
      <c r="A27" s="251"/>
      <c r="B27" s="148" t="s">
        <v>203</v>
      </c>
      <c r="C27" s="148" t="s">
        <v>204</v>
      </c>
      <c r="D27" s="148" t="s">
        <v>205</v>
      </c>
      <c r="E27" s="149" t="s">
        <v>165</v>
      </c>
      <c r="F27" s="50" t="s">
        <v>661</v>
      </c>
      <c r="G27" s="50" t="s">
        <v>661</v>
      </c>
      <c r="H27" s="50" t="s">
        <v>53</v>
      </c>
      <c r="I27" s="50" t="s">
        <v>54</v>
      </c>
      <c r="J27" s="151" t="s">
        <v>182</v>
      </c>
      <c r="K27" s="151"/>
      <c r="L27" s="149"/>
      <c r="M27" s="149"/>
      <c r="N27" s="148"/>
      <c r="O27" s="148"/>
      <c r="P27" s="148"/>
      <c r="Q27" s="148"/>
    </row>
    <row r="28" spans="1:17" ht="28.8" x14ac:dyDescent="0.3">
      <c r="A28" s="251"/>
      <c r="B28" s="148" t="s">
        <v>206</v>
      </c>
      <c r="C28" s="148" t="s">
        <v>172</v>
      </c>
      <c r="D28" s="148" t="s">
        <v>207</v>
      </c>
      <c r="E28" s="149" t="s">
        <v>165</v>
      </c>
      <c r="F28" s="50" t="s">
        <v>661</v>
      </c>
      <c r="G28" s="50" t="s">
        <v>661</v>
      </c>
      <c r="H28" s="50" t="s">
        <v>661</v>
      </c>
      <c r="I28" s="50" t="s">
        <v>661</v>
      </c>
      <c r="J28" s="50" t="s">
        <v>661</v>
      </c>
      <c r="K28" s="50"/>
      <c r="L28" s="149"/>
      <c r="M28" s="149"/>
      <c r="N28" s="148"/>
      <c r="O28" s="148"/>
      <c r="P28" s="148"/>
      <c r="Q28" s="148"/>
    </row>
    <row r="29" spans="1:17" ht="28.8" x14ac:dyDescent="0.3">
      <c r="A29" s="251"/>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1"/>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666</v>
      </c>
      <c r="N30" s="148"/>
      <c r="O30" s="148"/>
      <c r="P30" s="148"/>
      <c r="Q30" s="148"/>
    </row>
    <row r="31" spans="1:17" ht="27" customHeight="1" x14ac:dyDescent="0.3">
      <c r="A31" s="251"/>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1"/>
      <c r="B32" s="148" t="s">
        <v>213</v>
      </c>
      <c r="C32" s="148" t="s">
        <v>172</v>
      </c>
      <c r="D32" s="148" t="s">
        <v>214</v>
      </c>
      <c r="E32" s="149" t="s">
        <v>165</v>
      </c>
      <c r="F32" s="50" t="s">
        <v>661</v>
      </c>
      <c r="G32" s="50" t="s">
        <v>661</v>
      </c>
      <c r="H32" s="50" t="s">
        <v>661</v>
      </c>
      <c r="I32" s="50" t="s">
        <v>661</v>
      </c>
      <c r="J32" s="50" t="s">
        <v>661</v>
      </c>
      <c r="K32" s="50"/>
      <c r="L32" s="148"/>
      <c r="M32" s="148"/>
      <c r="N32" s="148"/>
      <c r="O32" s="148"/>
      <c r="P32" s="148"/>
      <c r="Q32" s="148"/>
    </row>
    <row r="33" spans="1:17" ht="28.8" x14ac:dyDescent="0.3">
      <c r="A33" s="251"/>
      <c r="B33" s="148" t="s">
        <v>215</v>
      </c>
      <c r="C33" s="148" t="s">
        <v>172</v>
      </c>
      <c r="D33" s="148" t="s">
        <v>216</v>
      </c>
      <c r="E33" s="149" t="s">
        <v>165</v>
      </c>
      <c r="F33" s="50" t="s">
        <v>661</v>
      </c>
      <c r="G33" s="50" t="s">
        <v>661</v>
      </c>
      <c r="H33" s="50" t="s">
        <v>661</v>
      </c>
      <c r="I33" s="50" t="s">
        <v>661</v>
      </c>
      <c r="J33" s="50" t="s">
        <v>661</v>
      </c>
      <c r="K33" s="50"/>
      <c r="L33" s="148"/>
      <c r="M33" s="148"/>
      <c r="N33" s="148"/>
      <c r="O33" s="148"/>
      <c r="P33" s="148"/>
      <c r="Q33" s="148"/>
    </row>
    <row r="34" spans="1:17" ht="21.6" customHeight="1" x14ac:dyDescent="0.3">
      <c r="A34" s="248" t="s">
        <v>217</v>
      </c>
      <c r="B34" s="148" t="s">
        <v>135</v>
      </c>
      <c r="C34" s="148" t="s">
        <v>218</v>
      </c>
      <c r="D34" s="148" t="s">
        <v>219</v>
      </c>
      <c r="E34" s="149" t="s">
        <v>165</v>
      </c>
      <c r="F34" s="50" t="s">
        <v>661</v>
      </c>
      <c r="G34" s="50" t="s">
        <v>661</v>
      </c>
      <c r="H34" s="50" t="s">
        <v>661</v>
      </c>
      <c r="I34" s="50" t="s">
        <v>661</v>
      </c>
      <c r="J34" s="50" t="s">
        <v>661</v>
      </c>
      <c r="K34" s="50"/>
      <c r="L34" s="149"/>
      <c r="M34" s="149"/>
      <c r="N34" s="148"/>
      <c r="O34" s="148"/>
      <c r="P34" s="148"/>
      <c r="Q34" s="148"/>
    </row>
    <row r="35" spans="1:17" ht="27" customHeight="1" x14ac:dyDescent="0.3">
      <c r="A35" s="248"/>
      <c r="B35" s="148" t="s">
        <v>139</v>
      </c>
      <c r="C35" s="148" t="s">
        <v>218</v>
      </c>
      <c r="D35" s="148" t="s">
        <v>668</v>
      </c>
      <c r="E35" s="149" t="s">
        <v>165</v>
      </c>
      <c r="F35" s="50" t="s">
        <v>661</v>
      </c>
      <c r="G35" s="50" t="s">
        <v>661</v>
      </c>
      <c r="H35" s="50" t="s">
        <v>661</v>
      </c>
      <c r="I35" s="50" t="s">
        <v>661</v>
      </c>
      <c r="J35" s="50" t="s">
        <v>661</v>
      </c>
      <c r="K35" s="50"/>
      <c r="L35" s="149"/>
      <c r="M35" s="149"/>
      <c r="N35" s="148"/>
      <c r="O35" s="148"/>
      <c r="P35" s="148"/>
      <c r="Q35" s="148"/>
    </row>
    <row r="36" spans="1:17" x14ac:dyDescent="0.3">
      <c r="A36" s="248"/>
      <c r="B36" s="148" t="s">
        <v>221</v>
      </c>
      <c r="C36" s="148" t="s">
        <v>218</v>
      </c>
      <c r="D36" s="148" t="s">
        <v>222</v>
      </c>
      <c r="E36" s="149" t="s">
        <v>165</v>
      </c>
      <c r="F36" s="50" t="s">
        <v>661</v>
      </c>
      <c r="G36" s="50" t="s">
        <v>661</v>
      </c>
      <c r="H36" s="50" t="s">
        <v>661</v>
      </c>
      <c r="I36" s="50" t="s">
        <v>661</v>
      </c>
      <c r="J36" s="50" t="s">
        <v>661</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4" t="s">
        <v>251</v>
      </c>
      <c r="D2" s="254"/>
      <c r="E2" s="254"/>
      <c r="F2" s="113"/>
      <c r="G2" s="254" t="s">
        <v>252</v>
      </c>
      <c r="H2" s="254"/>
      <c r="I2" s="254"/>
      <c r="L2" s="255" t="s">
        <v>253</v>
      </c>
      <c r="M2" s="255"/>
      <c r="N2" s="255"/>
      <c r="O2" s="255"/>
      <c r="P2" s="255" t="s">
        <v>254</v>
      </c>
      <c r="Q2" s="255"/>
      <c r="R2" s="255"/>
      <c r="S2" s="255"/>
      <c r="T2" s="255" t="s">
        <v>255</v>
      </c>
      <c r="U2" s="255"/>
      <c r="V2" s="255"/>
      <c r="W2" s="255"/>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644</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644</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644</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644</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644</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644</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644</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644</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4" t="s">
        <v>251</v>
      </c>
      <c r="D31" s="254"/>
      <c r="E31" s="254"/>
      <c r="F31" s="113"/>
      <c r="G31" s="254" t="s">
        <v>252</v>
      </c>
      <c r="H31" s="254"/>
      <c r="I31" s="254"/>
      <c r="L31" s="255" t="s">
        <v>253</v>
      </c>
      <c r="M31" s="255"/>
      <c r="N31" s="255"/>
      <c r="O31" s="255"/>
      <c r="P31" s="255" t="s">
        <v>254</v>
      </c>
      <c r="Q31" s="255"/>
      <c r="R31" s="255"/>
      <c r="S31" s="255"/>
      <c r="T31" s="255" t="s">
        <v>255</v>
      </c>
      <c r="U31" s="255"/>
      <c r="V31" s="255"/>
      <c r="W31" s="255"/>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8" t="s">
        <v>71</v>
      </c>
      <c r="B1" s="258"/>
      <c r="C1" s="258"/>
      <c r="D1" s="258"/>
      <c r="E1" s="258"/>
      <c r="F1" s="258"/>
      <c r="G1" s="258"/>
      <c r="H1" s="258"/>
      <c r="J1" s="258" t="s">
        <v>60</v>
      </c>
      <c r="K1" s="258"/>
      <c r="L1" s="258"/>
      <c r="M1" s="258"/>
      <c r="N1" s="258"/>
      <c r="O1" s="258"/>
      <c r="P1" s="258"/>
      <c r="Q1" s="258"/>
      <c r="R1" s="258"/>
      <c r="S1" s="258"/>
      <c r="T1" s="258"/>
      <c r="U1" s="258"/>
    </row>
    <row r="2" spans="1:27" ht="21" x14ac:dyDescent="0.3">
      <c r="A2" s="32" t="s">
        <v>584</v>
      </c>
      <c r="B2" s="33"/>
      <c r="C2" s="33"/>
      <c r="D2" s="33"/>
      <c r="E2" s="33"/>
      <c r="F2" s="33"/>
      <c r="G2" s="33"/>
      <c r="J2" s="79"/>
      <c r="K2" s="80" t="s">
        <v>622</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585</v>
      </c>
      <c r="C4" s="38" t="s">
        <v>586</v>
      </c>
      <c r="D4" s="38" t="s">
        <v>587</v>
      </c>
      <c r="E4" s="38" t="s">
        <v>588</v>
      </c>
      <c r="F4" s="38" t="s">
        <v>589</v>
      </c>
      <c r="G4" s="38" t="s">
        <v>590</v>
      </c>
      <c r="J4" s="82"/>
      <c r="K4" s="86" t="s">
        <v>623</v>
      </c>
      <c r="L4" s="84"/>
      <c r="M4" s="84"/>
      <c r="N4" s="84"/>
      <c r="O4" s="84"/>
      <c r="P4" s="84"/>
      <c r="Q4" s="84"/>
      <c r="R4" s="84"/>
      <c r="S4" s="84"/>
      <c r="T4" s="82"/>
      <c r="U4" s="82"/>
      <c r="V4" s="82"/>
      <c r="W4" s="85"/>
      <c r="X4" s="85"/>
      <c r="Y4" s="85"/>
      <c r="Z4" s="85"/>
      <c r="AA4" s="85"/>
    </row>
    <row r="5" spans="1:27" ht="27.6" x14ac:dyDescent="0.3">
      <c r="A5" s="39"/>
      <c r="B5" s="40" t="s">
        <v>593</v>
      </c>
      <c r="C5" s="40" t="s">
        <v>594</v>
      </c>
      <c r="D5" s="40" t="s">
        <v>595</v>
      </c>
      <c r="E5" s="40" t="s">
        <v>596</v>
      </c>
      <c r="F5" s="40" t="s">
        <v>597</v>
      </c>
      <c r="G5" s="40" t="s">
        <v>598</v>
      </c>
    </row>
    <row r="6" spans="1:27" x14ac:dyDescent="0.3">
      <c r="A6" s="42">
        <v>1993</v>
      </c>
      <c r="B6" s="43"/>
      <c r="C6" s="43">
        <v>119</v>
      </c>
      <c r="D6" s="43">
        <v>93</v>
      </c>
      <c r="E6" s="43">
        <v>113</v>
      </c>
      <c r="F6" s="43">
        <v>120</v>
      </c>
      <c r="G6" s="43"/>
      <c r="K6" s="259"/>
      <c r="L6" s="260"/>
      <c r="M6" s="260"/>
      <c r="N6" s="260" t="s">
        <v>624</v>
      </c>
      <c r="O6" s="260"/>
      <c r="P6" s="260"/>
      <c r="Q6" s="260" t="s">
        <v>625</v>
      </c>
      <c r="R6" s="260"/>
      <c r="S6" s="260"/>
      <c r="T6" s="260" t="s">
        <v>626</v>
      </c>
      <c r="U6" s="260"/>
    </row>
    <row r="7" spans="1:27" ht="15" thickBot="1" x14ac:dyDescent="0.35">
      <c r="A7" s="46">
        <v>1994</v>
      </c>
      <c r="B7" s="47">
        <v>143</v>
      </c>
      <c r="C7" s="47">
        <v>109</v>
      </c>
      <c r="D7" s="47">
        <v>85</v>
      </c>
      <c r="E7" s="47">
        <v>116</v>
      </c>
      <c r="F7" s="47">
        <v>104</v>
      </c>
      <c r="G7" s="47"/>
      <c r="K7" s="259"/>
      <c r="L7" s="260"/>
      <c r="M7" s="260"/>
      <c r="N7" s="261" t="s">
        <v>627</v>
      </c>
      <c r="O7" s="261"/>
      <c r="P7" s="260"/>
      <c r="Q7" s="261"/>
      <c r="R7" s="261"/>
      <c r="S7" s="260"/>
      <c r="T7" s="261" t="s">
        <v>217</v>
      </c>
      <c r="U7" s="261"/>
    </row>
    <row r="8" spans="1:27" x14ac:dyDescent="0.3">
      <c r="A8" s="42">
        <v>1995</v>
      </c>
      <c r="B8" s="43">
        <v>146</v>
      </c>
      <c r="C8" s="43">
        <v>109</v>
      </c>
      <c r="D8" s="43">
        <v>91</v>
      </c>
      <c r="E8" s="43">
        <v>109</v>
      </c>
      <c r="F8" s="43">
        <v>113</v>
      </c>
      <c r="G8" s="43"/>
      <c r="K8" s="87" t="s">
        <v>628</v>
      </c>
      <c r="L8" s="88">
        <v>2010</v>
      </c>
      <c r="M8" s="88">
        <v>2021</v>
      </c>
      <c r="N8" s="89">
        <v>2030</v>
      </c>
      <c r="O8" s="89">
        <v>2050</v>
      </c>
      <c r="P8" s="88" t="s">
        <v>582</v>
      </c>
      <c r="Q8" s="89">
        <v>2030</v>
      </c>
      <c r="R8" s="89">
        <v>2050</v>
      </c>
      <c r="S8" s="88" t="s">
        <v>582</v>
      </c>
      <c r="T8" s="89">
        <v>2030</v>
      </c>
      <c r="U8" s="89">
        <v>2050</v>
      </c>
    </row>
    <row r="9" spans="1:27" ht="15" thickBot="1" x14ac:dyDescent="0.35">
      <c r="A9" s="46">
        <v>1996</v>
      </c>
      <c r="B9" s="47">
        <v>157</v>
      </c>
      <c r="C9" s="47">
        <v>112</v>
      </c>
      <c r="D9" s="47">
        <v>99</v>
      </c>
      <c r="E9" s="47">
        <v>104</v>
      </c>
      <c r="F9" s="47">
        <v>120</v>
      </c>
      <c r="G9" s="47"/>
      <c r="K9" s="90" t="s">
        <v>629</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630</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631</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632</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633</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634</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635</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631</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632</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634</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636</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1" t="s">
        <v>624</v>
      </c>
      <c r="O22" s="261"/>
      <c r="Q22" s="261" t="s">
        <v>625</v>
      </c>
      <c r="R22" s="261"/>
      <c r="T22" s="261" t="s">
        <v>637</v>
      </c>
      <c r="U22" s="261"/>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638</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639</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640</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641</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642</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6" t="s">
        <v>643</v>
      </c>
      <c r="L32" s="256"/>
      <c r="M32" s="256"/>
      <c r="N32" s="256"/>
      <c r="O32" s="256"/>
      <c r="P32" s="256"/>
      <c r="Q32" s="256"/>
      <c r="R32" s="256"/>
      <c r="S32" s="256"/>
      <c r="T32" s="256"/>
      <c r="U32" s="256"/>
    </row>
    <row r="33" spans="1:21" x14ac:dyDescent="0.3">
      <c r="A33" s="46">
        <v>2020</v>
      </c>
      <c r="B33" s="56">
        <v>310.75</v>
      </c>
      <c r="C33" s="56">
        <v>198.75</v>
      </c>
      <c r="D33" s="56">
        <v>171.25</v>
      </c>
      <c r="E33" s="56">
        <v>160.66666666666666</v>
      </c>
      <c r="F33" s="56">
        <v>150.25</v>
      </c>
      <c r="G33" s="56">
        <v>99.5</v>
      </c>
      <c r="K33" s="257"/>
      <c r="L33" s="257"/>
      <c r="M33" s="257"/>
      <c r="N33" s="257"/>
      <c r="O33" s="257"/>
      <c r="P33" s="257"/>
      <c r="Q33" s="257"/>
      <c r="R33" s="257"/>
      <c r="S33" s="257"/>
      <c r="T33" s="257"/>
      <c r="U33" s="257"/>
    </row>
    <row r="34" spans="1:21" x14ac:dyDescent="0.3">
      <c r="A34" s="42">
        <v>2021</v>
      </c>
      <c r="B34" s="54">
        <v>323.75</v>
      </c>
      <c r="C34" s="54">
        <v>192.25</v>
      </c>
      <c r="D34" s="54">
        <v>163.5</v>
      </c>
      <c r="E34" s="54">
        <v>176</v>
      </c>
      <c r="F34" s="54">
        <v>146.25</v>
      </c>
      <c r="G34" s="54">
        <v>99.5</v>
      </c>
      <c r="K34" s="257"/>
      <c r="L34" s="257"/>
      <c r="M34" s="257"/>
      <c r="N34" s="257"/>
      <c r="O34" s="257"/>
      <c r="P34" s="257"/>
      <c r="Q34" s="257"/>
      <c r="R34" s="257"/>
      <c r="S34" s="257"/>
      <c r="T34" s="257"/>
      <c r="U34" s="257"/>
    </row>
    <row r="35" spans="1:21" x14ac:dyDescent="0.3">
      <c r="A35" s="46"/>
      <c r="B35" s="57"/>
      <c r="C35" s="57"/>
      <c r="D35" s="57"/>
      <c r="E35" s="57"/>
      <c r="F35" s="57"/>
      <c r="G35" s="57"/>
      <c r="K35" s="257"/>
      <c r="L35" s="257"/>
      <c r="M35" s="257"/>
      <c r="N35" s="257"/>
      <c r="O35" s="257"/>
      <c r="P35" s="257"/>
      <c r="Q35" s="257"/>
      <c r="R35" s="257"/>
      <c r="S35" s="257"/>
      <c r="T35" s="257"/>
      <c r="U35" s="257"/>
    </row>
    <row r="37" spans="1:21" x14ac:dyDescent="0.3">
      <c r="A37" s="58" t="s">
        <v>608</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2" t="s">
        <v>609</v>
      </c>
      <c r="B1" s="262"/>
      <c r="C1" s="262"/>
      <c r="D1" s="262"/>
      <c r="E1" s="262"/>
      <c r="F1" s="262"/>
      <c r="H1" s="61" t="s">
        <v>610</v>
      </c>
      <c r="I1" t="s">
        <v>611</v>
      </c>
    </row>
    <row r="2" spans="1:16" ht="15" x14ac:dyDescent="0.35">
      <c r="A2" s="262"/>
      <c r="B2" s="262"/>
      <c r="C2" s="262"/>
      <c r="D2" s="262"/>
      <c r="E2" s="262"/>
      <c r="F2" s="262"/>
      <c r="H2" s="61"/>
    </row>
    <row r="3" spans="1:16" x14ac:dyDescent="0.3">
      <c r="A3" s="60"/>
      <c r="B3" s="60"/>
      <c r="C3" s="60"/>
      <c r="D3" s="60"/>
      <c r="E3" s="60"/>
      <c r="F3" s="60"/>
      <c r="I3" t="s">
        <v>612</v>
      </c>
    </row>
    <row r="4" spans="1:16" x14ac:dyDescent="0.3">
      <c r="A4" s="62"/>
      <c r="B4" s="63"/>
      <c r="C4" s="62" t="s">
        <v>613</v>
      </c>
      <c r="D4" s="62" t="s">
        <v>614</v>
      </c>
      <c r="E4" s="62" t="s">
        <v>615</v>
      </c>
      <c r="F4" s="64" t="s">
        <v>616</v>
      </c>
      <c r="I4" t="s">
        <v>617</v>
      </c>
    </row>
    <row r="5" spans="1:16" x14ac:dyDescent="0.3">
      <c r="A5" s="65" t="s">
        <v>618</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3">
        <v>2030</v>
      </c>
      <c r="J6" s="263"/>
      <c r="K6" s="263"/>
      <c r="L6" s="264">
        <v>2050</v>
      </c>
      <c r="M6" s="264"/>
      <c r="N6" s="264"/>
      <c r="P6" s="73" t="s">
        <v>619</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620</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615</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607</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5" t="s">
        <v>619</v>
      </c>
      <c r="J14" s="265"/>
      <c r="K14" s="265"/>
      <c r="L14" s="265"/>
    </row>
    <row r="15" spans="1:16" x14ac:dyDescent="0.3">
      <c r="A15" s="65"/>
      <c r="B15" s="66">
        <v>2020</v>
      </c>
      <c r="C15" s="67">
        <v>37.905999999999999</v>
      </c>
      <c r="D15" s="67">
        <v>49.032497410465098</v>
      </c>
      <c r="E15" s="67">
        <v>84.968999999999994</v>
      </c>
      <c r="F15" s="68">
        <v>87.777611940298499</v>
      </c>
      <c r="J15" s="258" t="s">
        <v>618</v>
      </c>
      <c r="K15" s="258"/>
    </row>
    <row r="16" spans="1:16" x14ac:dyDescent="0.3">
      <c r="A16" s="69"/>
      <c r="B16" s="70">
        <v>2021</v>
      </c>
      <c r="C16" s="71">
        <v>42.441099908577598</v>
      </c>
      <c r="D16" s="71">
        <v>46.372087699535101</v>
      </c>
      <c r="E16" s="71">
        <v>88.532785816117695</v>
      </c>
      <c r="F16" s="72">
        <v>83.884766791044797</v>
      </c>
      <c r="J16" s="74" t="s">
        <v>613</v>
      </c>
      <c r="K16" s="74" t="s">
        <v>615</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621</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8" t="s">
        <v>71</v>
      </c>
      <c r="B1" s="258"/>
      <c r="C1" s="258"/>
      <c r="D1" s="258"/>
      <c r="E1" s="258"/>
      <c r="F1" s="258"/>
      <c r="G1" s="258"/>
      <c r="H1" s="258"/>
      <c r="I1" s="31" t="s">
        <v>583</v>
      </c>
      <c r="J1" s="31"/>
      <c r="L1" s="266" t="s">
        <v>107</v>
      </c>
      <c r="M1" s="266"/>
      <c r="N1" s="266"/>
      <c r="O1" s="266"/>
      <c r="P1" s="266"/>
      <c r="Q1" s="266"/>
      <c r="R1" s="266"/>
    </row>
    <row r="2" spans="1:18" ht="15.6" x14ac:dyDescent="0.3">
      <c r="A2" s="32" t="s">
        <v>584</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585</v>
      </c>
      <c r="C4" s="38" t="s">
        <v>586</v>
      </c>
      <c r="D4" s="38" t="s">
        <v>587</v>
      </c>
      <c r="E4" s="38" t="s">
        <v>588</v>
      </c>
      <c r="F4" s="38" t="s">
        <v>589</v>
      </c>
      <c r="G4" s="38" t="s">
        <v>590</v>
      </c>
      <c r="I4" s="267" t="s">
        <v>591</v>
      </c>
      <c r="J4" s="267"/>
      <c r="L4" s="268" t="s">
        <v>592</v>
      </c>
      <c r="M4" s="268"/>
      <c r="N4" s="268"/>
      <c r="O4" s="268"/>
      <c r="P4" s="268"/>
      <c r="Q4" s="268"/>
      <c r="R4" s="268"/>
    </row>
    <row r="5" spans="1:18" ht="15" thickBot="1" x14ac:dyDescent="0.35">
      <c r="A5" s="39"/>
      <c r="B5" s="40" t="s">
        <v>593</v>
      </c>
      <c r="C5" s="40" t="s">
        <v>594</v>
      </c>
      <c r="D5" s="40" t="s">
        <v>595</v>
      </c>
      <c r="E5" s="40" t="s">
        <v>596</v>
      </c>
      <c r="F5" s="40" t="s">
        <v>597</v>
      </c>
      <c r="G5" s="40" t="s">
        <v>598</v>
      </c>
      <c r="I5" s="40" t="s">
        <v>594</v>
      </c>
      <c r="J5" s="40" t="s">
        <v>595</v>
      </c>
      <c r="L5" s="41"/>
      <c r="M5" s="269" t="s">
        <v>599</v>
      </c>
      <c r="N5" s="270"/>
      <c r="O5" s="271"/>
      <c r="P5" s="269" t="s">
        <v>600</v>
      </c>
      <c r="Q5" s="270"/>
      <c r="R5" s="271"/>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601</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602</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603</v>
      </c>
      <c r="N9" s="9" t="s">
        <v>604</v>
      </c>
      <c r="O9" s="9" t="s">
        <v>605</v>
      </c>
      <c r="P9" s="9" t="s">
        <v>603</v>
      </c>
      <c r="Q9" s="9" t="s">
        <v>604</v>
      </c>
      <c r="R9" s="9" t="s">
        <v>605</v>
      </c>
    </row>
    <row r="10" spans="1:18" x14ac:dyDescent="0.3">
      <c r="A10" s="42">
        <v>1997</v>
      </c>
      <c r="B10" s="43">
        <v>152</v>
      </c>
      <c r="C10" s="43">
        <v>113</v>
      </c>
      <c r="D10" s="43">
        <v>94</v>
      </c>
      <c r="E10" s="43">
        <v>108</v>
      </c>
      <c r="F10" s="43">
        <v>109</v>
      </c>
      <c r="G10" s="43"/>
      <c r="I10" s="24">
        <f t="shared" si="0"/>
        <v>3.3392434988179671</v>
      </c>
      <c r="J10" s="24">
        <f t="shared" si="0"/>
        <v>2.7777777777777777</v>
      </c>
      <c r="M10" s="263">
        <v>2030</v>
      </c>
      <c r="N10" s="263"/>
      <c r="O10" s="263"/>
      <c r="P10" s="264">
        <v>2050</v>
      </c>
      <c r="Q10" s="264"/>
      <c r="R10" s="264"/>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594</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606</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607</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608</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2023-03-27T18:27:48Z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