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084DBD2C-93BD-4262-80EB-9801907405AC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AS1:AY1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<sst xmlns="http://schemas.openxmlformats.org/spreadsheetml/2006/main" count="13346" uniqueCount="532">
  <si>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</si>
  <si>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</si>
  <si>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</si>
  <si>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</si>
  <si>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</si>
  <si>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</si>
  <si>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</si>
  <si>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</si>
  <si>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</si>
  <si>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</si>
  <si>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</si>
  <si>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</si>
  <si>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</si>
  <si>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</si>
  <si>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</si>
  <si>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</si>
  <si>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</si>
  <si>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</si>
  <si>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</si>
  <si>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</si>
  <si>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</si>
  <si>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</si>
  <si>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</si>
  <si>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</si>
  <si>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</si>
  <si>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</si>
  <si>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</si>
  <si>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</si>
  <si>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</si>
  <si>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</si>
  <si>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</si>
  <si>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</si>
  <si>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</si>
  <si>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</si>
  <si>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</si>
  <si>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</si>
  <si>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</si>
  <si>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</si>
  <si>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</si>
  <si>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</si>
  <si>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</si>
  <si>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</si>
  <si>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</si>
  <si>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</si>
  <si>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</si>
  <si>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</si>
  <si>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</si>
  <si>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</si>
  <si>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</si>
  <si>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</si>
  <si>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</si>
  <si>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</si>
  <si>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</si>
  <si>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</si>
  <si>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</si>
  <si>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</si>
  <si>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</si>
  <si>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</si>
  <si>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</si>
  <si>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</si>
  <si>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</si>
  <si>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</si>
  <si>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</si>
  <si>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</si>
  <si>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</si>
  <si>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</si>
  <si>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</si>
  <si>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</si>
  <si>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</si>
  <si>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</si>
  <si>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</si>
  <si>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</si>
  <si>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</si>
  <si>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</si>
  <si>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</si>
  <si>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</si>
  <si>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</si>
  <si>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</si>
  <si>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</si>
  <si>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</si>
  <si>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</si>
  <si>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</si>
  <si>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</si>
  <si>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</si>
  <si>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</si>
  <si>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</si>
  <si>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</si>
  <si>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</si>
  <si>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</si>
  <si>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</si>
  <si>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</si>
  <si>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</si>
  <si>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</si>
  <si>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</si>
  <si>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</si>
  <si>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</si>
  <si>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</si>
  <si>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</si>
  <si>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</si>
  <si>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</si>
  <si>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</si>
  <si>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</si>
  <si>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</si>
  <si>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</si>
  <si>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</si>
  <si>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</si>
  <si>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</si>
  <si>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</si>
  <si>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</si>
  <si>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</si>
  <si>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</si>
  <si>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</si>
  <si>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</si>
  <si>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</si>
  <si>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</si>
  <si>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</si>
  <si>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</si>
  <si>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</si>
  <si>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</si>
  <si>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</si>
  <si>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</si>
  <si>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</si>
  <si>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</si>
  <si>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</si>
  <si>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</si>
  <si>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</si>
  <si>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</si>
  <si>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</si>
  <si>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</si>
  <si>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</si>
  <si>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</si>
  <si>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</si>
  <si>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</si>
  <si>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</si>
  <si>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</si>
  <si>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</si>
  <si>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</si>
  <si>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</si>
  <si>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</si>
  <si>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</si>
  <si>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</si>
  <si>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</si>
  <si>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</si>
  <si>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</si>
  <si>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</si>
  <si>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</si>
  <si>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</si>
  <si>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</si>
  <si>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</si>
  <si>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</si>
  <si>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</si>
  <si>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</si>
  <si>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</si>
  <si>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</si>
  <si>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</si>
  <si>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</si>
  <si>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</si>
  <si>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</si>
  <si>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</si>
  <si>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</si>
  <si>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</si>
  <si>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</si>
  <si>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</si>
  <si>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</si>
  <si>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</si>
  <si>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</si>
  <si>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</si>
  <si>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</si>
  <si>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</si>
  <si>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</si>
  <si>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</si>
  <si>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</si>
  <si>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</si>
  <si>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</si>
  <si>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</si>
  <si>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</si>
  <si>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</si>
  <si>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</si>
  <si>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</si>
  <si>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</si>
  <si>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</si>
  <si>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</si>
  <si>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</si>
  <si>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</si>
  <si>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</si>
  <si>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</si>
  <si>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</si>
  <si>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</si>
  <si>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</si>
  <si>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</si>
  <si>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</si>
  <si>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</si>
  <si>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</si>
  <si>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</si>
  <si>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</si>
  <si>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</si>
  <si>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</si>
  <si>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</si>
  <si>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</si>
  <si>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</si>
  <si>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</si>
  <si>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</si>
  <si>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</si>
  <si>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</si>
  <si>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</si>
  <si>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</si>
  <si>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</si>
  <si>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</si>
  <si>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</si>
  <si>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</si>
  <si>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</si>
  <si>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</si>
  <si>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</si>
  <si>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</si>
  <si>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</si>
  <si>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</si>
  <si>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</si>
  <si>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</si>
  <si>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</si>
  <si>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</si>
  <si>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</si>
  <si>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</si>
  <si>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</si>
  <si>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</si>
  <si>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</si>
  <si>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</si>
  <si>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</si>
  <si>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</si>
  <si>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</si>
  <si>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</si>
  <si>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</si>
  <si>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</si>
  <si>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</si>
  <si>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</si>
  <si>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</si>
  <si>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</si>
  <si>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</si>
  <si>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</si>
  <si>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</si>
  <si>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</si>
  <si>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</si>
  <si>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</si>
  <si>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</si>
  <si>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</si>
  <si>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</si>
  <si>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</si>
  <si>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</si>
  <si>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</si>
  <si>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</si>
  <si>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</si>
  <si>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</si>
  <si>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</si>
  <si>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</si>
  <si>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</si>
  <si>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</si>
  <si>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</si>
  <si>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</si>
  <si>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</si>
  <si>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</si>
  <si>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</si>
  <si>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</si>
  <si>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</si>
  <si>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</si>
  <si>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</si>
  <si>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</si>
  <si>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</si>
  <si>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</si>
  <si>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</si>
  <si>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</si>
  <si>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</si>
  <si>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</si>
  <si>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</si>
  <si>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</si>
  <si>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LSB</t>
  </si>
  <si>
    <t>ABC</t>
  </si>
  <si>
    <t>01-02-1970</t>
  </si>
  <si>
    <t>Married</t>
  </si>
  <si>
    <t>Dubai</t>
  </si>
  <si>
    <t>DEF</t>
  </si>
  <si>
    <t>02-05-2000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</si>
  <si>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</si>
  <si>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</si>
  <si>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</si>
  <si>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</si>
  <si>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</si>
  <si>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</si>
  <si>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</si>
  <si>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</si>
  <si>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</si>
  <si>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</si>
  <si>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</si>
  <si>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</si>
  <si>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</si>
  <si>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</si>
  <si>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</si>
  <si>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</si>
  <si>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</si>
  <si>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</si>
  <si>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</si>
  <si>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</si>
  <si>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</si>
  <si>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</si>
  <si>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</si>
  <si>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</si>
  <si>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</si>
  <si>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</si>
  <si>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</si>
  <si>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</si>
  <si>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0</t>
  </si>
  <si>
    <t>5</t>
  </si>
  <si>
    <t>1</t>
  </si>
  <si>
    <t>6</t>
  </si>
  <si>
    <t>17</t>
  </si>
  <si>
    <t>18</t>
  </si>
  <si>
    <t>25</t>
  </si>
  <si>
    <t>26</t>
  </si>
  <si>
    <t>30</t>
  </si>
  <si>
    <t>31</t>
  </si>
  <si>
    <t>35</t>
  </si>
  <si>
    <t>36</t>
  </si>
  <si>
    <t>40</t>
  </si>
  <si>
    <t>41</t>
  </si>
  <si>
    <t>45</t>
  </si>
  <si>
    <t>46</t>
  </si>
  <si>
    <t>50</t>
  </si>
  <si>
    <t>51</t>
  </si>
  <si>
    <t>55</t>
  </si>
  <si>
    <t>56</t>
  </si>
  <si>
    <t>60</t>
  </si>
  <si>
    <t>61</t>
  </si>
  <si>
    <t>65</t>
  </si>
  <si>
    <t>66</t>
  </si>
  <si>
    <t>99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</si>
  <si>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</si>
  <si>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</si>
  <si>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</si>
  <si>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</si>
  <si>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</si>
  <si>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</si>
  <si>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</si>
  <si>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</si>
  <si>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</si>
  <si>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</si>
  <si>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</si>
  <si>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</si>
  <si>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</si>
  <si>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</si>
  <si>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</si>
  <si>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</si>
  <si>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</si>
  <si>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</si>
  <si>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</si>
  <si>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</si>
  <si>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</si>
  <si>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</si>
  <si>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</si>
  <si>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</si>
  <si>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</si>
  <si>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</si>
  <si>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</si>
  <si>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</si>
  <si>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</si>
  <si>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</si>
  <si>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</si>
  <si>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</si>
  <si>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</si>
  <si>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</si>
  <si>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</si>
  <si>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</si>
  <si>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</si>
  <si>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</si>
  <si>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</si>
  <si>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</si>
  <si>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</si>
  <si>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</si>
  <si>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</si>
  <si>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</si>
  <si>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</si>
  <si>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</si>
  <si>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</si>
  <si>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</si>
  <si>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</si>
  <si>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</si>
  <si>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</si>
  <si>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</si>
  <si>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</si>
  <si>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</si>
  <si>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</si>
  <si>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</si>
  <si>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</si>
  <si>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</si>
  <si>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</si>
  <si>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</si>
  <si>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</si>
  <si>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</si>
  <si>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</si>
  <si>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</si>
  <si>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</si>
  <si>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</si>
  <si>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</si>
  <si>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</si>
  <si>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</si>
  <si>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</si>
  <si>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</si>
  <si>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</si>
  <si>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</si>
  <si>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</si>
  <si>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</si>
  <si>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</si>
  <si>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</si>
  <si>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</si>
  <si>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</si>
  <si>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</si>
  <si>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</si>
  <si>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</si>
  <si>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</si>
  <si>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</si>
  <si>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</si>
  <si>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</si>
  <si>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</si>
  <si>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</si>
  <si>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</si>
  <si>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</si>
  <si>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</si>
  <si>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</si>
  <si>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</si>
  <si>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</si>
  <si>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</si>
  <si>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</si>
  <si>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</si>
  <si>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</si>
  <si>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</si>
  <si>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</si>
  <si>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</si>
  <si>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</si>
  <si>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</si>
  <si>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6211</t>
  </si>
  <si>
    <t>2024-10-15 06:29:32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</si>
  <si>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</si>
  <si>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</si>
  <si>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</si>
  <si>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</si>
  <si>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</si>
  <si>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</si>
  <si>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</si>
  <si>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</si>
  <si>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</si>
  <si>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</si>
  <si>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</si>
  <si>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</si>
  <si>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</si>
  <si>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</si>
  <si>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</si>
  <si>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</si>
  <si>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</si>
  <si>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</si>
  <si>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</si>
  <si>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</si>
  <si>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</si>
  <si>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</si>
  <si>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</si>
  <si>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</si>
  <si>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</si>
  <si>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</si>
  <si>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</si>
  <si>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</si>
  <si>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</si>
  <si>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</si>
  <si>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</si>
  <si>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</si>
  <si>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</si>
  <si>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</si>
  <si>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</si>
  <si>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</si>
  <si>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</si>
  <si>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</si>
  <si>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</si>
  <si>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</si>
  <si>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</si>
  <si>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</si>
  <si>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</si>
  <si>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</si>
  <si>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</si>
  <si>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</si>
  <si>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</si>
  <si>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</si>
  <si>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</si>
  <si>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</si>
  <si>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</si>
  <si>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</si>
  <si>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</si>
  <si>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</si>
  <si>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</si>
  <si>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</si>
  <si>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</si>
  <si>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</si>
  <si>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</si>
  <si>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</si>
  <si>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</si>
  <si>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</si>
  <si>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</si>
  <si>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</si>
  <si>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</si>
  <si>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</si>
  <si>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</si>
  <si>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</si>
  <si>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</si>
  <si>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</si>
  <si>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</si>
  <si>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</si>
  <si>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</si>
  <si>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</si>
  <si>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</si>
  <si>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</si>
  <si>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</si>
  <si>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</si>
  <si>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</si>
  <si>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</si>
  <si>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</si>
  <si>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</si>
  <si>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15.0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</si>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</sst>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Column1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zoomScale="109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8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8" x14ac:dyDescent="0.3">
      <c r="A2" s="83" t="s">
        <v>436</v>
      </c>
      <c r="B2" s="83" t="s">
        <v>310</v>
      </c>
      <c r="C2" s="83" t="s">
        <v>308</v>
      </c>
      <c r="D2" s="28" t="s">
        <v>309</v>
      </c>
      <c r="E2" s="84" t="s">
        <v>17</v>
      </c>
      <c r="F2" s="4" t="s">
        <v>18</v>
      </c>
      <c r="G2" s="4"/>
      <c r="H2" s="4" t="s">
        <v>281</v>
      </c>
      <c r="I2" s="4" t="s">
        <v>282</v>
      </c>
      <c r="J2" s="4"/>
      <c r="K2" s="4"/>
      <c r="L2" s="4" t="s">
        <v>310</v>
      </c>
      <c r="M2" s="4" t="s">
        <v>437</v>
      </c>
      <c r="N2" s="4" t="s">
        <v>437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8" x14ac:dyDescent="0.3">
      <c r="A3" s="83" t="s">
        <v>438</v>
      </c>
      <c r="B3" s="83" t="s">
        <v>310</v>
      </c>
      <c r="C3" s="83" t="s">
        <v>311</v>
      </c>
      <c r="D3" s="28" t="s">
        <v>312</v>
      </c>
      <c r="E3" s="84" t="s">
        <v>17</v>
      </c>
      <c r="F3" s="4" t="s">
        <v>18</v>
      </c>
      <c r="G3" s="4"/>
      <c r="H3" s="4" t="s">
        <v>283</v>
      </c>
      <c r="I3" s="4" t="s">
        <v>282</v>
      </c>
      <c r="J3" s="4"/>
      <c r="K3" s="4"/>
      <c r="L3" s="4" t="s">
        <v>310</v>
      </c>
      <c r="M3" s="4" t="s">
        <v>437</v>
      </c>
      <c r="N3" s="4" t="s">
        <v>437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8" x14ac:dyDescent="0.3">
      <c r="A4" s="83" t="s">
        <v>439</v>
      </c>
      <c r="B4" s="83" t="s">
        <v>310</v>
      </c>
      <c r="C4" s="83" t="s">
        <v>313</v>
      </c>
      <c r="D4" s="28" t="s">
        <v>314</v>
      </c>
      <c r="E4" s="84" t="s">
        <v>17</v>
      </c>
      <c r="F4" s="4" t="s">
        <v>18</v>
      </c>
      <c r="G4" s="4"/>
      <c r="H4" s="4" t="s">
        <v>284</v>
      </c>
      <c r="I4" s="4" t="s">
        <v>282</v>
      </c>
      <c r="J4" s="4"/>
      <c r="K4" s="4"/>
      <c r="L4" s="4" t="s">
        <v>310</v>
      </c>
      <c r="M4" s="4" t="s">
        <v>437</v>
      </c>
      <c r="N4" s="4" t="s">
        <v>437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8" x14ac:dyDescent="0.3">
      <c r="A5" s="83" t="s">
        <v>440</v>
      </c>
      <c r="B5" s="83" t="s">
        <v>310</v>
      </c>
      <c r="C5" s="83" t="s">
        <v>315</v>
      </c>
      <c r="D5" s="28" t="s">
        <v>316</v>
      </c>
      <c r="E5" s="84" t="s">
        <v>17</v>
      </c>
      <c r="F5" s="4" t="s">
        <v>18</v>
      </c>
      <c r="G5" s="4"/>
      <c r="H5" s="4" t="s">
        <v>285</v>
      </c>
      <c r="I5" s="4" t="s">
        <v>282</v>
      </c>
      <c r="J5" s="4"/>
      <c r="K5" s="4"/>
      <c r="L5" s="4" t="s">
        <v>310</v>
      </c>
      <c r="M5" s="4" t="s">
        <v>437</v>
      </c>
      <c r="N5" s="4" t="s">
        <v>437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8" x14ac:dyDescent="0.3">
      <c r="A6" s="83" t="s">
        <v>441</v>
      </c>
      <c r="B6" s="83" t="s">
        <v>310</v>
      </c>
      <c r="C6" s="83" t="s">
        <v>317</v>
      </c>
      <c r="D6" s="28" t="s">
        <v>318</v>
      </c>
      <c r="E6" s="84" t="s">
        <v>17</v>
      </c>
      <c r="F6" s="4" t="s">
        <v>18</v>
      </c>
      <c r="G6" s="4"/>
      <c r="H6" s="4" t="s">
        <v>286</v>
      </c>
      <c r="I6" s="4" t="s">
        <v>282</v>
      </c>
      <c r="J6" s="4"/>
      <c r="K6" s="4"/>
      <c r="L6" s="4" t="s">
        <v>310</v>
      </c>
      <c r="M6" s="4" t="s">
        <v>437</v>
      </c>
      <c r="N6" s="4" t="s">
        <v>437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8" x14ac:dyDescent="0.3">
      <c r="A7" s="83" t="s">
        <v>442</v>
      </c>
      <c r="B7" s="83" t="s">
        <v>310</v>
      </c>
      <c r="C7" s="83" t="s">
        <v>319</v>
      </c>
      <c r="D7" s="28" t="s">
        <v>320</v>
      </c>
      <c r="E7" s="84" t="s">
        <v>17</v>
      </c>
      <c r="F7" s="4" t="s">
        <v>18</v>
      </c>
      <c r="G7" s="4"/>
      <c r="H7" s="4" t="s">
        <v>287</v>
      </c>
      <c r="I7" s="4" t="s">
        <v>282</v>
      </c>
      <c r="J7" s="4"/>
      <c r="K7" s="4"/>
      <c r="L7" s="4" t="s">
        <v>310</v>
      </c>
      <c r="M7" s="4" t="s">
        <v>437</v>
      </c>
      <c r="N7" s="4" t="s">
        <v>437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8" x14ac:dyDescent="0.3">
      <c r="A8" s="83" t="s">
        <v>443</v>
      </c>
      <c r="B8" s="83" t="s">
        <v>310</v>
      </c>
      <c r="C8" s="83" t="s">
        <v>321</v>
      </c>
      <c r="D8" s="28" t="s">
        <v>322</v>
      </c>
      <c r="E8" s="84" t="s">
        <v>17</v>
      </c>
      <c r="F8" s="4" t="s">
        <v>18</v>
      </c>
      <c r="G8" s="4"/>
      <c r="H8" s="4" t="s">
        <v>288</v>
      </c>
      <c r="I8" s="4" t="s">
        <v>282</v>
      </c>
      <c r="J8" s="4"/>
      <c r="K8" s="4"/>
      <c r="L8" s="4" t="s">
        <v>310</v>
      </c>
      <c r="M8" s="4" t="s">
        <v>437</v>
      </c>
      <c r="N8" s="4" t="s">
        <v>437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8" x14ac:dyDescent="0.3">
      <c r="A9" s="83" t="s">
        <v>444</v>
      </c>
      <c r="B9" s="83" t="s">
        <v>310</v>
      </c>
      <c r="C9" s="83" t="s">
        <v>323</v>
      </c>
      <c r="D9" s="28" t="s">
        <v>324</v>
      </c>
      <c r="E9" s="84" t="s">
        <v>17</v>
      </c>
      <c r="F9" s="4" t="s">
        <v>18</v>
      </c>
      <c r="G9" s="4"/>
      <c r="H9" s="4" t="s">
        <v>289</v>
      </c>
      <c r="I9" s="4" t="s">
        <v>282</v>
      </c>
      <c r="J9" s="4"/>
      <c r="K9" s="4"/>
      <c r="L9" s="4" t="s">
        <v>310</v>
      </c>
      <c r="M9" s="4" t="s">
        <v>437</v>
      </c>
      <c r="N9" s="4" t="s">
        <v>437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8" x14ac:dyDescent="0.3">
      <c r="A10" s="83" t="s">
        <v>445</v>
      </c>
      <c r="B10" s="83" t="s">
        <v>310</v>
      </c>
      <c r="C10" s="83" t="s">
        <v>325</v>
      </c>
      <c r="D10" s="28" t="s">
        <v>326</v>
      </c>
      <c r="E10" s="84" t="s">
        <v>17</v>
      </c>
      <c r="F10" s="4" t="s">
        <v>18</v>
      </c>
      <c r="G10" s="4"/>
      <c r="H10" s="4" t="s">
        <v>290</v>
      </c>
      <c r="I10" s="4" t="s">
        <v>282</v>
      </c>
      <c r="J10" s="4"/>
      <c r="K10" s="4"/>
      <c r="L10" s="4" t="s">
        <v>310</v>
      </c>
      <c r="M10" s="4" t="s">
        <v>437</v>
      </c>
      <c r="N10" s="4" t="s">
        <v>437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8" x14ac:dyDescent="0.3">
      <c r="A11" s="83" t="s">
        <v>446</v>
      </c>
      <c r="B11" s="83" t="s">
        <v>310</v>
      </c>
      <c r="C11" s="83" t="s">
        <v>327</v>
      </c>
      <c r="D11" s="28" t="s">
        <v>328</v>
      </c>
      <c r="E11" s="84" t="s">
        <v>17</v>
      </c>
      <c r="F11" s="4" t="s">
        <v>18</v>
      </c>
      <c r="G11" s="4"/>
      <c r="H11" s="4" t="s">
        <v>291</v>
      </c>
      <c r="I11" s="4" t="s">
        <v>282</v>
      </c>
      <c r="J11" s="4"/>
      <c r="K11" s="4"/>
      <c r="L11" s="4" t="s">
        <v>310</v>
      </c>
      <c r="M11" s="4" t="s">
        <v>437</v>
      </c>
      <c r="N11" s="4" t="s">
        <v>437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8" x14ac:dyDescent="0.3">
      <c r="A12" s="83" t="s">
        <v>447</v>
      </c>
      <c r="B12" s="83" t="s">
        <v>310</v>
      </c>
      <c r="C12" s="83" t="s">
        <v>329</v>
      </c>
      <c r="D12" s="28" t="s">
        <v>330</v>
      </c>
      <c r="E12" s="84" t="s">
        <v>17</v>
      </c>
      <c r="F12" s="4" t="s">
        <v>18</v>
      </c>
      <c r="G12" s="4"/>
      <c r="H12" s="4" t="s">
        <v>292</v>
      </c>
      <c r="I12" s="4" t="s">
        <v>282</v>
      </c>
      <c r="J12" s="4"/>
      <c r="K12" s="4"/>
      <c r="L12" s="4" t="s">
        <v>310</v>
      </c>
      <c r="M12" s="4" t="s">
        <v>437</v>
      </c>
      <c r="N12" s="4" t="s">
        <v>437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8" x14ac:dyDescent="0.3">
      <c r="A13" s="83" t="s">
        <v>448</v>
      </c>
      <c r="B13" s="83" t="s">
        <v>310</v>
      </c>
      <c r="C13" s="83" t="s">
        <v>331</v>
      </c>
      <c r="D13" s="28" t="s">
        <v>332</v>
      </c>
      <c r="E13" s="84" t="s">
        <v>17</v>
      </c>
      <c r="F13" s="4" t="s">
        <v>18</v>
      </c>
      <c r="G13" s="4"/>
      <c r="H13" s="4" t="s">
        <v>293</v>
      </c>
      <c r="I13" s="4" t="s">
        <v>282</v>
      </c>
      <c r="J13" s="4"/>
      <c r="K13" s="4"/>
      <c r="L13" s="4" t="s">
        <v>310</v>
      </c>
      <c r="M13" s="4" t="s">
        <v>437</v>
      </c>
      <c r="N13" s="4" t="s">
        <v>437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8" x14ac:dyDescent="0.3">
      <c r="A14" s="83" t="s">
        <v>449</v>
      </c>
      <c r="B14" s="83" t="s">
        <v>310</v>
      </c>
      <c r="C14" s="83" t="s">
        <v>308</v>
      </c>
      <c r="D14" s="28" t="s">
        <v>309</v>
      </c>
      <c r="E14" s="84" t="s">
        <v>294</v>
      </c>
      <c r="F14" s="4" t="s">
        <v>18</v>
      </c>
      <c r="G14" s="4"/>
      <c r="H14" s="4" t="s">
        <v>281</v>
      </c>
      <c r="I14" s="4" t="s">
        <v>282</v>
      </c>
      <c r="J14" s="4"/>
      <c r="K14" s="4"/>
      <c r="L14" s="4" t="s">
        <v>310</v>
      </c>
      <c r="M14" s="4" t="s">
        <v>437</v>
      </c>
      <c r="N14" s="4" t="s">
        <v>437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8" x14ac:dyDescent="0.3">
      <c r="A15" s="83" t="s">
        <v>450</v>
      </c>
      <c r="B15" s="83" t="s">
        <v>310</v>
      </c>
      <c r="C15" s="83" t="s">
        <v>311</v>
      </c>
      <c r="D15" s="28" t="s">
        <v>312</v>
      </c>
      <c r="E15" s="84" t="s">
        <v>294</v>
      </c>
      <c r="F15" s="4" t="s">
        <v>18</v>
      </c>
      <c r="G15" s="4"/>
      <c r="H15" s="4" t="s">
        <v>283</v>
      </c>
      <c r="I15" s="4" t="s">
        <v>282</v>
      </c>
      <c r="J15" s="4"/>
      <c r="K15" s="4"/>
      <c r="L15" s="4" t="s">
        <v>310</v>
      </c>
      <c r="M15" s="4" t="s">
        <v>437</v>
      </c>
      <c r="N15" s="4" t="s">
        <v>437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8" x14ac:dyDescent="0.3">
      <c r="A16" s="83" t="s">
        <v>451</v>
      </c>
      <c r="B16" s="83" t="s">
        <v>310</v>
      </c>
      <c r="C16" s="83" t="s">
        <v>313</v>
      </c>
      <c r="D16" s="28" t="s">
        <v>314</v>
      </c>
      <c r="E16" s="84" t="s">
        <v>294</v>
      </c>
      <c r="F16" s="4" t="s">
        <v>18</v>
      </c>
      <c r="G16" s="4"/>
      <c r="H16" s="4" t="s">
        <v>295</v>
      </c>
      <c r="I16" s="4" t="s">
        <v>282</v>
      </c>
      <c r="J16" s="4"/>
      <c r="K16" s="4"/>
      <c r="L16" s="4" t="s">
        <v>310</v>
      </c>
      <c r="M16" s="4" t="s">
        <v>437</v>
      </c>
      <c r="N16" s="4" t="s">
        <v>437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452</v>
      </c>
      <c r="B17" s="83" t="s">
        <v>310</v>
      </c>
      <c r="C17" s="83" t="s">
        <v>315</v>
      </c>
      <c r="D17" s="28" t="s">
        <v>316</v>
      </c>
      <c r="E17" s="84" t="s">
        <v>294</v>
      </c>
      <c r="F17" s="4" t="s">
        <v>18</v>
      </c>
      <c r="G17" s="4"/>
      <c r="H17" s="4" t="s">
        <v>296</v>
      </c>
      <c r="I17" s="4" t="s">
        <v>282</v>
      </c>
      <c r="J17" s="4"/>
      <c r="K17" s="4"/>
      <c r="L17" s="4" t="s">
        <v>310</v>
      </c>
      <c r="M17" s="4" t="s">
        <v>437</v>
      </c>
      <c r="N17" s="4" t="s">
        <v>437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453</v>
      </c>
      <c r="B18" s="83" t="s">
        <v>310</v>
      </c>
      <c r="C18" s="83" t="s">
        <v>317</v>
      </c>
      <c r="D18" s="28" t="s">
        <v>318</v>
      </c>
      <c r="E18" s="84" t="s">
        <v>294</v>
      </c>
      <c r="F18" s="4" t="s">
        <v>18</v>
      </c>
      <c r="G18" s="4"/>
      <c r="H18" s="4" t="s">
        <v>297</v>
      </c>
      <c r="I18" s="4" t="s">
        <v>282</v>
      </c>
      <c r="J18" s="4"/>
      <c r="K18" s="4"/>
      <c r="L18" s="4" t="s">
        <v>310</v>
      </c>
      <c r="M18" s="4" t="s">
        <v>437</v>
      </c>
      <c r="N18" s="4" t="s">
        <v>437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454</v>
      </c>
      <c r="B19" s="83" t="s">
        <v>310</v>
      </c>
      <c r="C19" s="83" t="s">
        <v>319</v>
      </c>
      <c r="D19" s="28" t="s">
        <v>320</v>
      </c>
      <c r="E19" s="84" t="s">
        <v>294</v>
      </c>
      <c r="F19" s="4" t="s">
        <v>18</v>
      </c>
      <c r="G19" s="4"/>
      <c r="H19" s="4" t="s">
        <v>298</v>
      </c>
      <c r="I19" s="4" t="s">
        <v>282</v>
      </c>
      <c r="J19" s="4"/>
      <c r="K19" s="4"/>
      <c r="L19" s="4" t="s">
        <v>310</v>
      </c>
      <c r="M19" s="4" t="s">
        <v>437</v>
      </c>
      <c r="N19" s="4" t="s">
        <v>437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455</v>
      </c>
      <c r="B20" s="83" t="s">
        <v>310</v>
      </c>
      <c r="C20" s="83" t="s">
        <v>321</v>
      </c>
      <c r="D20" s="28" t="s">
        <v>322</v>
      </c>
      <c r="E20" s="84" t="s">
        <v>294</v>
      </c>
      <c r="F20" s="4" t="s">
        <v>18</v>
      </c>
      <c r="G20" s="4"/>
      <c r="H20" s="4" t="s">
        <v>299</v>
      </c>
      <c r="I20" s="4" t="s">
        <v>282</v>
      </c>
      <c r="J20" s="4"/>
      <c r="K20" s="4"/>
      <c r="L20" s="4" t="s">
        <v>310</v>
      </c>
      <c r="M20" s="4" t="s">
        <v>437</v>
      </c>
      <c r="N20" s="4" t="s">
        <v>437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456</v>
      </c>
      <c r="B21" s="83" t="s">
        <v>310</v>
      </c>
      <c r="C21" s="83" t="s">
        <v>323</v>
      </c>
      <c r="D21" s="28" t="s">
        <v>324</v>
      </c>
      <c r="E21" s="84" t="s">
        <v>294</v>
      </c>
      <c r="F21" s="4" t="s">
        <v>18</v>
      </c>
      <c r="G21" s="4"/>
      <c r="H21" s="4" t="s">
        <v>300</v>
      </c>
      <c r="I21" s="4" t="s">
        <v>282</v>
      </c>
      <c r="J21" s="4"/>
      <c r="K21" s="4"/>
      <c r="L21" s="4" t="s">
        <v>310</v>
      </c>
      <c r="M21" s="4" t="s">
        <v>437</v>
      </c>
      <c r="N21" s="4" t="s">
        <v>437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457</v>
      </c>
      <c r="B22" s="83" t="s">
        <v>310</v>
      </c>
      <c r="C22" s="83" t="s">
        <v>325</v>
      </c>
      <c r="D22" s="28" t="s">
        <v>326</v>
      </c>
      <c r="E22" s="84" t="s">
        <v>294</v>
      </c>
      <c r="F22" s="4" t="s">
        <v>18</v>
      </c>
      <c r="G22" s="4"/>
      <c r="H22" s="4" t="s">
        <v>301</v>
      </c>
      <c r="I22" s="4" t="s">
        <v>282</v>
      </c>
      <c r="J22" s="4"/>
      <c r="K22" s="4"/>
      <c r="L22" s="4" t="s">
        <v>310</v>
      </c>
      <c r="M22" s="4" t="s">
        <v>437</v>
      </c>
      <c r="N22" s="4" t="s">
        <v>437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458</v>
      </c>
      <c r="B23" s="83" t="s">
        <v>310</v>
      </c>
      <c r="C23" s="83" t="s">
        <v>327</v>
      </c>
      <c r="D23" s="28" t="s">
        <v>328</v>
      </c>
      <c r="E23" s="84" t="s">
        <v>294</v>
      </c>
      <c r="F23" s="4" t="s">
        <v>18</v>
      </c>
      <c r="G23" s="4"/>
      <c r="H23" s="4" t="s">
        <v>302</v>
      </c>
      <c r="I23" s="4" t="s">
        <v>282</v>
      </c>
      <c r="J23" s="4"/>
      <c r="K23" s="4"/>
      <c r="L23" s="4" t="s">
        <v>310</v>
      </c>
      <c r="M23" s="4" t="s">
        <v>437</v>
      </c>
      <c r="N23" s="4" t="s">
        <v>437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459</v>
      </c>
      <c r="B24" s="83" t="s">
        <v>310</v>
      </c>
      <c r="C24" s="83" t="s">
        <v>329</v>
      </c>
      <c r="D24" s="28" t="s">
        <v>330</v>
      </c>
      <c r="E24" s="84" t="s">
        <v>294</v>
      </c>
      <c r="F24" s="4" t="s">
        <v>18</v>
      </c>
      <c r="G24" s="4"/>
      <c r="H24" s="4" t="s">
        <v>303</v>
      </c>
      <c r="I24" s="4" t="s">
        <v>282</v>
      </c>
      <c r="J24" s="4"/>
      <c r="K24" s="4"/>
      <c r="L24" s="4" t="s">
        <v>310</v>
      </c>
      <c r="M24" s="4" t="s">
        <v>437</v>
      </c>
      <c r="N24" s="4" t="s">
        <v>437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460</v>
      </c>
      <c r="B25" s="83" t="s">
        <v>310</v>
      </c>
      <c r="C25" s="83" t="s">
        <v>331</v>
      </c>
      <c r="D25" s="28" t="s">
        <v>332</v>
      </c>
      <c r="E25" s="84" t="s">
        <v>294</v>
      </c>
      <c r="F25" s="4" t="s">
        <v>18</v>
      </c>
      <c r="G25" s="4"/>
      <c r="H25" s="4" t="s">
        <v>293</v>
      </c>
      <c r="I25" s="4" t="s">
        <v>282</v>
      </c>
      <c r="J25" s="4"/>
      <c r="K25" s="4"/>
      <c r="L25" s="4" t="s">
        <v>310</v>
      </c>
      <c r="M25" s="4" t="s">
        <v>437</v>
      </c>
      <c r="N25" s="4" t="s">
        <v>437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461</v>
      </c>
      <c r="B26" s="83" t="s">
        <v>310</v>
      </c>
      <c r="C26" s="83" t="s">
        <v>308</v>
      </c>
      <c r="D26" s="28" t="s">
        <v>309</v>
      </c>
      <c r="E26" s="84" t="s">
        <v>304</v>
      </c>
      <c r="F26" s="4" t="s">
        <v>18</v>
      </c>
      <c r="G26" s="4"/>
      <c r="H26" s="4" t="s">
        <v>281</v>
      </c>
      <c r="I26" s="4" t="s">
        <v>282</v>
      </c>
      <c r="J26" s="4"/>
      <c r="K26" s="4"/>
      <c r="L26" s="4" t="s">
        <v>310</v>
      </c>
      <c r="M26" s="4" t="s">
        <v>437</v>
      </c>
      <c r="N26" s="4" t="s">
        <v>437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462</v>
      </c>
      <c r="B27" s="83" t="s">
        <v>310</v>
      </c>
      <c r="C27" s="83" t="s">
        <v>311</v>
      </c>
      <c r="D27" s="28" t="s">
        <v>312</v>
      </c>
      <c r="E27" s="84" t="s">
        <v>304</v>
      </c>
      <c r="F27" s="4" t="s">
        <v>18</v>
      </c>
      <c r="G27" s="4"/>
      <c r="H27" s="4" t="s">
        <v>283</v>
      </c>
      <c r="I27" s="4" t="s">
        <v>282</v>
      </c>
      <c r="J27" s="4"/>
      <c r="K27" s="4"/>
      <c r="L27" s="4" t="s">
        <v>310</v>
      </c>
      <c r="M27" s="4" t="s">
        <v>437</v>
      </c>
      <c r="N27" s="4" t="s">
        <v>437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463</v>
      </c>
      <c r="B28" s="83" t="s">
        <v>310</v>
      </c>
      <c r="C28" s="83" t="s">
        <v>313</v>
      </c>
      <c r="D28" s="28" t="s">
        <v>314</v>
      </c>
      <c r="E28" s="84" t="s">
        <v>304</v>
      </c>
      <c r="F28" s="4" t="s">
        <v>18</v>
      </c>
      <c r="G28" s="4"/>
      <c r="H28" s="4" t="s">
        <v>295</v>
      </c>
      <c r="I28" s="4" t="s">
        <v>282</v>
      </c>
      <c r="J28" s="4" t="s">
        <v>305</v>
      </c>
      <c r="K28" s="4"/>
      <c r="L28" s="4" t="s">
        <v>310</v>
      </c>
      <c r="M28" s="4" t="s">
        <v>437</v>
      </c>
      <c r="N28" s="4" t="s">
        <v>437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464</v>
      </c>
      <c r="B29" s="83" t="s">
        <v>310</v>
      </c>
      <c r="C29" s="83" t="s">
        <v>315</v>
      </c>
      <c r="D29" s="28" t="s">
        <v>316</v>
      </c>
      <c r="E29" s="84" t="s">
        <v>304</v>
      </c>
      <c r="F29" s="4" t="s">
        <v>18</v>
      </c>
      <c r="G29" s="4"/>
      <c r="H29" s="4" t="s">
        <v>296</v>
      </c>
      <c r="I29" s="4" t="s">
        <v>282</v>
      </c>
      <c r="J29" s="4" t="s">
        <v>305</v>
      </c>
      <c r="K29" s="4"/>
      <c r="L29" s="4" t="s">
        <v>310</v>
      </c>
      <c r="M29" s="4" t="s">
        <v>437</v>
      </c>
      <c r="N29" s="4" t="s">
        <v>437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465</v>
      </c>
      <c r="B30" s="83" t="s">
        <v>310</v>
      </c>
      <c r="C30" s="83" t="s">
        <v>317</v>
      </c>
      <c r="D30" s="28" t="s">
        <v>318</v>
      </c>
      <c r="E30" s="84" t="s">
        <v>304</v>
      </c>
      <c r="F30" s="4" t="s">
        <v>18</v>
      </c>
      <c r="G30" s="4"/>
      <c r="H30" s="4" t="s">
        <v>297</v>
      </c>
      <c r="I30" s="4" t="s">
        <v>282</v>
      </c>
      <c r="J30" s="4" t="s">
        <v>305</v>
      </c>
      <c r="K30" s="4"/>
      <c r="L30" s="4" t="s">
        <v>310</v>
      </c>
      <c r="M30" s="4" t="s">
        <v>437</v>
      </c>
      <c r="N30" s="4" t="s">
        <v>437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466</v>
      </c>
      <c r="B31" s="83" t="s">
        <v>310</v>
      </c>
      <c r="C31" s="83" t="s">
        <v>319</v>
      </c>
      <c r="D31" s="28" t="s">
        <v>320</v>
      </c>
      <c r="E31" s="84" t="s">
        <v>304</v>
      </c>
      <c r="F31" s="4" t="s">
        <v>18</v>
      </c>
      <c r="G31" s="4"/>
      <c r="H31" s="4" t="s">
        <v>298</v>
      </c>
      <c r="I31" s="4" t="s">
        <v>282</v>
      </c>
      <c r="J31" s="4" t="s">
        <v>305</v>
      </c>
      <c r="K31" s="4"/>
      <c r="L31" s="4" t="s">
        <v>310</v>
      </c>
      <c r="M31" s="4" t="s">
        <v>437</v>
      </c>
      <c r="N31" s="4" t="s">
        <v>437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467</v>
      </c>
      <c r="B32" s="83" t="s">
        <v>310</v>
      </c>
      <c r="C32" s="83" t="s">
        <v>321</v>
      </c>
      <c r="D32" s="28" t="s">
        <v>322</v>
      </c>
      <c r="E32" s="84" t="s">
        <v>304</v>
      </c>
      <c r="F32" s="4" t="s">
        <v>18</v>
      </c>
      <c r="G32" s="4"/>
      <c r="H32" s="4" t="s">
        <v>299</v>
      </c>
      <c r="I32" s="4" t="s">
        <v>282</v>
      </c>
      <c r="J32" s="4" t="s">
        <v>305</v>
      </c>
      <c r="K32" s="4"/>
      <c r="L32" s="4" t="s">
        <v>310</v>
      </c>
      <c r="M32" s="4" t="s">
        <v>437</v>
      </c>
      <c r="N32" s="4" t="s">
        <v>437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468</v>
      </c>
      <c r="B33" s="83" t="s">
        <v>310</v>
      </c>
      <c r="C33" s="83" t="s">
        <v>323</v>
      </c>
      <c r="D33" s="28" t="s">
        <v>324</v>
      </c>
      <c r="E33" s="84" t="s">
        <v>304</v>
      </c>
      <c r="F33" s="4" t="s">
        <v>18</v>
      </c>
      <c r="G33" s="4"/>
      <c r="H33" s="4" t="s">
        <v>300</v>
      </c>
      <c r="I33" s="4" t="s">
        <v>282</v>
      </c>
      <c r="J33" s="4"/>
      <c r="K33" s="4"/>
      <c r="L33" s="4" t="s">
        <v>310</v>
      </c>
      <c r="M33" s="4" t="s">
        <v>437</v>
      </c>
      <c r="N33" s="4" t="s">
        <v>437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469</v>
      </c>
      <c r="B34" s="83" t="s">
        <v>310</v>
      </c>
      <c r="C34" s="83" t="s">
        <v>325</v>
      </c>
      <c r="D34" s="28" t="s">
        <v>326</v>
      </c>
      <c r="E34" s="84" t="s">
        <v>304</v>
      </c>
      <c r="F34" s="4" t="s">
        <v>18</v>
      </c>
      <c r="G34" s="4"/>
      <c r="H34" s="4" t="s">
        <v>301</v>
      </c>
      <c r="I34" s="4" t="s">
        <v>282</v>
      </c>
      <c r="J34" s="4"/>
      <c r="K34" s="4"/>
      <c r="L34" s="4" t="s">
        <v>310</v>
      </c>
      <c r="M34" s="4" t="s">
        <v>437</v>
      </c>
      <c r="N34" s="4" t="s">
        <v>437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470</v>
      </c>
      <c r="B35" s="83" t="s">
        <v>310</v>
      </c>
      <c r="C35" s="83" t="s">
        <v>327</v>
      </c>
      <c r="D35" s="28" t="s">
        <v>328</v>
      </c>
      <c r="E35" s="84" t="s">
        <v>304</v>
      </c>
      <c r="F35" s="4" t="s">
        <v>18</v>
      </c>
      <c r="G35" s="4"/>
      <c r="H35" s="4" t="s">
        <v>302</v>
      </c>
      <c r="I35" s="4" t="s">
        <v>282</v>
      </c>
      <c r="J35" s="4"/>
      <c r="K35" s="4"/>
      <c r="L35" s="4" t="s">
        <v>310</v>
      </c>
      <c r="M35" s="4" t="s">
        <v>437</v>
      </c>
      <c r="N35" s="4" t="s">
        <v>437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471</v>
      </c>
      <c r="B36" s="83" t="s">
        <v>310</v>
      </c>
      <c r="C36" s="83" t="s">
        <v>329</v>
      </c>
      <c r="D36" s="28" t="s">
        <v>330</v>
      </c>
      <c r="E36" s="84" t="s">
        <v>304</v>
      </c>
      <c r="F36" s="4" t="s">
        <v>18</v>
      </c>
      <c r="G36" s="4"/>
      <c r="H36" s="4" t="s">
        <v>303</v>
      </c>
      <c r="I36" s="4" t="s">
        <v>282</v>
      </c>
      <c r="J36" s="4"/>
      <c r="K36" s="4"/>
      <c r="L36" s="4" t="s">
        <v>310</v>
      </c>
      <c r="M36" s="4" t="s">
        <v>437</v>
      </c>
      <c r="N36" s="4" t="s">
        <v>437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472</v>
      </c>
      <c r="B37" s="83" t="s">
        <v>310</v>
      </c>
      <c r="C37" s="83" t="s">
        <v>331</v>
      </c>
      <c r="D37" s="28" t="s">
        <v>332</v>
      </c>
      <c r="E37" s="84" t="s">
        <v>304</v>
      </c>
      <c r="F37" s="4" t="s">
        <v>18</v>
      </c>
      <c r="G37" s="4"/>
      <c r="H37" s="4" t="s">
        <v>293</v>
      </c>
      <c r="I37" s="4" t="s">
        <v>282</v>
      </c>
      <c r="J37" s="4"/>
      <c r="K37" s="4"/>
      <c r="L37" s="4" t="s">
        <v>310</v>
      </c>
      <c r="M37" s="4" t="s">
        <v>437</v>
      </c>
      <c r="N37" s="4" t="s">
        <v>437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473</v>
      </c>
      <c r="B38" s="83" t="s">
        <v>310</v>
      </c>
      <c r="C38" s="83" t="s">
        <v>308</v>
      </c>
      <c r="D38" s="28" t="s">
        <v>309</v>
      </c>
      <c r="E38" s="84" t="s">
        <v>17</v>
      </c>
      <c r="F38" s="4" t="s">
        <v>306</v>
      </c>
      <c r="G38" s="4"/>
      <c r="H38" s="4" t="s">
        <v>281</v>
      </c>
      <c r="I38" s="4" t="s">
        <v>282</v>
      </c>
      <c r="J38" s="4"/>
      <c r="K38" s="4"/>
      <c r="L38" s="4" t="s">
        <v>310</v>
      </c>
      <c r="M38" s="4" t="s">
        <v>437</v>
      </c>
      <c r="N38" s="4" t="s">
        <v>437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474</v>
      </c>
      <c r="B39" s="83" t="s">
        <v>310</v>
      </c>
      <c r="C39" s="83" t="s">
        <v>311</v>
      </c>
      <c r="D39" s="28" t="s">
        <v>312</v>
      </c>
      <c r="E39" s="84" t="s">
        <v>17</v>
      </c>
      <c r="F39" s="4" t="s">
        <v>306</v>
      </c>
      <c r="G39" s="4"/>
      <c r="H39" s="4" t="s">
        <v>283</v>
      </c>
      <c r="I39" s="4" t="s">
        <v>282</v>
      </c>
      <c r="J39" s="4"/>
      <c r="K39" s="4"/>
      <c r="L39" s="4" t="s">
        <v>310</v>
      </c>
      <c r="M39" s="4" t="s">
        <v>437</v>
      </c>
      <c r="N39" s="4" t="s">
        <v>437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475</v>
      </c>
      <c r="B40" s="83" t="s">
        <v>310</v>
      </c>
      <c r="C40" s="83" t="s">
        <v>313</v>
      </c>
      <c r="D40" s="28" t="s">
        <v>314</v>
      </c>
      <c r="E40" s="84" t="s">
        <v>17</v>
      </c>
      <c r="F40" s="4" t="s">
        <v>306</v>
      </c>
      <c r="G40" s="4"/>
      <c r="H40" s="4" t="s">
        <v>284</v>
      </c>
      <c r="I40" s="4" t="s">
        <v>282</v>
      </c>
      <c r="J40" s="4"/>
      <c r="K40" s="4"/>
      <c r="L40" s="4" t="s">
        <v>310</v>
      </c>
      <c r="M40" s="4" t="s">
        <v>437</v>
      </c>
      <c r="N40" s="4" t="s">
        <v>437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476</v>
      </c>
      <c r="B41" s="83" t="s">
        <v>310</v>
      </c>
      <c r="C41" s="83" t="s">
        <v>315</v>
      </c>
      <c r="D41" s="28" t="s">
        <v>316</v>
      </c>
      <c r="E41" s="84" t="s">
        <v>17</v>
      </c>
      <c r="F41" s="4" t="s">
        <v>306</v>
      </c>
      <c r="G41" s="4"/>
      <c r="H41" s="4" t="s">
        <v>285</v>
      </c>
      <c r="I41" s="4" t="s">
        <v>282</v>
      </c>
      <c r="J41" s="4"/>
      <c r="K41" s="4"/>
      <c r="L41" s="4" t="s">
        <v>310</v>
      </c>
      <c r="M41" s="4" t="s">
        <v>437</v>
      </c>
      <c r="N41" s="4" t="s">
        <v>437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477</v>
      </c>
      <c r="B42" s="83" t="s">
        <v>310</v>
      </c>
      <c r="C42" s="83" t="s">
        <v>317</v>
      </c>
      <c r="D42" s="28" t="s">
        <v>318</v>
      </c>
      <c r="E42" s="84" t="s">
        <v>17</v>
      </c>
      <c r="F42" s="4" t="s">
        <v>306</v>
      </c>
      <c r="G42" s="4"/>
      <c r="H42" s="4" t="s">
        <v>286</v>
      </c>
      <c r="I42" s="4" t="s">
        <v>282</v>
      </c>
      <c r="J42" s="4"/>
      <c r="K42" s="4"/>
      <c r="L42" s="4" t="s">
        <v>310</v>
      </c>
      <c r="M42" s="4" t="s">
        <v>437</v>
      </c>
      <c r="N42" s="4" t="s">
        <v>437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478</v>
      </c>
      <c r="B43" s="83" t="s">
        <v>310</v>
      </c>
      <c r="C43" s="83" t="s">
        <v>319</v>
      </c>
      <c r="D43" s="28" t="s">
        <v>320</v>
      </c>
      <c r="E43" s="84" t="s">
        <v>17</v>
      </c>
      <c r="F43" s="4" t="s">
        <v>306</v>
      </c>
      <c r="G43" s="4"/>
      <c r="H43" s="4" t="s">
        <v>287</v>
      </c>
      <c r="I43" s="4" t="s">
        <v>282</v>
      </c>
      <c r="J43" s="4"/>
      <c r="K43" s="4"/>
      <c r="L43" s="4" t="s">
        <v>310</v>
      </c>
      <c r="M43" s="4" t="s">
        <v>437</v>
      </c>
      <c r="N43" s="4" t="s">
        <v>437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479</v>
      </c>
      <c r="B44" s="83" t="s">
        <v>310</v>
      </c>
      <c r="C44" s="83" t="s">
        <v>321</v>
      </c>
      <c r="D44" s="28" t="s">
        <v>322</v>
      </c>
      <c r="E44" s="84" t="s">
        <v>17</v>
      </c>
      <c r="F44" s="4" t="s">
        <v>306</v>
      </c>
      <c r="G44" s="4"/>
      <c r="H44" s="4" t="s">
        <v>288</v>
      </c>
      <c r="I44" s="4" t="s">
        <v>282</v>
      </c>
      <c r="J44" s="4"/>
      <c r="K44" s="4"/>
      <c r="L44" s="4" t="s">
        <v>310</v>
      </c>
      <c r="M44" s="4" t="s">
        <v>437</v>
      </c>
      <c r="N44" s="4" t="s">
        <v>437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480</v>
      </c>
      <c r="B45" s="83" t="s">
        <v>310</v>
      </c>
      <c r="C45" s="83" t="s">
        <v>323</v>
      </c>
      <c r="D45" s="28" t="s">
        <v>324</v>
      </c>
      <c r="E45" s="84" t="s">
        <v>17</v>
      </c>
      <c r="F45" s="4" t="s">
        <v>306</v>
      </c>
      <c r="G45" s="4"/>
      <c r="H45" s="4" t="s">
        <v>289</v>
      </c>
      <c r="I45" s="4" t="s">
        <v>282</v>
      </c>
      <c r="J45" s="4"/>
      <c r="K45" s="4"/>
      <c r="L45" s="4" t="s">
        <v>310</v>
      </c>
      <c r="M45" s="4" t="s">
        <v>437</v>
      </c>
      <c r="N45" s="4" t="s">
        <v>437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481</v>
      </c>
      <c r="B46" s="83" t="s">
        <v>310</v>
      </c>
      <c r="C46" s="83" t="s">
        <v>325</v>
      </c>
      <c r="D46" s="28" t="s">
        <v>326</v>
      </c>
      <c r="E46" s="84" t="s">
        <v>17</v>
      </c>
      <c r="F46" s="4" t="s">
        <v>306</v>
      </c>
      <c r="G46" s="4"/>
      <c r="H46" s="4" t="s">
        <v>290</v>
      </c>
      <c r="I46" s="4" t="s">
        <v>282</v>
      </c>
      <c r="J46" s="4"/>
      <c r="K46" s="4"/>
      <c r="L46" s="4" t="s">
        <v>310</v>
      </c>
      <c r="M46" s="4" t="s">
        <v>437</v>
      </c>
      <c r="N46" s="4" t="s">
        <v>437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482</v>
      </c>
      <c r="B47" s="83" t="s">
        <v>310</v>
      </c>
      <c r="C47" s="83" t="s">
        <v>327</v>
      </c>
      <c r="D47" s="28" t="s">
        <v>328</v>
      </c>
      <c r="E47" s="84" t="s">
        <v>17</v>
      </c>
      <c r="F47" s="4" t="s">
        <v>306</v>
      </c>
      <c r="G47" s="4"/>
      <c r="H47" s="4" t="s">
        <v>291</v>
      </c>
      <c r="I47" s="4" t="s">
        <v>282</v>
      </c>
      <c r="J47" s="4"/>
      <c r="K47" s="4"/>
      <c r="L47" s="4" t="s">
        <v>310</v>
      </c>
      <c r="M47" s="4" t="s">
        <v>437</v>
      </c>
      <c r="N47" s="4" t="s">
        <v>437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483</v>
      </c>
      <c r="B48" s="83" t="s">
        <v>310</v>
      </c>
      <c r="C48" s="83" t="s">
        <v>329</v>
      </c>
      <c r="D48" s="28" t="s">
        <v>330</v>
      </c>
      <c r="E48" s="84" t="s">
        <v>17</v>
      </c>
      <c r="F48" s="4" t="s">
        <v>306</v>
      </c>
      <c r="G48" s="4"/>
      <c r="H48" s="4" t="s">
        <v>292</v>
      </c>
      <c r="I48" s="4" t="s">
        <v>282</v>
      </c>
      <c r="J48" s="4"/>
      <c r="K48" s="4"/>
      <c r="L48" s="4" t="s">
        <v>310</v>
      </c>
      <c r="M48" s="4" t="s">
        <v>437</v>
      </c>
      <c r="N48" s="4" t="s">
        <v>437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484</v>
      </c>
      <c r="B49" s="83" t="s">
        <v>310</v>
      </c>
      <c r="C49" s="83" t="s">
        <v>331</v>
      </c>
      <c r="D49" s="28" t="s">
        <v>332</v>
      </c>
      <c r="E49" s="84" t="s">
        <v>17</v>
      </c>
      <c r="F49" s="4" t="s">
        <v>306</v>
      </c>
      <c r="G49" s="4"/>
      <c r="H49" s="4" t="s">
        <v>293</v>
      </c>
      <c r="I49" s="4" t="s">
        <v>282</v>
      </c>
      <c r="J49" s="4"/>
      <c r="K49" s="4"/>
      <c r="L49" s="4" t="s">
        <v>310</v>
      </c>
      <c r="M49" s="4" t="s">
        <v>437</v>
      </c>
      <c r="N49" s="4" t="s">
        <v>437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485</v>
      </c>
      <c r="B50" s="83" t="s">
        <v>310</v>
      </c>
      <c r="C50" s="83" t="s">
        <v>308</v>
      </c>
      <c r="D50" s="28" t="s">
        <v>309</v>
      </c>
      <c r="E50" s="84" t="s">
        <v>294</v>
      </c>
      <c r="F50" s="4" t="s">
        <v>306</v>
      </c>
      <c r="G50" s="4"/>
      <c r="H50" s="4" t="s">
        <v>281</v>
      </c>
      <c r="I50" s="4" t="s">
        <v>282</v>
      </c>
      <c r="J50" s="4"/>
      <c r="K50" s="4"/>
      <c r="L50" s="4" t="s">
        <v>310</v>
      </c>
      <c r="M50" s="4" t="s">
        <v>437</v>
      </c>
      <c r="N50" s="4" t="s">
        <v>437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486</v>
      </c>
      <c r="B51" s="83" t="s">
        <v>310</v>
      </c>
      <c r="C51" s="83" t="s">
        <v>311</v>
      </c>
      <c r="D51" s="28" t="s">
        <v>312</v>
      </c>
      <c r="E51" s="84" t="s">
        <v>294</v>
      </c>
      <c r="F51" s="4" t="s">
        <v>306</v>
      </c>
      <c r="G51" s="4"/>
      <c r="H51" s="4" t="s">
        <v>283</v>
      </c>
      <c r="I51" s="4" t="s">
        <v>282</v>
      </c>
      <c r="J51" s="4"/>
      <c r="K51" s="4"/>
      <c r="L51" s="4" t="s">
        <v>310</v>
      </c>
      <c r="M51" s="4" t="s">
        <v>437</v>
      </c>
      <c r="N51" s="4" t="s">
        <v>437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487</v>
      </c>
      <c r="B52" s="83" t="s">
        <v>310</v>
      </c>
      <c r="C52" s="83" t="s">
        <v>313</v>
      </c>
      <c r="D52" s="28" t="s">
        <v>314</v>
      </c>
      <c r="E52" s="84" t="s">
        <v>294</v>
      </c>
      <c r="F52" s="4" t="s">
        <v>306</v>
      </c>
      <c r="G52" s="4"/>
      <c r="H52" s="4" t="s">
        <v>295</v>
      </c>
      <c r="I52" s="4" t="s">
        <v>282</v>
      </c>
      <c r="J52" s="4"/>
      <c r="K52" s="4"/>
      <c r="L52" s="4" t="s">
        <v>310</v>
      </c>
      <c r="M52" s="4" t="s">
        <v>437</v>
      </c>
      <c r="N52" s="4" t="s">
        <v>437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488</v>
      </c>
      <c r="B53" s="83" t="s">
        <v>310</v>
      </c>
      <c r="C53" s="83" t="s">
        <v>315</v>
      </c>
      <c r="D53" s="28" t="s">
        <v>316</v>
      </c>
      <c r="E53" s="84" t="s">
        <v>294</v>
      </c>
      <c r="F53" s="4" t="s">
        <v>306</v>
      </c>
      <c r="G53" s="4"/>
      <c r="H53" s="4" t="s">
        <v>296</v>
      </c>
      <c r="I53" s="4" t="s">
        <v>282</v>
      </c>
      <c r="J53" s="4"/>
      <c r="K53" s="4"/>
      <c r="L53" s="4" t="s">
        <v>310</v>
      </c>
      <c r="M53" s="4" t="s">
        <v>437</v>
      </c>
      <c r="N53" s="4" t="s">
        <v>437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489</v>
      </c>
      <c r="B54" s="83" t="s">
        <v>310</v>
      </c>
      <c r="C54" s="83" t="s">
        <v>317</v>
      </c>
      <c r="D54" s="28" t="s">
        <v>318</v>
      </c>
      <c r="E54" s="84" t="s">
        <v>294</v>
      </c>
      <c r="F54" s="4" t="s">
        <v>306</v>
      </c>
      <c r="G54" s="4"/>
      <c r="H54" s="4" t="s">
        <v>297</v>
      </c>
      <c r="I54" s="4" t="s">
        <v>282</v>
      </c>
      <c r="J54" s="4"/>
      <c r="K54" s="4"/>
      <c r="L54" s="4" t="s">
        <v>310</v>
      </c>
      <c r="M54" s="4" t="s">
        <v>437</v>
      </c>
      <c r="N54" s="4" t="s">
        <v>437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490</v>
      </c>
      <c r="B55" s="83" t="s">
        <v>310</v>
      </c>
      <c r="C55" s="83" t="s">
        <v>319</v>
      </c>
      <c r="D55" s="28" t="s">
        <v>320</v>
      </c>
      <c r="E55" s="84" t="s">
        <v>294</v>
      </c>
      <c r="F55" s="4" t="s">
        <v>306</v>
      </c>
      <c r="G55" s="4"/>
      <c r="H55" s="4" t="s">
        <v>298</v>
      </c>
      <c r="I55" s="4" t="s">
        <v>282</v>
      </c>
      <c r="J55" s="4"/>
      <c r="K55" s="4"/>
      <c r="L55" s="4" t="s">
        <v>310</v>
      </c>
      <c r="M55" s="4" t="s">
        <v>437</v>
      </c>
      <c r="N55" s="4" t="s">
        <v>437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491</v>
      </c>
      <c r="B56" s="83" t="s">
        <v>310</v>
      </c>
      <c r="C56" s="83" t="s">
        <v>321</v>
      </c>
      <c r="D56" s="28" t="s">
        <v>322</v>
      </c>
      <c r="E56" s="84" t="s">
        <v>294</v>
      </c>
      <c r="F56" s="4" t="s">
        <v>306</v>
      </c>
      <c r="G56" s="4"/>
      <c r="H56" s="4" t="s">
        <v>299</v>
      </c>
      <c r="I56" s="4" t="s">
        <v>282</v>
      </c>
      <c r="J56" s="4"/>
      <c r="K56" s="4"/>
      <c r="L56" s="4" t="s">
        <v>310</v>
      </c>
      <c r="M56" s="4" t="s">
        <v>437</v>
      </c>
      <c r="N56" s="4" t="s">
        <v>437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492</v>
      </c>
      <c r="B57" s="83" t="s">
        <v>310</v>
      </c>
      <c r="C57" s="83" t="s">
        <v>323</v>
      </c>
      <c r="D57" s="28" t="s">
        <v>324</v>
      </c>
      <c r="E57" s="84" t="s">
        <v>294</v>
      </c>
      <c r="F57" s="4" t="s">
        <v>306</v>
      </c>
      <c r="G57" s="4"/>
      <c r="H57" s="4" t="s">
        <v>300</v>
      </c>
      <c r="I57" s="4" t="s">
        <v>282</v>
      </c>
      <c r="J57" s="4"/>
      <c r="K57" s="4"/>
      <c r="L57" s="4" t="s">
        <v>310</v>
      </c>
      <c r="M57" s="4" t="s">
        <v>437</v>
      </c>
      <c r="N57" s="4" t="s">
        <v>437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493</v>
      </c>
      <c r="B58" s="83" t="s">
        <v>310</v>
      </c>
      <c r="C58" s="83" t="s">
        <v>325</v>
      </c>
      <c r="D58" s="28" t="s">
        <v>326</v>
      </c>
      <c r="E58" s="84" t="s">
        <v>294</v>
      </c>
      <c r="F58" s="4" t="s">
        <v>306</v>
      </c>
      <c r="G58" s="4"/>
      <c r="H58" s="4" t="s">
        <v>301</v>
      </c>
      <c r="I58" s="4" t="s">
        <v>282</v>
      </c>
      <c r="J58" s="4"/>
      <c r="K58" s="4"/>
      <c r="L58" s="4" t="s">
        <v>310</v>
      </c>
      <c r="M58" s="4" t="s">
        <v>437</v>
      </c>
      <c r="N58" s="4" t="s">
        <v>437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494</v>
      </c>
      <c r="B59" s="83" t="s">
        <v>310</v>
      </c>
      <c r="C59" s="83" t="s">
        <v>327</v>
      </c>
      <c r="D59" s="28" t="s">
        <v>328</v>
      </c>
      <c r="E59" s="84" t="s">
        <v>294</v>
      </c>
      <c r="F59" s="4" t="s">
        <v>306</v>
      </c>
      <c r="G59" s="4"/>
      <c r="H59" s="4" t="s">
        <v>302</v>
      </c>
      <c r="I59" s="4" t="s">
        <v>282</v>
      </c>
      <c r="J59" s="4"/>
      <c r="K59" s="4"/>
      <c r="L59" s="4" t="s">
        <v>310</v>
      </c>
      <c r="M59" s="4" t="s">
        <v>437</v>
      </c>
      <c r="N59" s="4" t="s">
        <v>437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495</v>
      </c>
      <c r="B60" s="83" t="s">
        <v>310</v>
      </c>
      <c r="C60" s="83" t="s">
        <v>329</v>
      </c>
      <c r="D60" s="28" t="s">
        <v>330</v>
      </c>
      <c r="E60" s="84" t="s">
        <v>294</v>
      </c>
      <c r="F60" s="4" t="s">
        <v>306</v>
      </c>
      <c r="G60" s="4"/>
      <c r="H60" s="4" t="s">
        <v>303</v>
      </c>
      <c r="I60" s="4" t="s">
        <v>282</v>
      </c>
      <c r="J60" s="4"/>
      <c r="K60" s="4"/>
      <c r="L60" s="4" t="s">
        <v>310</v>
      </c>
      <c r="M60" s="4" t="s">
        <v>437</v>
      </c>
      <c r="N60" s="4" t="s">
        <v>437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496</v>
      </c>
      <c r="B61" s="83" t="s">
        <v>310</v>
      </c>
      <c r="C61" s="83" t="s">
        <v>331</v>
      </c>
      <c r="D61" s="28" t="s">
        <v>332</v>
      </c>
      <c r="E61" s="84" t="s">
        <v>294</v>
      </c>
      <c r="F61" s="4" t="s">
        <v>306</v>
      </c>
      <c r="G61" s="4"/>
      <c r="H61" s="4" t="s">
        <v>293</v>
      </c>
      <c r="I61" s="4" t="s">
        <v>282</v>
      </c>
      <c r="J61" s="4"/>
      <c r="K61" s="4"/>
      <c r="L61" s="4" t="s">
        <v>310</v>
      </c>
      <c r="M61" s="4" t="s">
        <v>437</v>
      </c>
      <c r="N61" s="4" t="s">
        <v>437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497</v>
      </c>
      <c r="B62" s="83" t="s">
        <v>310</v>
      </c>
      <c r="C62" s="83" t="s">
        <v>308</v>
      </c>
      <c r="D62" s="28" t="s">
        <v>309</v>
      </c>
      <c r="E62" s="84" t="s">
        <v>304</v>
      </c>
      <c r="F62" s="4" t="s">
        <v>306</v>
      </c>
      <c r="G62" s="4"/>
      <c r="H62" s="4" t="s">
        <v>281</v>
      </c>
      <c r="I62" s="4" t="s">
        <v>282</v>
      </c>
      <c r="J62" s="4"/>
      <c r="K62" s="4"/>
      <c r="L62" s="4" t="s">
        <v>310</v>
      </c>
      <c r="M62" s="4" t="s">
        <v>437</v>
      </c>
      <c r="N62" s="4" t="s">
        <v>437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498</v>
      </c>
      <c r="B63" s="83" t="s">
        <v>310</v>
      </c>
      <c r="C63" s="83" t="s">
        <v>311</v>
      </c>
      <c r="D63" s="28" t="s">
        <v>312</v>
      </c>
      <c r="E63" s="84" t="s">
        <v>304</v>
      </c>
      <c r="F63" s="4" t="s">
        <v>306</v>
      </c>
      <c r="G63" s="4"/>
      <c r="H63" s="4" t="s">
        <v>283</v>
      </c>
      <c r="I63" s="4" t="s">
        <v>282</v>
      </c>
      <c r="J63" s="4"/>
      <c r="K63" s="4"/>
      <c r="L63" s="4" t="s">
        <v>310</v>
      </c>
      <c r="M63" s="4" t="s">
        <v>437</v>
      </c>
      <c r="N63" s="4" t="s">
        <v>437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499</v>
      </c>
      <c r="B64" s="83" t="s">
        <v>310</v>
      </c>
      <c r="C64" s="83" t="s">
        <v>313</v>
      </c>
      <c r="D64" s="28" t="s">
        <v>314</v>
      </c>
      <c r="E64" s="84" t="s">
        <v>304</v>
      </c>
      <c r="F64" s="4" t="s">
        <v>306</v>
      </c>
      <c r="G64" s="4"/>
      <c r="H64" s="4" t="s">
        <v>295</v>
      </c>
      <c r="I64" s="4" t="s">
        <v>282</v>
      </c>
      <c r="J64" s="4" t="s">
        <v>305</v>
      </c>
      <c r="K64" s="4"/>
      <c r="L64" s="4" t="s">
        <v>310</v>
      </c>
      <c r="M64" s="4" t="s">
        <v>437</v>
      </c>
      <c r="N64" s="4" t="s">
        <v>437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500</v>
      </c>
      <c r="B65" s="83" t="s">
        <v>310</v>
      </c>
      <c r="C65" s="83" t="s">
        <v>315</v>
      </c>
      <c r="D65" s="28" t="s">
        <v>316</v>
      </c>
      <c r="E65" s="84" t="s">
        <v>304</v>
      </c>
      <c r="F65" s="4" t="s">
        <v>306</v>
      </c>
      <c r="G65" s="4"/>
      <c r="H65" s="4" t="s">
        <v>296</v>
      </c>
      <c r="I65" s="4" t="s">
        <v>282</v>
      </c>
      <c r="J65" s="4" t="s">
        <v>305</v>
      </c>
      <c r="K65" s="4"/>
      <c r="L65" s="4" t="s">
        <v>310</v>
      </c>
      <c r="M65" s="4" t="s">
        <v>437</v>
      </c>
      <c r="N65" s="4" t="s">
        <v>437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501</v>
      </c>
      <c r="B66" s="83" t="s">
        <v>310</v>
      </c>
      <c r="C66" s="83" t="s">
        <v>317</v>
      </c>
      <c r="D66" s="28" t="s">
        <v>318</v>
      </c>
      <c r="E66" s="84" t="s">
        <v>304</v>
      </c>
      <c r="F66" s="4" t="s">
        <v>306</v>
      </c>
      <c r="G66" s="4"/>
      <c r="H66" s="4" t="s">
        <v>297</v>
      </c>
      <c r="I66" s="4" t="s">
        <v>282</v>
      </c>
      <c r="J66" s="4" t="s">
        <v>305</v>
      </c>
      <c r="K66" s="4"/>
      <c r="L66" s="4" t="s">
        <v>310</v>
      </c>
      <c r="M66" s="4" t="s">
        <v>437</v>
      </c>
      <c r="N66" s="4" t="s">
        <v>437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502</v>
      </c>
      <c r="B67" s="83" t="s">
        <v>310</v>
      </c>
      <c r="C67" s="83" t="s">
        <v>319</v>
      </c>
      <c r="D67" s="28" t="s">
        <v>320</v>
      </c>
      <c r="E67" s="84" t="s">
        <v>304</v>
      </c>
      <c r="F67" s="4" t="s">
        <v>306</v>
      </c>
      <c r="G67" s="4"/>
      <c r="H67" s="4" t="s">
        <v>298</v>
      </c>
      <c r="I67" s="4" t="s">
        <v>282</v>
      </c>
      <c r="J67" s="4" t="s">
        <v>305</v>
      </c>
      <c r="K67" s="4"/>
      <c r="L67" s="4" t="s">
        <v>310</v>
      </c>
      <c r="M67" s="4" t="s">
        <v>437</v>
      </c>
      <c r="N67" s="4" t="s">
        <v>437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503</v>
      </c>
      <c r="B68" s="83" t="s">
        <v>310</v>
      </c>
      <c r="C68" s="83" t="s">
        <v>321</v>
      </c>
      <c r="D68" s="28" t="s">
        <v>322</v>
      </c>
      <c r="E68" s="84" t="s">
        <v>304</v>
      </c>
      <c r="F68" s="4" t="s">
        <v>306</v>
      </c>
      <c r="G68" s="4"/>
      <c r="H68" s="4" t="s">
        <v>299</v>
      </c>
      <c r="I68" s="4" t="s">
        <v>282</v>
      </c>
      <c r="J68" s="4" t="s">
        <v>305</v>
      </c>
      <c r="K68" s="4"/>
      <c r="L68" s="4" t="s">
        <v>310</v>
      </c>
      <c r="M68" s="4" t="s">
        <v>437</v>
      </c>
      <c r="N68" s="4" t="s">
        <v>437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504</v>
      </c>
      <c r="B69" s="83" t="s">
        <v>310</v>
      </c>
      <c r="C69" s="83" t="s">
        <v>323</v>
      </c>
      <c r="D69" s="28" t="s">
        <v>324</v>
      </c>
      <c r="E69" s="84" t="s">
        <v>304</v>
      </c>
      <c r="F69" s="4" t="s">
        <v>306</v>
      </c>
      <c r="G69" s="4"/>
      <c r="H69" s="4" t="s">
        <v>300</v>
      </c>
      <c r="I69" s="4" t="s">
        <v>282</v>
      </c>
      <c r="J69" s="4"/>
      <c r="K69" s="4"/>
      <c r="L69" s="4" t="s">
        <v>310</v>
      </c>
      <c r="M69" s="4" t="s">
        <v>437</v>
      </c>
      <c r="N69" s="4" t="s">
        <v>437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505</v>
      </c>
      <c r="B70" s="83" t="s">
        <v>310</v>
      </c>
      <c r="C70" s="83" t="s">
        <v>325</v>
      </c>
      <c r="D70" s="28" t="s">
        <v>326</v>
      </c>
      <c r="E70" s="84" t="s">
        <v>304</v>
      </c>
      <c r="F70" s="4" t="s">
        <v>306</v>
      </c>
      <c r="G70" s="4"/>
      <c r="H70" s="4" t="s">
        <v>301</v>
      </c>
      <c r="I70" s="4" t="s">
        <v>282</v>
      </c>
      <c r="J70" s="4"/>
      <c r="K70" s="4"/>
      <c r="L70" s="4" t="s">
        <v>310</v>
      </c>
      <c r="M70" s="4" t="s">
        <v>437</v>
      </c>
      <c r="N70" s="4" t="s">
        <v>437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506</v>
      </c>
      <c r="B71" s="83" t="s">
        <v>310</v>
      </c>
      <c r="C71" s="83" t="s">
        <v>327</v>
      </c>
      <c r="D71" s="28" t="s">
        <v>328</v>
      </c>
      <c r="E71" s="84" t="s">
        <v>304</v>
      </c>
      <c r="F71" s="4" t="s">
        <v>306</v>
      </c>
      <c r="G71" s="4"/>
      <c r="H71" s="4" t="s">
        <v>302</v>
      </c>
      <c r="I71" s="4" t="s">
        <v>282</v>
      </c>
      <c r="J71" s="4"/>
      <c r="K71" s="4"/>
      <c r="L71" s="4" t="s">
        <v>310</v>
      </c>
      <c r="M71" s="4" t="s">
        <v>437</v>
      </c>
      <c r="N71" s="4" t="s">
        <v>437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507</v>
      </c>
      <c r="B72" s="83" t="s">
        <v>310</v>
      </c>
      <c r="C72" s="83" t="s">
        <v>329</v>
      </c>
      <c r="D72" s="28" t="s">
        <v>330</v>
      </c>
      <c r="E72" s="84" t="s">
        <v>304</v>
      </c>
      <c r="F72" s="4" t="s">
        <v>306</v>
      </c>
      <c r="G72" s="4"/>
      <c r="H72" s="4" t="s">
        <v>303</v>
      </c>
      <c r="I72" s="4" t="s">
        <v>282</v>
      </c>
      <c r="J72" s="4"/>
      <c r="K72" s="4"/>
      <c r="L72" s="4" t="s">
        <v>310</v>
      </c>
      <c r="M72" s="4" t="s">
        <v>437</v>
      </c>
      <c r="N72" s="4" t="s">
        <v>437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508</v>
      </c>
      <c r="B73" s="83" t="s">
        <v>310</v>
      </c>
      <c r="C73" s="83" t="s">
        <v>331</v>
      </c>
      <c r="D73" s="28" t="s">
        <v>332</v>
      </c>
      <c r="E73" s="84" t="s">
        <v>304</v>
      </c>
      <c r="F73" s="4" t="s">
        <v>306</v>
      </c>
      <c r="G73" s="4"/>
      <c r="H73" s="4" t="s">
        <v>293</v>
      </c>
      <c r="I73" s="4" t="s">
        <v>282</v>
      </c>
      <c r="J73" s="4"/>
      <c r="K73" s="4"/>
      <c r="L73" s="4" t="s">
        <v>310</v>
      </c>
      <c r="M73" s="4" t="s">
        <v>437</v>
      </c>
      <c r="N73" s="4" t="s">
        <v>437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34"/>
  <sheetViews>
    <sheetView topLeftCell="G1" zoomScale="109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25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25" x14ac:dyDescent="0.3">
      <c r="A2" s="163" t="s">
        <v>333</v>
      </c>
      <c r="B2" s="86" t="s">
        <v>42</v>
      </c>
      <c r="C2" s="3" t="s">
        <v>334</v>
      </c>
      <c r="D2" s="3" t="s">
        <v>335</v>
      </c>
      <c r="E2" s="3" t="s">
        <v>245</v>
      </c>
      <c r="F2" s="3" t="s">
        <v>43</v>
      </c>
      <c r="G2" s="3" t="s">
        <v>336</v>
      </c>
      <c r="H2" s="3" t="s">
        <v>337</v>
      </c>
      <c r="I2" s="3" t="s">
        <v>307</v>
      </c>
      <c r="J2" s="3" t="s">
        <v>246</v>
      </c>
      <c r="K2" s="3" t="s">
        <v>45</v>
      </c>
      <c r="L2" s="3" t="s">
        <v>310</v>
      </c>
      <c r="M2" s="3" t="s">
        <v>42</v>
      </c>
      <c r="N2" s="3" t="s">
        <v>46</v>
      </c>
      <c r="O2" s="3" t="s">
        <v>47</v>
      </c>
    </row>
    <row r="3" spans="1:25" x14ac:dyDescent="0.3">
      <c r="A3" s="163" t="s">
        <v>338</v>
      </c>
      <c r="B3" s="86" t="s">
        <v>48</v>
      </c>
      <c r="C3" s="3" t="s">
        <v>339</v>
      </c>
      <c r="D3" s="3" t="s">
        <v>340</v>
      </c>
      <c r="E3" s="3" t="s">
        <v>49</v>
      </c>
      <c r="F3" s="3" t="s">
        <v>43</v>
      </c>
      <c r="G3" s="3" t="s">
        <v>336</v>
      </c>
      <c r="H3" s="3" t="s">
        <v>337</v>
      </c>
      <c r="I3" s="3" t="s">
        <v>307</v>
      </c>
      <c r="J3" s="3" t="s">
        <v>246</v>
      </c>
      <c r="K3" s="3" t="s">
        <v>45</v>
      </c>
      <c r="L3" s="3" t="s">
        <v>308</v>
      </c>
      <c r="M3" s="3" t="s">
        <v>48</v>
      </c>
      <c r="N3" s="3" t="s">
        <v>49</v>
      </c>
      <c r="O3" s="3" t="s">
        <v>47</v>
      </c>
    </row>
    <row r="4" spans="1:25" x14ac:dyDescent="0.3">
      <c r="A4" s="163" t="s">
        <v>341</v>
      </c>
      <c r="B4" s="86" t="s">
        <v>50</v>
      </c>
      <c r="C4" s="3" t="s">
        <v>342</v>
      </c>
      <c r="D4" s="3" t="s">
        <v>343</v>
      </c>
      <c r="E4" s="3" t="s">
        <v>51</v>
      </c>
      <c r="F4" s="3" t="s">
        <v>43</v>
      </c>
      <c r="G4" s="3" t="s">
        <v>336</v>
      </c>
      <c r="H4" s="3" t="s">
        <v>337</v>
      </c>
      <c r="I4" s="3" t="s">
        <v>307</v>
      </c>
      <c r="J4" s="3" t="s">
        <v>246</v>
      </c>
      <c r="K4" s="3" t="s">
        <v>45</v>
      </c>
      <c r="L4" s="3" t="s">
        <v>310</v>
      </c>
      <c r="M4" s="3" t="s">
        <v>50</v>
      </c>
      <c r="N4" s="3" t="s">
        <v>51</v>
      </c>
      <c r="O4" s="3" t="s">
        <v>47</v>
      </c>
    </row>
    <row r="5" spans="1:25" ht="28.8" x14ac:dyDescent="0.3">
      <c r="A5" s="163" t="s">
        <v>344</v>
      </c>
      <c r="B5" s="86" t="s">
        <v>52</v>
      </c>
      <c r="C5" s="3" t="s">
        <v>345</v>
      </c>
      <c r="D5" s="3" t="s">
        <v>346</v>
      </c>
      <c r="E5" s="3" t="s">
        <v>521</v>
      </c>
      <c r="F5" s="3" t="s">
        <v>43</v>
      </c>
      <c r="G5" s="3" t="s">
        <v>336</v>
      </c>
      <c r="H5" s="3" t="s">
        <v>337</v>
      </c>
      <c r="I5" s="3" t="s">
        <v>307</v>
      </c>
      <c r="J5" s="3" t="s">
        <v>246</v>
      </c>
      <c r="K5" s="3" t="s">
        <v>45</v>
      </c>
      <c r="L5" s="3" t="s">
        <v>308</v>
      </c>
      <c r="M5" s="3" t="s">
        <v>52</v>
      </c>
      <c r="N5" s="3" t="s">
        <v>521</v>
      </c>
      <c r="O5" s="3" t="s">
        <v>47</v>
      </c>
    </row>
    <row r="6" spans="1:25" x14ac:dyDescent="0.3">
      <c r="A6" s="163" t="s">
        <v>347</v>
      </c>
      <c r="B6" s="86" t="s">
        <v>53</v>
      </c>
      <c r="C6" s="3" t="s">
        <v>348</v>
      </c>
      <c r="D6" s="3" t="s">
        <v>349</v>
      </c>
      <c r="E6" s="3" t="s">
        <v>522</v>
      </c>
      <c r="F6" s="3" t="s">
        <v>43</v>
      </c>
      <c r="G6" s="3" t="s">
        <v>336</v>
      </c>
      <c r="H6" s="3" t="s">
        <v>337</v>
      </c>
      <c r="I6" s="3" t="s">
        <v>307</v>
      </c>
      <c r="J6" s="3" t="s">
        <v>246</v>
      </c>
      <c r="K6" s="3" t="s">
        <v>45</v>
      </c>
      <c r="L6" s="3" t="s">
        <v>308</v>
      </c>
      <c r="M6" s="3" t="s">
        <v>53</v>
      </c>
      <c r="N6" s="3" t="s">
        <v>522</v>
      </c>
      <c r="O6" s="3" t="s">
        <v>47</v>
      </c>
    </row>
    <row r="7" spans="1:25" x14ac:dyDescent="0.3">
      <c r="A7" s="163" t="s">
        <v>350</v>
      </c>
      <c r="B7" s="86" t="s">
        <v>54</v>
      </c>
      <c r="C7" s="3" t="s">
        <v>351</v>
      </c>
      <c r="D7" s="3" t="s">
        <v>352</v>
      </c>
      <c r="E7" s="3" t="s">
        <v>55</v>
      </c>
      <c r="F7" s="3" t="s">
        <v>43</v>
      </c>
      <c r="G7" s="3" t="s">
        <v>336</v>
      </c>
      <c r="H7" s="3" t="s">
        <v>337</v>
      </c>
      <c r="I7" s="3" t="s">
        <v>307</v>
      </c>
      <c r="J7" s="3" t="s">
        <v>246</v>
      </c>
      <c r="K7" s="3" t="s">
        <v>45</v>
      </c>
      <c r="L7" s="3" t="s">
        <v>310</v>
      </c>
      <c r="M7" s="3" t="s">
        <v>54</v>
      </c>
      <c r="N7" s="3" t="s">
        <v>55</v>
      </c>
      <c r="O7" s="3" t="s">
        <v>56</v>
      </c>
    </row>
    <row r="8" spans="1:25" x14ac:dyDescent="0.3">
      <c r="A8" s="163" t="s">
        <v>353</v>
      </c>
      <c r="B8" s="86" t="s">
        <v>57</v>
      </c>
      <c r="C8" s="3" t="s">
        <v>354</v>
      </c>
      <c r="D8" s="3" t="s">
        <v>355</v>
      </c>
      <c r="E8" s="3" t="s">
        <v>58</v>
      </c>
      <c r="F8" s="3" t="s">
        <v>43</v>
      </c>
      <c r="G8" s="3" t="s">
        <v>336</v>
      </c>
      <c r="H8" s="3" t="s">
        <v>337</v>
      </c>
      <c r="I8" s="3" t="s">
        <v>307</v>
      </c>
      <c r="J8" s="3" t="s">
        <v>246</v>
      </c>
      <c r="K8" s="3" t="s">
        <v>45</v>
      </c>
      <c r="L8" s="3" t="s">
        <v>308</v>
      </c>
      <c r="M8" s="3" t="s">
        <v>57</v>
      </c>
      <c r="N8" s="3" t="s">
        <v>58</v>
      </c>
      <c r="O8" s="3" t="s">
        <v>56</v>
      </c>
    </row>
    <row r="9" spans="1:25" ht="28.8" x14ac:dyDescent="0.3">
      <c r="A9" s="163" t="s">
        <v>356</v>
      </c>
      <c r="B9" s="86" t="s">
        <v>59</v>
      </c>
      <c r="C9" s="3" t="s">
        <v>357</v>
      </c>
      <c r="D9" s="3" t="s">
        <v>358</v>
      </c>
      <c r="E9" s="3" t="s">
        <v>60</v>
      </c>
      <c r="F9" s="3" t="s">
        <v>43</v>
      </c>
      <c r="G9" s="3" t="s">
        <v>336</v>
      </c>
      <c r="H9" s="3" t="s">
        <v>337</v>
      </c>
      <c r="I9" s="3" t="s">
        <v>307</v>
      </c>
      <c r="J9" s="3" t="s">
        <v>246</v>
      </c>
      <c r="K9" s="3" t="s">
        <v>45</v>
      </c>
      <c r="L9" s="3" t="s">
        <v>308</v>
      </c>
      <c r="M9" s="3" t="s">
        <v>59</v>
      </c>
      <c r="N9" s="3" t="s">
        <v>60</v>
      </c>
      <c r="O9" s="3" t="s">
        <v>56</v>
      </c>
    </row>
    <row r="10" spans="1:25" x14ac:dyDescent="0.3">
      <c r="A10" s="163" t="s">
        <v>359</v>
      </c>
      <c r="B10" s="86" t="s">
        <v>61</v>
      </c>
      <c r="C10" s="3" t="s">
        <v>360</v>
      </c>
      <c r="D10" s="3" t="s">
        <v>361</v>
      </c>
      <c r="E10" s="3" t="s">
        <v>58</v>
      </c>
      <c r="F10" s="3" t="s">
        <v>43</v>
      </c>
      <c r="G10" s="3" t="s">
        <v>336</v>
      </c>
      <c r="H10" s="3" t="s">
        <v>337</v>
      </c>
      <c r="I10" s="3" t="s">
        <v>307</v>
      </c>
      <c r="J10" s="3" t="s">
        <v>246</v>
      </c>
      <c r="K10" s="3" t="s">
        <v>45</v>
      </c>
      <c r="L10" s="3" t="s">
        <v>310</v>
      </c>
      <c r="M10" s="3" t="s">
        <v>61</v>
      </c>
      <c r="N10" s="3" t="s">
        <v>58</v>
      </c>
      <c r="O10" s="3" t="s">
        <v>56</v>
      </c>
    </row>
    <row r="11" spans="1:25" ht="57.6" x14ac:dyDescent="0.3">
      <c r="A11" s="163" t="s">
        <v>362</v>
      </c>
      <c r="B11" s="86" t="s">
        <v>62</v>
      </c>
      <c r="C11" s="3" t="s">
        <v>363</v>
      </c>
      <c r="D11" s="3" t="s">
        <v>364</v>
      </c>
      <c r="E11" s="3" t="s">
        <v>60</v>
      </c>
      <c r="F11" s="3" t="s">
        <v>43</v>
      </c>
      <c r="G11" s="3" t="s">
        <v>336</v>
      </c>
      <c r="H11" s="3" t="s">
        <v>337</v>
      </c>
      <c r="I11" s="3" t="s">
        <v>307</v>
      </c>
      <c r="J11" s="3" t="s">
        <v>246</v>
      </c>
      <c r="K11" s="3" t="s">
        <v>45</v>
      </c>
      <c r="L11" s="3" t="s">
        <v>308</v>
      </c>
      <c r="M11" s="3" t="s">
        <v>62</v>
      </c>
      <c r="N11" s="3" t="s">
        <v>60</v>
      </c>
      <c r="O11" s="3" t="s">
        <v>56</v>
      </c>
    </row>
    <row r="12" spans="1:25" ht="43.2" x14ac:dyDescent="0.3">
      <c r="A12" s="163" t="s">
        <v>365</v>
      </c>
      <c r="B12" s="86" t="s">
        <v>63</v>
      </c>
      <c r="C12" s="3" t="s">
        <v>366</v>
      </c>
      <c r="D12" s="3" t="s">
        <v>367</v>
      </c>
      <c r="E12" s="3" t="s">
        <v>58</v>
      </c>
      <c r="F12" s="3" t="s">
        <v>43</v>
      </c>
      <c r="G12" s="3" t="s">
        <v>336</v>
      </c>
      <c r="H12" s="3" t="s">
        <v>337</v>
      </c>
      <c r="I12" s="3" t="s">
        <v>307</v>
      </c>
      <c r="J12" s="3" t="s">
        <v>246</v>
      </c>
      <c r="K12" s="3" t="s">
        <v>45</v>
      </c>
      <c r="L12" s="3" t="s">
        <v>308</v>
      </c>
      <c r="M12" s="3" t="s">
        <v>63</v>
      </c>
      <c r="N12" s="3" t="s">
        <v>58</v>
      </c>
      <c r="O12" s="3" t="s">
        <v>56</v>
      </c>
    </row>
    <row r="13" spans="1:25" x14ac:dyDescent="0.3">
      <c r="A13" s="163" t="s">
        <v>368</v>
      </c>
      <c r="B13" s="86" t="s">
        <v>64</v>
      </c>
      <c r="C13" s="3" t="s">
        <v>369</v>
      </c>
      <c r="D13" s="3" t="s">
        <v>370</v>
      </c>
      <c r="E13" s="3" t="s">
        <v>65</v>
      </c>
      <c r="F13" s="3" t="s">
        <v>43</v>
      </c>
      <c r="G13" s="3" t="s">
        <v>336</v>
      </c>
      <c r="H13" s="3" t="s">
        <v>337</v>
      </c>
      <c r="I13" s="3" t="s">
        <v>307</v>
      </c>
      <c r="J13" s="3" t="s">
        <v>246</v>
      </c>
      <c r="K13" s="3" t="s">
        <v>45</v>
      </c>
      <c r="L13" s="3" t="s">
        <v>310</v>
      </c>
      <c r="M13" s="3" t="s">
        <v>66</v>
      </c>
      <c r="N13" s="3" t="s">
        <v>65</v>
      </c>
      <c r="O13" s="3" t="s">
        <v>67</v>
      </c>
    </row>
    <row r="14" spans="1:25" x14ac:dyDescent="0.3">
      <c r="A14" s="163" t="s">
        <v>371</v>
      </c>
      <c r="B14" s="86" t="s">
        <v>68</v>
      </c>
      <c r="C14" s="3" t="s">
        <v>372</v>
      </c>
      <c r="D14" s="3" t="s">
        <v>373</v>
      </c>
      <c r="E14" s="3" t="s">
        <v>247</v>
      </c>
      <c r="F14" s="3" t="s">
        <v>43</v>
      </c>
      <c r="G14" s="3" t="s">
        <v>336</v>
      </c>
      <c r="H14" s="3" t="s">
        <v>337</v>
      </c>
      <c r="I14" s="3" t="s">
        <v>307</v>
      </c>
      <c r="J14" s="3" t="s">
        <v>246</v>
      </c>
      <c r="K14" s="3" t="s">
        <v>45</v>
      </c>
      <c r="L14" s="3" t="s">
        <v>310</v>
      </c>
      <c r="M14" s="3" t="s">
        <v>69</v>
      </c>
      <c r="N14" s="3" t="s">
        <v>70</v>
      </c>
      <c r="O14" s="3" t="s">
        <v>67</v>
      </c>
    </row>
    <row r="15" spans="1:25" x14ac:dyDescent="0.3">
      <c r="A15" s="163" t="s">
        <v>374</v>
      </c>
      <c r="B15" s="86" t="s">
        <v>71</v>
      </c>
      <c r="C15" s="3" t="s">
        <v>375</v>
      </c>
      <c r="D15" s="3" t="s">
        <v>376</v>
      </c>
      <c r="E15" s="3" t="s">
        <v>72</v>
      </c>
      <c r="F15" s="3" t="s">
        <v>43</v>
      </c>
      <c r="G15" s="3" t="s">
        <v>336</v>
      </c>
      <c r="H15" s="3" t="s">
        <v>337</v>
      </c>
      <c r="I15" s="3" t="s">
        <v>307</v>
      </c>
      <c r="J15" s="3" t="s">
        <v>246</v>
      </c>
      <c r="K15" s="3" t="s">
        <v>45</v>
      </c>
      <c r="L15" s="3" t="s">
        <v>310</v>
      </c>
      <c r="M15" s="3" t="s">
        <v>71</v>
      </c>
      <c r="N15" s="3" t="s">
        <v>72</v>
      </c>
      <c r="O15" s="3" t="s">
        <v>67</v>
      </c>
    </row>
    <row r="16" spans="1:25" x14ac:dyDescent="0.3">
      <c r="A16" s="163" t="s">
        <v>377</v>
      </c>
      <c r="B16" s="86" t="s">
        <v>73</v>
      </c>
      <c r="C16" s="3" t="s">
        <v>378</v>
      </c>
      <c r="D16" s="3" t="s">
        <v>379</v>
      </c>
      <c r="E16" s="3" t="s">
        <v>72</v>
      </c>
      <c r="F16" s="3" t="s">
        <v>43</v>
      </c>
      <c r="G16" s="3" t="s">
        <v>336</v>
      </c>
      <c r="H16" s="3" t="s">
        <v>337</v>
      </c>
      <c r="I16" s="3" t="s">
        <v>307</v>
      </c>
      <c r="J16" s="3" t="s">
        <v>246</v>
      </c>
      <c r="K16" s="3" t="s">
        <v>45</v>
      </c>
      <c r="L16" s="3" t="s">
        <v>310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380</v>
      </c>
      <c r="B17" s="86" t="s">
        <v>75</v>
      </c>
      <c r="C17" s="3" t="s">
        <v>381</v>
      </c>
      <c r="D17" s="3" t="s">
        <v>382</v>
      </c>
      <c r="E17" s="3" t="s">
        <v>76</v>
      </c>
      <c r="F17" s="3" t="s">
        <v>43</v>
      </c>
      <c r="G17" s="3" t="s">
        <v>336</v>
      </c>
      <c r="H17" s="3" t="s">
        <v>337</v>
      </c>
      <c r="I17" s="3" t="s">
        <v>307</v>
      </c>
      <c r="J17" s="3" t="s">
        <v>246</v>
      </c>
      <c r="K17" s="3" t="s">
        <v>45</v>
      </c>
      <c r="L17" s="3" t="s">
        <v>310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383</v>
      </c>
      <c r="B18" s="86" t="s">
        <v>78</v>
      </c>
      <c r="C18" s="3" t="s">
        <v>384</v>
      </c>
      <c r="D18" s="3" t="s">
        <v>385</v>
      </c>
      <c r="E18" s="3" t="s">
        <v>79</v>
      </c>
      <c r="F18" s="3" t="s">
        <v>43</v>
      </c>
      <c r="G18" s="3" t="s">
        <v>336</v>
      </c>
      <c r="H18" s="3" t="s">
        <v>337</v>
      </c>
      <c r="I18" s="3" t="s">
        <v>307</v>
      </c>
      <c r="J18" s="3" t="s">
        <v>246</v>
      </c>
      <c r="K18" s="3" t="s">
        <v>45</v>
      </c>
      <c r="L18" s="3" t="s">
        <v>308</v>
      </c>
      <c r="M18" s="3" t="s">
        <v>78</v>
      </c>
      <c r="N18" s="3" t="s">
        <v>79</v>
      </c>
      <c r="O18" s="3" t="s">
        <v>80</v>
      </c>
    </row>
    <row r="19" spans="1:15" ht="72" x14ac:dyDescent="0.3">
      <c r="A19" s="163" t="s">
        <v>386</v>
      </c>
      <c r="B19" s="86" t="s">
        <v>523</v>
      </c>
      <c r="C19" s="3" t="s">
        <v>387</v>
      </c>
      <c r="D19" s="3" t="s">
        <v>388</v>
      </c>
      <c r="E19" s="3" t="s">
        <v>81</v>
      </c>
      <c r="F19" s="3" t="s">
        <v>43</v>
      </c>
      <c r="G19" s="3" t="s">
        <v>336</v>
      </c>
      <c r="H19" s="3" t="s">
        <v>337</v>
      </c>
      <c r="I19" s="3" t="s">
        <v>307</v>
      </c>
      <c r="J19" s="3" t="s">
        <v>246</v>
      </c>
      <c r="K19" s="3" t="s">
        <v>45</v>
      </c>
      <c r="L19" s="3" t="s">
        <v>308</v>
      </c>
      <c r="M19" s="3" t="s">
        <v>523</v>
      </c>
      <c r="N19" s="3" t="s">
        <v>81</v>
      </c>
      <c r="O19" s="3" t="s">
        <v>80</v>
      </c>
    </row>
    <row r="20" spans="1:15" ht="115.2" x14ac:dyDescent="0.3">
      <c r="A20" s="163" t="s">
        <v>389</v>
      </c>
      <c r="B20" s="86" t="s">
        <v>524</v>
      </c>
      <c r="C20" s="3" t="s">
        <v>390</v>
      </c>
      <c r="D20" s="3" t="s">
        <v>391</v>
      </c>
      <c r="E20" s="3" t="s">
        <v>81</v>
      </c>
      <c r="F20" s="3" t="s">
        <v>43</v>
      </c>
      <c r="G20" s="3" t="s">
        <v>336</v>
      </c>
      <c r="H20" s="3" t="s">
        <v>337</v>
      </c>
      <c r="I20" s="3" t="s">
        <v>307</v>
      </c>
      <c r="J20" s="3" t="s">
        <v>246</v>
      </c>
      <c r="K20" s="3" t="s">
        <v>45</v>
      </c>
      <c r="L20" s="3" t="s">
        <v>308</v>
      </c>
      <c r="M20" s="3" t="s">
        <v>524</v>
      </c>
      <c r="N20" s="3" t="s">
        <v>81</v>
      </c>
      <c r="O20" s="3" t="s">
        <v>80</v>
      </c>
    </row>
    <row r="21" spans="1:15" x14ac:dyDescent="0.3">
      <c r="A21" s="163" t="s">
        <v>392</v>
      </c>
      <c r="B21" s="86" t="s">
        <v>82</v>
      </c>
      <c r="C21" s="3" t="s">
        <v>393</v>
      </c>
      <c r="D21" s="3" t="s">
        <v>394</v>
      </c>
      <c r="E21" s="3" t="s">
        <v>525</v>
      </c>
      <c r="F21" s="3" t="s">
        <v>43</v>
      </c>
      <c r="G21" s="3" t="s">
        <v>336</v>
      </c>
      <c r="H21" s="3" t="s">
        <v>337</v>
      </c>
      <c r="I21" s="3" t="s">
        <v>307</v>
      </c>
      <c r="J21" s="3" t="s">
        <v>246</v>
      </c>
      <c r="K21" s="3" t="s">
        <v>45</v>
      </c>
      <c r="L21" s="3" t="s">
        <v>308</v>
      </c>
      <c r="M21" s="3" t="s">
        <v>82</v>
      </c>
      <c r="N21" s="3" t="s">
        <v>525</v>
      </c>
      <c r="O21" s="3" t="s">
        <v>80</v>
      </c>
    </row>
    <row r="22" spans="1:15" ht="115.2" x14ac:dyDescent="0.3">
      <c r="A22" s="163" t="s">
        <v>395</v>
      </c>
      <c r="B22" s="86" t="s">
        <v>526</v>
      </c>
      <c r="C22" s="3" t="s">
        <v>396</v>
      </c>
      <c r="D22" s="3" t="s">
        <v>397</v>
      </c>
      <c r="E22" s="3" t="s">
        <v>83</v>
      </c>
      <c r="F22" s="3" t="s">
        <v>43</v>
      </c>
      <c r="G22" s="3" t="s">
        <v>336</v>
      </c>
      <c r="H22" s="3" t="s">
        <v>337</v>
      </c>
      <c r="I22" s="3" t="s">
        <v>307</v>
      </c>
      <c r="J22" s="3" t="s">
        <v>246</v>
      </c>
      <c r="K22" s="3" t="s">
        <v>45</v>
      </c>
      <c r="L22" s="3" t="s">
        <v>308</v>
      </c>
      <c r="M22" s="3" t="s">
        <v>526</v>
      </c>
      <c r="N22" s="3" t="s">
        <v>83</v>
      </c>
      <c r="O22" s="3" t="s">
        <v>80</v>
      </c>
    </row>
    <row r="23" spans="1:15" ht="144" x14ac:dyDescent="0.3">
      <c r="A23" s="163" t="s">
        <v>398</v>
      </c>
      <c r="B23" s="86" t="s">
        <v>527</v>
      </c>
      <c r="C23" s="3" t="s">
        <v>399</v>
      </c>
      <c r="D23" s="3" t="s">
        <v>400</v>
      </c>
      <c r="E23" s="3" t="s">
        <v>83</v>
      </c>
      <c r="F23" s="3" t="s">
        <v>43</v>
      </c>
      <c r="G23" s="3" t="s">
        <v>336</v>
      </c>
      <c r="H23" s="3" t="s">
        <v>337</v>
      </c>
      <c r="I23" s="3" t="s">
        <v>307</v>
      </c>
      <c r="J23" s="3" t="s">
        <v>246</v>
      </c>
      <c r="K23" s="3" t="s">
        <v>45</v>
      </c>
      <c r="L23" s="3" t="s">
        <v>308</v>
      </c>
      <c r="M23" s="3" t="s">
        <v>527</v>
      </c>
      <c r="N23" s="3" t="s">
        <v>83</v>
      </c>
      <c r="O23" s="3" t="s">
        <v>80</v>
      </c>
    </row>
    <row r="24" spans="1:15" x14ac:dyDescent="0.3">
      <c r="A24" s="163" t="s">
        <v>401</v>
      </c>
      <c r="B24" s="86" t="s">
        <v>84</v>
      </c>
      <c r="C24" s="3" t="s">
        <v>402</v>
      </c>
      <c r="D24" s="3" t="s">
        <v>403</v>
      </c>
      <c r="E24" s="3" t="s">
        <v>58</v>
      </c>
      <c r="F24" s="3" t="s">
        <v>43</v>
      </c>
      <c r="G24" s="3" t="s">
        <v>336</v>
      </c>
      <c r="H24" s="3" t="s">
        <v>337</v>
      </c>
      <c r="I24" s="3" t="s">
        <v>307</v>
      </c>
      <c r="J24" s="3" t="s">
        <v>246</v>
      </c>
      <c r="K24" s="3" t="s">
        <v>45</v>
      </c>
      <c r="L24" s="3" t="s">
        <v>310</v>
      </c>
      <c r="M24" s="3" t="s">
        <v>84</v>
      </c>
      <c r="N24" s="3" t="s">
        <v>528</v>
      </c>
      <c r="O24" s="3" t="s">
        <v>80</v>
      </c>
    </row>
    <row r="25" spans="1:15" x14ac:dyDescent="0.3">
      <c r="A25" s="163" t="s">
        <v>404</v>
      </c>
      <c r="B25" s="86" t="s">
        <v>85</v>
      </c>
      <c r="C25" s="3" t="s">
        <v>405</v>
      </c>
      <c r="D25" s="3" t="s">
        <v>406</v>
      </c>
      <c r="E25" s="3" t="s">
        <v>86</v>
      </c>
      <c r="F25" s="3" t="s">
        <v>43</v>
      </c>
      <c r="G25" s="3" t="s">
        <v>336</v>
      </c>
      <c r="H25" s="3" t="s">
        <v>337</v>
      </c>
      <c r="I25" s="3" t="s">
        <v>307</v>
      </c>
      <c r="J25" s="3" t="s">
        <v>246</v>
      </c>
      <c r="K25" s="3" t="s">
        <v>45</v>
      </c>
      <c r="L25" s="3" t="s">
        <v>310</v>
      </c>
      <c r="M25" s="3" t="s">
        <v>529</v>
      </c>
      <c r="N25" s="3" t="s">
        <v>87</v>
      </c>
      <c r="O25" s="3" t="s">
        <v>80</v>
      </c>
    </row>
    <row r="26" spans="1:15" ht="28.8" x14ac:dyDescent="0.3">
      <c r="A26" s="163" t="s">
        <v>407</v>
      </c>
      <c r="B26" s="86" t="s">
        <v>88</v>
      </c>
      <c r="C26" s="3" t="s">
        <v>408</v>
      </c>
      <c r="D26" s="3" t="s">
        <v>409</v>
      </c>
      <c r="E26" s="3" t="s">
        <v>89</v>
      </c>
      <c r="F26" s="3" t="s">
        <v>43</v>
      </c>
      <c r="G26" s="3" t="s">
        <v>336</v>
      </c>
      <c r="H26" s="3" t="s">
        <v>337</v>
      </c>
      <c r="I26" s="3" t="s">
        <v>307</v>
      </c>
      <c r="J26" s="3" t="s">
        <v>246</v>
      </c>
      <c r="K26" s="3" t="s">
        <v>45</v>
      </c>
      <c r="L26" s="3" t="s">
        <v>308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410</v>
      </c>
      <c r="B27" s="86" t="s">
        <v>90</v>
      </c>
      <c r="C27" s="3" t="s">
        <v>411</v>
      </c>
      <c r="D27" s="3" t="s">
        <v>412</v>
      </c>
      <c r="E27" s="3" t="s">
        <v>58</v>
      </c>
      <c r="F27" s="3" t="s">
        <v>43</v>
      </c>
      <c r="G27" s="3" t="s">
        <v>336</v>
      </c>
      <c r="H27" s="3" t="s">
        <v>337</v>
      </c>
      <c r="I27" s="3" t="s">
        <v>307</v>
      </c>
      <c r="J27" s="3" t="s">
        <v>246</v>
      </c>
      <c r="K27" s="3" t="s">
        <v>45</v>
      </c>
      <c r="L27" s="3" t="s">
        <v>310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413</v>
      </c>
      <c r="B28" s="86" t="s">
        <v>91</v>
      </c>
      <c r="C28" s="3" t="s">
        <v>414</v>
      </c>
      <c r="D28" s="3" t="s">
        <v>415</v>
      </c>
      <c r="E28" s="3" t="s">
        <v>92</v>
      </c>
      <c r="F28" s="3" t="s">
        <v>43</v>
      </c>
      <c r="G28" s="3" t="s">
        <v>336</v>
      </c>
      <c r="H28" s="3" t="s">
        <v>337</v>
      </c>
      <c r="I28" s="3" t="s">
        <v>307</v>
      </c>
      <c r="J28" s="3" t="s">
        <v>246</v>
      </c>
      <c r="K28" s="3" t="s">
        <v>45</v>
      </c>
      <c r="L28" s="3" t="s">
        <v>310</v>
      </c>
      <c r="M28" s="3" t="s">
        <v>530</v>
      </c>
      <c r="N28" s="3" t="s">
        <v>93</v>
      </c>
      <c r="O28" s="3" t="s">
        <v>94</v>
      </c>
    </row>
    <row r="29" spans="1:15" x14ac:dyDescent="0.3">
      <c r="A29" s="163" t="s">
        <v>416</v>
      </c>
      <c r="B29" s="86" t="s">
        <v>95</v>
      </c>
      <c r="C29" s="3" t="s">
        <v>417</v>
      </c>
      <c r="D29" s="3" t="s">
        <v>418</v>
      </c>
      <c r="E29" s="3" t="s">
        <v>248</v>
      </c>
      <c r="F29" s="3" t="s">
        <v>43</v>
      </c>
      <c r="G29" s="3" t="s">
        <v>336</v>
      </c>
      <c r="H29" s="3" t="s">
        <v>337</v>
      </c>
      <c r="I29" s="3" t="s">
        <v>307</v>
      </c>
      <c r="J29" s="3" t="s">
        <v>246</v>
      </c>
      <c r="K29" s="3" t="s">
        <v>45</v>
      </c>
      <c r="L29" s="3" t="s">
        <v>310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419</v>
      </c>
      <c r="B30" s="86" t="s">
        <v>98</v>
      </c>
      <c r="C30" s="3" t="s">
        <v>420</v>
      </c>
      <c r="D30" s="3" t="s">
        <v>421</v>
      </c>
      <c r="E30" s="3" t="s">
        <v>58</v>
      </c>
      <c r="F30" s="3" t="s">
        <v>43</v>
      </c>
      <c r="G30" s="3" t="s">
        <v>336</v>
      </c>
      <c r="H30" s="3" t="s">
        <v>337</v>
      </c>
      <c r="I30" s="3" t="s">
        <v>307</v>
      </c>
      <c r="J30" s="3" t="s">
        <v>246</v>
      </c>
      <c r="K30" s="3" t="s">
        <v>45</v>
      </c>
      <c r="L30" s="3" t="s">
        <v>308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422</v>
      </c>
      <c r="B31" s="86" t="s">
        <v>531</v>
      </c>
      <c r="C31" s="3" t="s">
        <v>423</v>
      </c>
      <c r="D31" s="3" t="s">
        <v>424</v>
      </c>
      <c r="E31" s="3" t="s">
        <v>100</v>
      </c>
      <c r="F31" s="3" t="s">
        <v>43</v>
      </c>
      <c r="G31" s="3" t="s">
        <v>336</v>
      </c>
      <c r="H31" s="3" t="s">
        <v>337</v>
      </c>
      <c r="I31" s="3" t="s">
        <v>307</v>
      </c>
      <c r="J31" s="3" t="s">
        <v>246</v>
      </c>
      <c r="K31" s="3" t="s">
        <v>45</v>
      </c>
      <c r="L31" s="3" t="s">
        <v>308</v>
      </c>
      <c r="M31" s="3" t="s">
        <v>531</v>
      </c>
      <c r="N31" s="3" t="s">
        <v>100</v>
      </c>
      <c r="O31" s="3" t="s">
        <v>101</v>
      </c>
    </row>
    <row r="32" spans="1:15" ht="28.8" x14ac:dyDescent="0.3">
      <c r="A32" s="163" t="s">
        <v>425</v>
      </c>
      <c r="B32" s="86" t="s">
        <v>102</v>
      </c>
      <c r="C32" s="3" t="s">
        <v>426</v>
      </c>
      <c r="D32" s="3" t="s">
        <v>427</v>
      </c>
      <c r="E32" s="3" t="s">
        <v>103</v>
      </c>
      <c r="F32" s="3" t="s">
        <v>43</v>
      </c>
      <c r="G32" s="3" t="s">
        <v>336</v>
      </c>
      <c r="H32" s="3" t="s">
        <v>337</v>
      </c>
      <c r="I32" s="3" t="s">
        <v>307</v>
      </c>
      <c r="J32" s="3" t="s">
        <v>246</v>
      </c>
      <c r="K32" s="3" t="s">
        <v>45</v>
      </c>
      <c r="L32" s="3" t="s">
        <v>308</v>
      </c>
      <c r="M32" s="3" t="s">
        <v>102</v>
      </c>
      <c r="N32" s="3" t="s">
        <v>103</v>
      </c>
      <c r="O32" s="3" t="s">
        <v>101</v>
      </c>
    </row>
    <row r="33" spans="1:15" x14ac:dyDescent="0.3">
      <c r="A33" s="163" t="s">
        <v>428</v>
      </c>
      <c r="B33" s="86" t="s">
        <v>104</v>
      </c>
      <c r="C33" s="3" t="s">
        <v>429</v>
      </c>
      <c r="D33" s="3" t="s">
        <v>430</v>
      </c>
      <c r="E33" s="3" t="s">
        <v>105</v>
      </c>
      <c r="F33" s="3" t="s">
        <v>43</v>
      </c>
      <c r="G33" s="3" t="s">
        <v>336</v>
      </c>
      <c r="H33" s="3" t="s">
        <v>337</v>
      </c>
      <c r="I33" s="3" t="s">
        <v>307</v>
      </c>
      <c r="J33" s="3" t="s">
        <v>246</v>
      </c>
      <c r="K33" s="3" t="s">
        <v>45</v>
      </c>
      <c r="L33" s="3" t="s">
        <v>308</v>
      </c>
      <c r="M33" s="3" t="s">
        <v>104</v>
      </c>
      <c r="N33" s="3" t="s">
        <v>105</v>
      </c>
      <c r="O33" s="3" t="s">
        <v>101</v>
      </c>
    </row>
    <row r="34" spans="1:15" x14ac:dyDescent="0.3">
      <c r="A34" s="163" t="s">
        <v>431</v>
      </c>
      <c r="B34" s="86" t="s">
        <v>106</v>
      </c>
      <c r="C34" s="3" t="s">
        <v>432</v>
      </c>
      <c r="D34" s="3" t="s">
        <v>433</v>
      </c>
      <c r="E34" s="3" t="s">
        <v>107</v>
      </c>
      <c r="F34" s="3" t="s">
        <v>43</v>
      </c>
      <c r="G34" s="3" t="s">
        <v>336</v>
      </c>
      <c r="H34" s="3" t="s">
        <v>337</v>
      </c>
      <c r="I34" s="3" t="s">
        <v>307</v>
      </c>
      <c r="J34" s="3" t="s">
        <v>246</v>
      </c>
      <c r="K34" s="3" t="s">
        <v>45</v>
      </c>
      <c r="L34" s="3" t="s">
        <v>308</v>
      </c>
      <c r="M34" s="3" t="s">
        <v>106</v>
      </c>
      <c r="N34" s="3" t="s">
        <v>107</v>
      </c>
      <c r="O34" s="3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M2" sqref="M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249</v>
      </c>
    </row>
    <row r="3" spans="1:16" x14ac:dyDescent="0.3">
      <c r="A3" s="1" t="s">
        <v>177</v>
      </c>
      <c r="B3" s="1" t="s">
        <v>181</v>
      </c>
      <c r="C3" s="1" t="s">
        <v>249</v>
      </c>
    </row>
    <row r="4" spans="1:16" x14ac:dyDescent="0.3">
      <c r="A4" s="1" t="s">
        <v>177</v>
      </c>
      <c r="B4" s="1" t="s">
        <v>183</v>
      </c>
      <c r="C4" s="1" t="s">
        <v>249</v>
      </c>
    </row>
    <row r="5" spans="1:16" x14ac:dyDescent="0.3">
      <c r="A5" s="1" t="s">
        <v>177</v>
      </c>
      <c r="B5" s="1" t="s">
        <v>184</v>
      </c>
      <c r="C5" s="1" t="s">
        <v>249</v>
      </c>
    </row>
    <row r="6" spans="1:16" x14ac:dyDescent="0.3">
      <c r="A6" s="1" t="s">
        <v>177</v>
      </c>
      <c r="B6" s="1" t="s">
        <v>185</v>
      </c>
      <c r="C6" s="1" t="s">
        <v>249</v>
      </c>
    </row>
    <row r="7" spans="1:16" x14ac:dyDescent="0.3">
      <c r="A7" s="1" t="s">
        <v>177</v>
      </c>
      <c r="B7" s="1" t="s">
        <v>186</v>
      </c>
      <c r="C7" s="1" t="s">
        <v>249</v>
      </c>
    </row>
    <row r="8" spans="1:16" x14ac:dyDescent="0.3">
      <c r="A8" s="1" t="s">
        <v>187</v>
      </c>
      <c r="B8" s="1" t="s">
        <v>188</v>
      </c>
      <c r="C8" s="1" t="s">
        <v>250</v>
      </c>
    </row>
    <row r="9" spans="1:16" x14ac:dyDescent="0.3">
      <c r="A9" s="1" t="s">
        <v>187</v>
      </c>
      <c r="B9" s="1" t="s">
        <v>189</v>
      </c>
      <c r="C9" s="1" t="s">
        <v>250</v>
      </c>
    </row>
    <row r="10" spans="1:16" x14ac:dyDescent="0.3">
      <c r="A10" s="1" t="s">
        <v>187</v>
      </c>
      <c r="B10" s="1" t="s">
        <v>191</v>
      </c>
      <c r="C10" s="1" t="s">
        <v>250</v>
      </c>
    </row>
    <row r="11" spans="1:16" x14ac:dyDescent="0.3">
      <c r="A11" s="1" t="s">
        <v>187</v>
      </c>
      <c r="B11" s="1" t="s">
        <v>192</v>
      </c>
      <c r="C11" s="1" t="s">
        <v>250</v>
      </c>
    </row>
    <row r="12" spans="1:16" x14ac:dyDescent="0.3">
      <c r="A12" s="1" t="s">
        <v>193</v>
      </c>
      <c r="B12" s="1" t="s">
        <v>194</v>
      </c>
      <c r="C12" s="1" t="s">
        <v>251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25"/>
  <sheetViews>
    <sheetView zoomScale="109" workbookViewId="0">
      <pane ySplit="1" topLeftCell="A7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252</v>
      </c>
      <c r="B2" s="1" t="s">
        <v>246</v>
      </c>
    </row>
    <row r="3" spans="1:16" x14ac:dyDescent="0.3">
      <c r="A3" s="1" t="s">
        <v>253</v>
      </c>
      <c r="B3" s="1" t="s">
        <v>246</v>
      </c>
    </row>
    <row r="4" spans="1:16" x14ac:dyDescent="0.3">
      <c r="A4" s="1" t="s">
        <v>254</v>
      </c>
      <c r="B4" s="1" t="s">
        <v>246</v>
      </c>
    </row>
    <row r="5" spans="1:16" x14ac:dyDescent="0.3">
      <c r="A5" s="1" t="s">
        <v>255</v>
      </c>
      <c r="B5" s="1" t="s">
        <v>246</v>
      </c>
    </row>
    <row r="6" spans="1:16" x14ac:dyDescent="0.3">
      <c r="A6" s="1" t="s">
        <v>256</v>
      </c>
      <c r="B6" s="1" t="s">
        <v>246</v>
      </c>
    </row>
    <row r="7" spans="1:16" x14ac:dyDescent="0.3">
      <c r="A7" s="1" t="s">
        <v>257</v>
      </c>
      <c r="B7" s="1" t="s">
        <v>246</v>
      </c>
    </row>
    <row r="8" spans="1:16" x14ac:dyDescent="0.3">
      <c r="A8" s="1" t="s">
        <v>252</v>
      </c>
      <c r="B8" s="1" t="s">
        <v>246</v>
      </c>
    </row>
    <row r="9" spans="1:16" x14ac:dyDescent="0.3">
      <c r="A9" s="1" t="s">
        <v>253</v>
      </c>
      <c r="B9" s="1" t="s">
        <v>246</v>
      </c>
    </row>
    <row r="10" spans="1:16" x14ac:dyDescent="0.3">
      <c r="A10" s="1" t="s">
        <v>254</v>
      </c>
      <c r="B10" s="1" t="s">
        <v>246</v>
      </c>
    </row>
    <row r="11" spans="1:16" x14ac:dyDescent="0.3">
      <c r="A11" s="1" t="s">
        <v>255</v>
      </c>
      <c r="B11" s="1" t="s">
        <v>246</v>
      </c>
    </row>
    <row r="12" spans="1:16" x14ac:dyDescent="0.3">
      <c r="A12" s="1" t="s">
        <v>256</v>
      </c>
      <c r="B12" s="1" t="s">
        <v>246</v>
      </c>
    </row>
    <row r="13" spans="1:16" x14ac:dyDescent="0.3">
      <c r="A13" s="1" t="s">
        <v>257</v>
      </c>
      <c r="B13" s="1" t="s">
        <v>246</v>
      </c>
    </row>
    <row r="14" spans="1:16" x14ac:dyDescent="0.3">
      <c r="A14" s="1" t="s">
        <v>252</v>
      </c>
      <c r="B14" s="1" t="s">
        <v>246</v>
      </c>
    </row>
    <row r="15" spans="1:16" x14ac:dyDescent="0.3">
      <c r="A15" s="1" t="s">
        <v>253</v>
      </c>
      <c r="B15" s="1" t="s">
        <v>246</v>
      </c>
    </row>
    <row r="16" spans="1:16" x14ac:dyDescent="0.3">
      <c r="A16" s="1" t="s">
        <v>254</v>
      </c>
      <c r="B16" s="1" t="s">
        <v>246</v>
      </c>
    </row>
    <row r="17" spans="1:2" x14ac:dyDescent="0.3">
      <c r="A17" s="1" t="s">
        <v>255</v>
      </c>
      <c r="B17" s="1" t="s">
        <v>246</v>
      </c>
    </row>
    <row r="18" spans="1:2" x14ac:dyDescent="0.3">
      <c r="A18" s="1" t="s">
        <v>256</v>
      </c>
      <c r="B18" s="1" t="s">
        <v>246</v>
      </c>
    </row>
    <row r="19" spans="1:2" x14ac:dyDescent="0.3">
      <c r="A19" s="1" t="s">
        <v>257</v>
      </c>
      <c r="B19" s="1" t="s">
        <v>246</v>
      </c>
    </row>
    <row r="20" spans="1:2" x14ac:dyDescent="0.3">
      <c r="A20" s="1" t="s">
        <v>252</v>
      </c>
      <c r="B20" s="1" t="s">
        <v>246</v>
      </c>
    </row>
    <row r="21" spans="1:2" x14ac:dyDescent="0.3">
      <c r="A21" s="1" t="s">
        <v>253</v>
      </c>
      <c r="B21" s="1" t="s">
        <v>246</v>
      </c>
    </row>
    <row r="22" spans="1:2" x14ac:dyDescent="0.3">
      <c r="A22" s="1" t="s">
        <v>254</v>
      </c>
      <c r="B22" s="1" t="s">
        <v>246</v>
      </c>
    </row>
    <row r="23" spans="1:2" x14ac:dyDescent="0.3">
      <c r="A23" s="1" t="s">
        <v>255</v>
      </c>
      <c r="B23" s="1" t="s">
        <v>246</v>
      </c>
    </row>
    <row r="24" spans="1:2" x14ac:dyDescent="0.3">
      <c r="A24" s="1" t="s">
        <v>256</v>
      </c>
      <c r="B24" s="1" t="s">
        <v>246</v>
      </c>
    </row>
    <row r="25" spans="1:2" x14ac:dyDescent="0.3">
      <c r="A25" s="1" t="s">
        <v>257</v>
      </c>
      <c r="B25" s="1" t="s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11"/>
  <sheetViews>
    <sheetView zoomScale="109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258</v>
      </c>
      <c r="C2" s="1" t="s">
        <v>259</v>
      </c>
    </row>
    <row r="3" spans="1:16" x14ac:dyDescent="0.3">
      <c r="A3" s="1" t="s">
        <v>182</v>
      </c>
      <c r="B3" s="1" t="s">
        <v>260</v>
      </c>
      <c r="C3" s="1" t="s">
        <v>261</v>
      </c>
    </row>
    <row r="4" spans="1:16" x14ac:dyDescent="0.3">
      <c r="A4" s="1" t="s">
        <v>182</v>
      </c>
      <c r="B4" s="1" t="s">
        <v>262</v>
      </c>
      <c r="C4" s="1" t="s">
        <v>261</v>
      </c>
    </row>
    <row r="5" spans="1:16" x14ac:dyDescent="0.3">
      <c r="A5" s="1" t="s">
        <v>182</v>
      </c>
      <c r="B5" s="1" t="s">
        <v>263</v>
      </c>
      <c r="C5" s="1" t="s">
        <v>261</v>
      </c>
    </row>
    <row r="6" spans="1:16" x14ac:dyDescent="0.3">
      <c r="A6" s="1" t="s">
        <v>182</v>
      </c>
      <c r="B6" s="1" t="s">
        <v>264</v>
      </c>
      <c r="C6" s="1" t="s">
        <v>261</v>
      </c>
    </row>
    <row r="7" spans="1:16" x14ac:dyDescent="0.3">
      <c r="A7" s="1" t="s">
        <v>182</v>
      </c>
      <c r="B7" s="1" t="s">
        <v>265</v>
      </c>
      <c r="C7" s="1" t="s">
        <v>261</v>
      </c>
    </row>
    <row r="8" spans="1:16" x14ac:dyDescent="0.3">
      <c r="A8" s="1" t="s">
        <v>182</v>
      </c>
      <c r="B8" s="1" t="s">
        <v>266</v>
      </c>
      <c r="C8" s="1" t="s">
        <v>261</v>
      </c>
    </row>
    <row r="9" spans="1:16" x14ac:dyDescent="0.3">
      <c r="A9" s="1" t="s">
        <v>190</v>
      </c>
      <c r="B9" s="1" t="s">
        <v>267</v>
      </c>
      <c r="C9" s="1" t="s">
        <v>268</v>
      </c>
    </row>
    <row r="10" spans="1:16" x14ac:dyDescent="0.3">
      <c r="A10" s="1" t="s">
        <v>190</v>
      </c>
      <c r="B10" s="1" t="s">
        <v>269</v>
      </c>
      <c r="C10" s="1" t="s">
        <v>268</v>
      </c>
    </row>
    <row r="11" spans="1:16" x14ac:dyDescent="0.3">
      <c r="A11" s="1" t="s">
        <v>190</v>
      </c>
      <c r="B11" s="1" t="s">
        <v>270</v>
      </c>
      <c r="C11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topLeftCell="B1" zoomScale="109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212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5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5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zoomScale="109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19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19" x14ac:dyDescent="0.3">
      <c r="A2" s="4" t="s">
        <v>271</v>
      </c>
      <c r="B2" s="4" t="s">
        <v>272</v>
      </c>
      <c r="C2" s="4" t="s">
        <v>246</v>
      </c>
      <c r="D2" s="4" t="s">
        <v>520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19" x14ac:dyDescent="0.3">
      <c r="A3" s="4" t="s">
        <v>271</v>
      </c>
      <c r="B3" s="4" t="s">
        <v>272</v>
      </c>
      <c r="C3" s="4" t="s">
        <v>246</v>
      </c>
      <c r="D3" s="4" t="s">
        <v>520</v>
      </c>
      <c r="E3" s="12" t="s">
        <v>273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19" x14ac:dyDescent="0.3">
      <c r="L7" s="217"/>
      <c r="M7" s="217"/>
      <c r="R7" s="217"/>
      <c r="S7" s="217"/>
    </row>
    <row r="12" spans="1:19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25"/>
  <sheetViews>
    <sheetView zoomScale="109" workbookViewId="0">
      <selection activeCell="C4" sqref="C4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434</v>
      </c>
      <c r="R1" s="212" t="s">
        <v>435</v>
      </c>
    </row>
    <row r="2" spans="1:18" x14ac:dyDescent="0.3">
      <c r="A2" s="1">
        <v>1</v>
      </c>
      <c r="B2" s="1">
        <v>1</v>
      </c>
      <c r="C2" s="1" t="s">
        <v>274</v>
      </c>
      <c r="D2" s="1" t="s">
        <v>18</v>
      </c>
      <c r="E2" s="1" t="s">
        <v>275</v>
      </c>
      <c r="F2" s="1" t="s">
        <v>17</v>
      </c>
      <c r="G2" s="1" t="s">
        <v>276</v>
      </c>
      <c r="H2" s="1" t="s">
        <v>181</v>
      </c>
      <c r="I2" s="1" t="s">
        <v>277</v>
      </c>
      <c r="J2" s="1" t="s">
        <v>213</v>
      </c>
      <c r="K2" s="1" t="s">
        <v>201</v>
      </c>
      <c r="Q2" s="207" t="str">
        <f>IF(AND(OR(G2="Married", G2="Single"), F2="Female"), G2 &amp; " " &amp; F2, F2)</f>
        <v>Male</v>
      </c>
      <c r="R2" t="str" s="0">
        <f>IF(OR(TRIM(D2)="Principal", TRIM(D2)="Spouse", TRIM(D2)="Son", TRIM(D2)="Daughter"), "Dependents", D2)</f>
        <v>Employee</v>
      </c>
    </row>
    <row r="3" spans="1:18" x14ac:dyDescent="0.3">
      <c r="A3" s="1">
        <v>2</v>
      </c>
      <c r="B3" s="1">
        <v>2</v>
      </c>
      <c r="C3" s="1" t="s">
        <v>278</v>
      </c>
      <c r="D3" s="1" t="s">
        <v>18</v>
      </c>
      <c r="E3" s="1" t="s">
        <v>279</v>
      </c>
      <c r="F3" s="1" t="s">
        <v>17</v>
      </c>
      <c r="G3" s="1" t="s">
        <v>276</v>
      </c>
      <c r="H3" s="1" t="s">
        <v>181</v>
      </c>
      <c r="I3" s="1" t="s">
        <v>277</v>
      </c>
      <c r="J3" s="1" t="s">
        <v>213</v>
      </c>
      <c r="K3" s="1" t="s">
        <v>201</v>
      </c>
      <c r="Q3" s="207" t="str">
        <f t="shared" ref="Q3:Q25" si="0">IF(AND(OR(G3="Married", G3="Single"), F3="Female"), G3 &amp; " " &amp; F3, F3)</f>
        <v>Male</v>
      </c>
      <c r="R3" t="str" s="0">
        <f t="shared" ref="R3:R25" si="1">IF(OR(TRIM(D3)="Principal", TRIM(D3)="Spouse", TRIM(D3)="Son", TRIM(D3)="Daughter"), "Dependents", D3)</f>
        <v>Employee</v>
      </c>
    </row>
    <row r="4" spans="1:18" x14ac:dyDescent="0.3">
      <c r="A4" s="1">
        <v>3</v>
      </c>
      <c r="B4" s="1">
        <v>3</v>
      </c>
      <c r="C4" s="1" t="s">
        <v>280</v>
      </c>
      <c r="D4" s="1" t="s">
        <v>18</v>
      </c>
      <c r="E4" s="1" t="s">
        <v>279</v>
      </c>
      <c r="F4" s="1" t="s">
        <v>17</v>
      </c>
      <c r="G4" s="1" t="s">
        <v>276</v>
      </c>
      <c r="H4" s="1" t="s">
        <v>181</v>
      </c>
      <c r="I4" s="1" t="s">
        <v>277</v>
      </c>
      <c r="J4" s="1" t="s">
        <v>213</v>
      </c>
      <c r="K4" s="1" t="s">
        <v>201</v>
      </c>
      <c r="Q4" s="207" t="str">
        <f t="shared" si="0"/>
        <v>Male</v>
      </c>
      <c r="R4" t="str" s="0">
        <f t="shared" si="1"/>
        <v>Employee</v>
      </c>
    </row>
    <row r="5" spans="1:18" x14ac:dyDescent="0.3">
      <c r="A5" s="1">
        <v>4</v>
      </c>
      <c r="B5" s="1">
        <v>4</v>
      </c>
      <c r="C5" s="1" t="s">
        <v>280</v>
      </c>
      <c r="D5" s="1" t="s">
        <v>18</v>
      </c>
      <c r="E5" s="1" t="s">
        <v>279</v>
      </c>
      <c r="F5" s="1" t="s">
        <v>17</v>
      </c>
      <c r="G5" s="1" t="s">
        <v>276</v>
      </c>
      <c r="H5" s="1" t="s">
        <v>181</v>
      </c>
      <c r="I5" s="1" t="s">
        <v>277</v>
      </c>
      <c r="J5" s="1" t="s">
        <v>213</v>
      </c>
      <c r="K5" s="1" t="s">
        <v>201</v>
      </c>
      <c r="Q5" s="207" t="str">
        <f t="shared" si="0"/>
        <v>Male</v>
      </c>
      <c r="R5" t="str" s="0">
        <f t="shared" si="1"/>
        <v>Employee</v>
      </c>
    </row>
    <row r="6" spans="1:18" x14ac:dyDescent="0.3">
      <c r="A6" s="1">
        <v>5</v>
      </c>
      <c r="B6" s="1">
        <v>5</v>
      </c>
      <c r="C6" s="1" t="s">
        <v>280</v>
      </c>
      <c r="D6" s="1" t="s">
        <v>18</v>
      </c>
      <c r="E6" s="1" t="s">
        <v>279</v>
      </c>
      <c r="F6" s="1" t="s">
        <v>17</v>
      </c>
      <c r="G6" s="1" t="s">
        <v>276</v>
      </c>
      <c r="H6" s="1" t="s">
        <v>181</v>
      </c>
      <c r="I6" s="1" t="s">
        <v>277</v>
      </c>
      <c r="J6" s="1" t="s">
        <v>213</v>
      </c>
      <c r="K6" s="1" t="s">
        <v>201</v>
      </c>
      <c r="Q6" s="207" t="str">
        <f t="shared" si="0"/>
        <v>Male</v>
      </c>
      <c r="R6" t="str" s="0">
        <f t="shared" si="1"/>
        <v>Employee</v>
      </c>
    </row>
    <row r="7" spans="1:18" x14ac:dyDescent="0.3">
      <c r="A7" s="1">
        <v>6</v>
      </c>
      <c r="B7" s="1">
        <v>6</v>
      </c>
      <c r="C7" s="1" t="s">
        <v>274</v>
      </c>
      <c r="D7" s="1" t="s">
        <v>18</v>
      </c>
      <c r="E7" s="1" t="s">
        <v>275</v>
      </c>
      <c r="F7" s="1" t="s">
        <v>17</v>
      </c>
      <c r="G7" s="1" t="s">
        <v>276</v>
      </c>
      <c r="H7" s="1" t="s">
        <v>181</v>
      </c>
      <c r="I7" s="1" t="s">
        <v>277</v>
      </c>
      <c r="J7" s="1" t="s">
        <v>213</v>
      </c>
      <c r="K7" s="1" t="s">
        <v>201</v>
      </c>
      <c r="Q7" s="207" t="str">
        <f t="shared" si="0"/>
        <v>Male</v>
      </c>
      <c r="R7" t="str" s="0">
        <f t="shared" si="1"/>
        <v>Employee</v>
      </c>
    </row>
    <row r="8" spans="1:18" x14ac:dyDescent="0.3">
      <c r="A8" s="1">
        <v>7</v>
      </c>
      <c r="B8" s="1">
        <v>7</v>
      </c>
      <c r="C8" s="1" t="s">
        <v>274</v>
      </c>
      <c r="D8" s="1" t="s">
        <v>18</v>
      </c>
      <c r="E8" s="1" t="s">
        <v>275</v>
      </c>
      <c r="F8" s="1" t="s">
        <v>17</v>
      </c>
      <c r="G8" s="1" t="s">
        <v>276</v>
      </c>
      <c r="H8" s="1" t="s">
        <v>181</v>
      </c>
      <c r="I8" s="1" t="s">
        <v>277</v>
      </c>
      <c r="J8" s="1" t="s">
        <v>213</v>
      </c>
      <c r="K8" s="1" t="s">
        <v>201</v>
      </c>
      <c r="Q8" s="207" t="str">
        <f t="shared" si="0"/>
        <v>Male</v>
      </c>
      <c r="R8" t="str" s="0">
        <f t="shared" si="1"/>
        <v>Employee</v>
      </c>
    </row>
    <row r="9" spans="1:18" x14ac:dyDescent="0.3">
      <c r="A9" s="1">
        <v>8</v>
      </c>
      <c r="B9" s="1">
        <v>8</v>
      </c>
      <c r="C9" s="1" t="s">
        <v>278</v>
      </c>
      <c r="D9" s="1" t="s">
        <v>18</v>
      </c>
      <c r="E9" s="1" t="s">
        <v>279</v>
      </c>
      <c r="F9" s="1" t="s">
        <v>17</v>
      </c>
      <c r="G9" s="1" t="s">
        <v>276</v>
      </c>
      <c r="H9" s="1" t="s">
        <v>181</v>
      </c>
      <c r="I9" s="1" t="s">
        <v>277</v>
      </c>
      <c r="J9" s="1" t="s">
        <v>213</v>
      </c>
      <c r="K9" s="1" t="s">
        <v>201</v>
      </c>
      <c r="Q9" s="207" t="str">
        <f t="shared" si="0"/>
        <v>Male</v>
      </c>
      <c r="R9" t="str" s="0">
        <f t="shared" si="1"/>
        <v>Employee</v>
      </c>
    </row>
    <row r="10" spans="1:18" x14ac:dyDescent="0.3">
      <c r="A10" s="1">
        <v>9</v>
      </c>
      <c r="B10" s="1">
        <v>9</v>
      </c>
      <c r="C10" s="1" t="s">
        <v>280</v>
      </c>
      <c r="D10" s="1" t="s">
        <v>18</v>
      </c>
      <c r="E10" s="1" t="s">
        <v>279</v>
      </c>
      <c r="F10" s="1" t="s">
        <v>17</v>
      </c>
      <c r="G10" s="1" t="s">
        <v>276</v>
      </c>
      <c r="H10" s="1" t="s">
        <v>181</v>
      </c>
      <c r="I10" s="1" t="s">
        <v>277</v>
      </c>
      <c r="J10" s="1" t="s">
        <v>213</v>
      </c>
      <c r="K10" s="1" t="s">
        <v>201</v>
      </c>
      <c r="Q10" s="207" t="str">
        <f t="shared" si="0"/>
        <v>Male</v>
      </c>
      <c r="R10" t="str" s="0">
        <f t="shared" si="1"/>
        <v>Employee</v>
      </c>
    </row>
    <row r="11" spans="1:18" x14ac:dyDescent="0.3">
      <c r="A11" s="1">
        <v>10</v>
      </c>
      <c r="B11" s="1">
        <v>10</v>
      </c>
      <c r="C11" s="1" t="s">
        <v>280</v>
      </c>
      <c r="D11" s="1" t="s">
        <v>18</v>
      </c>
      <c r="E11" s="1" t="s">
        <v>279</v>
      </c>
      <c r="F11" s="1" t="s">
        <v>17</v>
      </c>
      <c r="G11" s="1" t="s">
        <v>276</v>
      </c>
      <c r="H11" s="1" t="s">
        <v>181</v>
      </c>
      <c r="I11" s="1" t="s">
        <v>277</v>
      </c>
      <c r="J11" s="1" t="s">
        <v>213</v>
      </c>
      <c r="K11" s="1" t="s">
        <v>201</v>
      </c>
      <c r="Q11" s="207" t="str">
        <f t="shared" si="0"/>
        <v>Male</v>
      </c>
      <c r="R11" t="str" s="0">
        <f t="shared" si="1"/>
        <v>Employee</v>
      </c>
    </row>
    <row r="12" spans="1:18" x14ac:dyDescent="0.3">
      <c r="A12" s="1">
        <v>11</v>
      </c>
      <c r="B12" s="1">
        <v>11</v>
      </c>
      <c r="C12" s="1" t="s">
        <v>280</v>
      </c>
      <c r="D12" s="1" t="s">
        <v>18</v>
      </c>
      <c r="E12" s="1" t="s">
        <v>279</v>
      </c>
      <c r="F12" s="1" t="s">
        <v>17</v>
      </c>
      <c r="G12" s="1" t="s">
        <v>276</v>
      </c>
      <c r="H12" s="1" t="s">
        <v>181</v>
      </c>
      <c r="I12" s="1" t="s">
        <v>277</v>
      </c>
      <c r="J12" s="1" t="s">
        <v>213</v>
      </c>
      <c r="K12" s="1" t="s">
        <v>201</v>
      </c>
      <c r="Q12" s="207" t="str">
        <f t="shared" si="0"/>
        <v>Male</v>
      </c>
      <c r="R12" t="str" s="0">
        <f t="shared" si="1"/>
        <v>Employee</v>
      </c>
    </row>
    <row r="13" spans="1:18" x14ac:dyDescent="0.3">
      <c r="A13" s="1">
        <v>12</v>
      </c>
      <c r="B13" s="1">
        <v>12</v>
      </c>
      <c r="C13" s="1" t="s">
        <v>280</v>
      </c>
      <c r="D13" s="1" t="s">
        <v>18</v>
      </c>
      <c r="E13" s="1" t="s">
        <v>279</v>
      </c>
      <c r="F13" s="1" t="s">
        <v>17</v>
      </c>
      <c r="G13" s="1" t="s">
        <v>276</v>
      </c>
      <c r="H13" s="1" t="s">
        <v>181</v>
      </c>
      <c r="I13" s="1" t="s">
        <v>277</v>
      </c>
      <c r="J13" s="1" t="s">
        <v>213</v>
      </c>
      <c r="K13" s="1" t="s">
        <v>201</v>
      </c>
      <c r="Q13" s="207" t="str">
        <f t="shared" si="0"/>
        <v>Male</v>
      </c>
      <c r="R13" t="str" s="0">
        <f t="shared" si="1"/>
        <v>Employee</v>
      </c>
    </row>
    <row r="14" spans="1:18" x14ac:dyDescent="0.3">
      <c r="A14" s="1">
        <v>13</v>
      </c>
      <c r="B14" s="1">
        <v>13</v>
      </c>
      <c r="C14" s="1" t="s">
        <v>280</v>
      </c>
      <c r="D14" s="1" t="s">
        <v>18</v>
      </c>
      <c r="E14" s="1" t="s">
        <v>279</v>
      </c>
      <c r="F14" s="1" t="s">
        <v>17</v>
      </c>
      <c r="G14" s="1" t="s">
        <v>276</v>
      </c>
      <c r="H14" s="1" t="s">
        <v>181</v>
      </c>
      <c r="I14" s="1" t="s">
        <v>277</v>
      </c>
      <c r="J14" s="1" t="s">
        <v>213</v>
      </c>
      <c r="K14" s="1" t="s">
        <v>201</v>
      </c>
      <c r="Q14" s="207" t="str">
        <f t="shared" si="0"/>
        <v>Male</v>
      </c>
      <c r="R14" t="str" s="0">
        <f t="shared" si="1"/>
        <v>Employee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  <c r="R23" s="0">
        <f t="shared" si="1"/>
        <v>0</v>
      </c>
    </row>
    <row r="24" spans="17:18" x14ac:dyDescent="0.3">
      <c r="Q24" s="207">
        <f t="shared" si="0"/>
        <v>0</v>
      </c>
      <c r="R24" s="0">
        <f t="shared" si="1"/>
        <v>0</v>
      </c>
    </row>
    <row r="25" spans="17:18" x14ac:dyDescent="0.3">
      <c r="Q25" s="207">
        <f t="shared" si="0"/>
        <v>0</v>
      </c>
      <c r="R25" s="0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S1" zoomScale="109" workbookViewId="0">
      <pane ySplit="1" topLeftCell="A2" activePane="bottomLeft" state="frozen"/>
      <selection pane="bottomLeft" activeCell="AX6" sqref="AX6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Census!R2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51-55MaleEmployee</v>
      </c>
      <c r="Y2" s="48" t="str">
        <f ca="1">VLOOKUP(X:X,'Base Premium '!Q:R,2,FALSE)</f>
        <v>8925.0</v>
      </c>
      <c r="Z2" s="78">
        <f ca="1">IF(Y2&lt;&gt;0, 'Benefits Calculation'!$T$4, "")</f>
        <v>0</v>
      </c>
      <c r="AA2" s="48">
        <f ca="1"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 ca="1">IF(Y2*(1+Z2%)+AA2=0, Y2, Y2*(1+Z2%)+AA2)</f>
        <v>8925</v>
      </c>
      <c r="AF2" s="78">
        <v>-0.1</v>
      </c>
      <c r="AG2" s="78">
        <f ca="1">IF(Y2&lt;&gt;0, 'Existing child  Loading'!$F$2, "")/100</f>
        <v>0</v>
      </c>
      <c r="AH2" s="78">
        <f ca="1">IF(Y2&lt;&gt;0, 'Volume Discount Loading'!$B$2, "")/100</f>
        <v>0.05</v>
      </c>
      <c r="AI2" s="78">
        <f ca="1">IF(Y2&lt;&gt;0, 'Existing child  Loading'!$J$2, "")/100</f>
        <v>0</v>
      </c>
      <c r="AJ2" s="162">
        <f t="shared" ref="AJ2:AJ33" si="2">IF(R2="Married Female", 0/100, 0)</f>
        <v>0</v>
      </c>
      <c r="AK2" s="78">
        <f ca="1">AF2+AG2+AH2+AI2+AJ2</f>
        <v>-0.05</v>
      </c>
      <c r="AL2" s="48">
        <f ca="1">Y2*(1+(Z2+AK2))</f>
        <v>8478.75</v>
      </c>
      <c r="AM2" s="48">
        <f ca="1">AL2+AA2</f>
        <v>8478.75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 ca="1">AM2/(1-AP2)</f>
        <v>11694.827586206897</v>
      </c>
      <c r="AT2" s="80" t="s">
        <v>213</v>
      </c>
      <c r="AU2" s="48">
        <f>COUNTIF(V:V, "Category A")</f>
        <v>13</v>
      </c>
      <c r="AV2" s="157">
        <f ca="1">SUMIF(V:V, "Category A", AQ:AQ)</f>
        <v>91481.724137931014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Census!R3</f>
        <v>Employee</v>
      </c>
      <c r="E3" s="89" t="str">
        <f>Census!E3</f>
        <v>02-05-2000</v>
      </c>
      <c r="F3" s="88" t="str">
        <f>Census!Q3</f>
        <v>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Employee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18-25MaleEmployee</v>
      </c>
      <c r="Y3" s="48" t="str">
        <f ca="1">VLOOKUP(X:X,'Base Premium '!Q:R,2,FALSE)</f>
        <v>4304.0</v>
      </c>
      <c r="Z3" s="78">
        <f ca="1">IF(Y3&lt;&gt;0, 'Benefits Calculation'!$T$4, "")</f>
        <v>0</v>
      </c>
      <c r="AA3" s="48">
        <f ca="1"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ca="1" si="11">IF(Y3*(1+Z3%)+AA3=0, Y3, Y3*(1+Z3%)+AA3)</f>
        <v>4304</v>
      </c>
      <c r="AF3" s="78">
        <v>-0.1</v>
      </c>
      <c r="AG3" s="78">
        <f ca="1">IF(Y3&lt;&gt;0, 'Existing child  Loading'!$F$2, "")/100</f>
        <v>0</v>
      </c>
      <c r="AH3" s="78">
        <f ca="1">IF(Y3&lt;&gt;0, 'Volume Discount Loading'!$B$2, "")/100</f>
        <v>0.05</v>
      </c>
      <c r="AI3" s="78">
        <f ca="1">IF(Y3&lt;&gt;0, 'Existing child  Loading'!$J$2, "")/100</f>
        <v>0</v>
      </c>
      <c r="AJ3" s="162">
        <f t="shared" si="2"/>
        <v>0</v>
      </c>
      <c r="AK3" s="78">
        <f t="shared" ref="AK3:AK66" ca="1" si="12">AF3+AG3+AH3+AI3+AJ3</f>
        <v>-0.05</v>
      </c>
      <c r="AL3" s="48">
        <f t="shared" ref="AL3:AL66" ca="1" si="13">Y3*(1+(Z3/100+AK3))</f>
        <v>4088.7999999999997</v>
      </c>
      <c r="AM3" s="48">
        <f t="shared" ref="AM3:AM66" ca="1" si="14">AL3+AA3</f>
        <v>4088.7999999999997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ca="1" si="16">AM3/(1-AP3)</f>
        <v>5639.7241379310344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Census!R4</f>
        <v>Employee</v>
      </c>
      <c r="E4" s="89" t="str">
        <f>Census!E4</f>
        <v>02-05-2000</v>
      </c>
      <c r="F4" s="88" t="str">
        <f>Census!Q4</f>
        <v>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18-25MaleEmployee</v>
      </c>
      <c r="Y4" s="48" t="str">
        <f ca="1">VLOOKUP(X:X,'Base Premium '!Q:R,2,FALSE)</f>
        <v>4304.0</v>
      </c>
      <c r="Z4" s="78">
        <f ca="1">IF(Y4&lt;&gt;0, 'Benefits Calculation'!$T$4, "")</f>
        <v>0</v>
      </c>
      <c r="AA4" s="48">
        <f ca="1"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ca="1" si="11"/>
        <v>4304</v>
      </c>
      <c r="AF4" s="78">
        <v>-0.1</v>
      </c>
      <c r="AG4" s="78">
        <f ca="1">IF(Y4&lt;&gt;0, 'Existing child  Loading'!$F$2, "")/100</f>
        <v>0</v>
      </c>
      <c r="AH4" s="78">
        <f ca="1">IF(Y4&lt;&gt;0, 'Volume Discount Loading'!$B$2, "")/100</f>
        <v>0.05</v>
      </c>
      <c r="AI4" s="78">
        <f ca="1">IF(Y4&lt;&gt;0, 'Existing child  Loading'!$J$2, "")/100</f>
        <v>0</v>
      </c>
      <c r="AJ4" s="162">
        <f t="shared" si="2"/>
        <v>0</v>
      </c>
      <c r="AK4" s="78">
        <f t="shared" ca="1" si="12"/>
        <v>-0.05</v>
      </c>
      <c r="AL4" s="48">
        <f t="shared" ca="1" si="13"/>
        <v>4088.7999999999997</v>
      </c>
      <c r="AM4" s="48">
        <f t="shared" ca="1" si="14"/>
        <v>4088.7999999999997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ca="1" si="16"/>
        <v>5639.7241379310344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Census!R5</f>
        <v>Employee</v>
      </c>
      <c r="E5" s="89" t="str">
        <f>Census!E5</f>
        <v>02-05-2000</v>
      </c>
      <c r="F5" s="88" t="str">
        <f>Census!Q5</f>
        <v>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18-25MaleEmployee</v>
      </c>
      <c r="Y5" s="48" t="str">
        <f ca="1">VLOOKUP(X:X,'Base Premium '!Q:R,2,FALSE)</f>
        <v>4304.0</v>
      </c>
      <c r="Z5" s="78">
        <f ca="1">IF(Y5&lt;&gt;0, 'Benefits Calculation'!$T$4, "")</f>
        <v>0</v>
      </c>
      <c r="AA5" s="48">
        <f ca="1"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ca="1" si="11"/>
        <v>4304</v>
      </c>
      <c r="AF5" s="78">
        <v>-0.1</v>
      </c>
      <c r="AG5" s="78">
        <f ca="1">IF(Y5&lt;&gt;0, 'Existing child  Loading'!$F$2, "")/100</f>
        <v>0</v>
      </c>
      <c r="AH5" s="78">
        <f ca="1">IF(Y5&lt;&gt;0, 'Volume Discount Loading'!$B$2, "")/100</f>
        <v>0.05</v>
      </c>
      <c r="AI5" s="78">
        <f ca="1">IF(Y5&lt;&gt;0, 'Existing child  Loading'!$J$2, "")/100</f>
        <v>0</v>
      </c>
      <c r="AJ5" s="162">
        <f t="shared" si="2"/>
        <v>0</v>
      </c>
      <c r="AK5" s="78">
        <f t="shared" ca="1" si="12"/>
        <v>-0.05</v>
      </c>
      <c r="AL5" s="48">
        <f t="shared" ca="1" si="13"/>
        <v>4088.7999999999997</v>
      </c>
      <c r="AM5" s="48">
        <f t="shared" ca="1" si="14"/>
        <v>4088.7999999999997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ca="1" si="16"/>
        <v>5639.7241379310344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Census!R6</f>
        <v>Employee</v>
      </c>
      <c r="E6" s="89" t="str">
        <f>Census!E6</f>
        <v>02-05-2000</v>
      </c>
      <c r="F6" s="88" t="str">
        <f>Census!Q6</f>
        <v>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18-25MaleEmployee</v>
      </c>
      <c r="Y6" s="48" t="str">
        <f ca="1">VLOOKUP(X:X,'Base Premium '!Q:R,2,FALSE)</f>
        <v>4304.0</v>
      </c>
      <c r="Z6" s="78">
        <f ca="1">IF(Y6&lt;&gt;0, 'Benefits Calculation'!$T$4, "")</f>
        <v>0</v>
      </c>
      <c r="AA6" s="48">
        <f ca="1"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ca="1" si="11"/>
        <v>4304</v>
      </c>
      <c r="AF6" s="78">
        <v>-0.1</v>
      </c>
      <c r="AG6" s="78">
        <f ca="1">IF(Y6&lt;&gt;0, 'Existing child  Loading'!$F$2, "")/100</f>
        <v>0</v>
      </c>
      <c r="AH6" s="78">
        <f ca="1">IF(Y6&lt;&gt;0, 'Volume Discount Loading'!$B$2, "")/100</f>
        <v>0.05</v>
      </c>
      <c r="AI6" s="78">
        <f ca="1">IF(Y6&lt;&gt;0, 'Existing child  Loading'!$J$2, "")/100</f>
        <v>0</v>
      </c>
      <c r="AJ6" s="162">
        <f t="shared" si="2"/>
        <v>0</v>
      </c>
      <c r="AK6" s="78">
        <f t="shared" ca="1" si="12"/>
        <v>-0.05</v>
      </c>
      <c r="AL6" s="48">
        <f t="shared" ca="1" si="13"/>
        <v>4088.7999999999997</v>
      </c>
      <c r="AM6" s="48">
        <f t="shared" ca="1" si="14"/>
        <v>4088.7999999999997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ca="1" si="16"/>
        <v>5639.7241379310344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Census!R7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tr">
        <f ca="1">VLOOKUP(X:X,'Base Premium '!Q:R,2,FALSE)</f>
        <v>8925.0</v>
      </c>
      <c r="Z7" s="78">
        <f ca="1">IF(Y7&lt;&gt;0, 'Benefits Calculation'!$T$4, "")</f>
        <v>0</v>
      </c>
      <c r="AA7" s="48">
        <f ca="1"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ca="1" si="11"/>
        <v>8925</v>
      </c>
      <c r="AF7" s="78">
        <v>-0.1</v>
      </c>
      <c r="AG7" s="78">
        <f ca="1">IF(Y7&lt;&gt;0, 'Existing child  Loading'!$F$2, "")/100</f>
        <v>0</v>
      </c>
      <c r="AH7" s="78">
        <f ca="1">IF(Y7&lt;&gt;0, 'Volume Discount Loading'!$B$2, "")/100</f>
        <v>0.05</v>
      </c>
      <c r="AI7" s="78">
        <f ca="1">IF(Y7&lt;&gt;0, 'Existing child  Loading'!$J$2, "")/100</f>
        <v>0</v>
      </c>
      <c r="AJ7" s="162">
        <f t="shared" si="2"/>
        <v>0</v>
      </c>
      <c r="AK7" s="78">
        <f t="shared" ca="1" si="12"/>
        <v>-0.05</v>
      </c>
      <c r="AL7" s="48">
        <f t="shared" ca="1" si="13"/>
        <v>8478.75</v>
      </c>
      <c r="AM7" s="48">
        <f t="shared" ca="1" si="14"/>
        <v>8478.75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ca="1" si="16"/>
        <v>11694.827586206897</v>
      </c>
      <c r="AT7" s="80" t="s">
        <v>243</v>
      </c>
      <c r="AU7" s="81">
        <v>0.05</v>
      </c>
      <c r="AV7" s="97">
        <f ca="1">(AV2+AV3+AV4+AV5+AV6)*5%</f>
        <v>4598.1362068965509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Census!R8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tr">
        <f ca="1">VLOOKUP(X:X,'Base Premium '!Q:R,2,FALSE)</f>
        <v>8925.0</v>
      </c>
      <c r="Z8" s="78">
        <f ca="1">IF(Y8&lt;&gt;0, 'Benefits Calculation'!$T$4, "")</f>
        <v>0</v>
      </c>
      <c r="AA8" s="48">
        <f ca="1"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ca="1" si="11"/>
        <v>8925</v>
      </c>
      <c r="AF8" s="78">
        <v>-0.1</v>
      </c>
      <c r="AG8" s="78">
        <f ca="1">IF(Y8&lt;&gt;0, 'Existing child  Loading'!$F$2, "")/100</f>
        <v>0</v>
      </c>
      <c r="AH8" s="78">
        <f ca="1">IF(Y8&lt;&gt;0, 'Volume Discount Loading'!$B$2, "")/100</f>
        <v>0.05</v>
      </c>
      <c r="AI8" s="78">
        <f ca="1">IF(Y8&lt;&gt;0, 'Existing child  Loading'!$J$2, "")/100</f>
        <v>0</v>
      </c>
      <c r="AJ8" s="162">
        <f t="shared" si="2"/>
        <v>0</v>
      </c>
      <c r="AK8" s="78">
        <f t="shared" ca="1" si="12"/>
        <v>-0.05</v>
      </c>
      <c r="AL8" s="48">
        <f t="shared" ca="1" si="13"/>
        <v>8478.75</v>
      </c>
      <c r="AM8" s="48">
        <f t="shared" ca="1" si="14"/>
        <v>8478.75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ca="1" si="16"/>
        <v>11694.827586206897</v>
      </c>
      <c r="AT8" s="80" t="s">
        <v>145</v>
      </c>
      <c r="AU8" s="48"/>
      <c r="AV8" s="153">
        <f ca="1">AV2+AV3+AV4+AV5+AV6+AV7</f>
        <v>96560.860344827568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Census!R9</f>
        <v>Employee</v>
      </c>
      <c r="E9" s="89" t="str">
        <f>Census!E9</f>
        <v>02-05-2000</v>
      </c>
      <c r="F9" s="88" t="str">
        <f>Census!Q9</f>
        <v>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Employee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18-25MaleEmployee</v>
      </c>
      <c r="Y9" s="48" t="str">
        <f ca="1">VLOOKUP(X:X,'Base Premium '!Q:R,2,FALSE)</f>
        <v>4304.0</v>
      </c>
      <c r="Z9" s="78">
        <f ca="1">IF(Y9&lt;&gt;0, 'Benefits Calculation'!$T$4, "")</f>
        <v>0</v>
      </c>
      <c r="AA9" s="48">
        <f ca="1"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ca="1" si="11"/>
        <v>4304</v>
      </c>
      <c r="AF9" s="78">
        <v>-0.1</v>
      </c>
      <c r="AG9" s="78">
        <f ca="1">IF(Y9&lt;&gt;0, 'Existing child  Loading'!$F$2, "")/100</f>
        <v>0</v>
      </c>
      <c r="AH9" s="78">
        <f ca="1">IF(Y9&lt;&gt;0, 'Volume Discount Loading'!$B$2, "")/100</f>
        <v>0.05</v>
      </c>
      <c r="AI9" s="78">
        <f ca="1">IF(Y9&lt;&gt;0, 'Existing child  Loading'!$J$2, "")/100</f>
        <v>0</v>
      </c>
      <c r="AJ9" s="162">
        <f t="shared" si="2"/>
        <v>0</v>
      </c>
      <c r="AK9" s="78">
        <f t="shared" ca="1" si="12"/>
        <v>-0.05</v>
      </c>
      <c r="AL9" s="48">
        <f t="shared" ca="1" si="13"/>
        <v>4088.7999999999997</v>
      </c>
      <c r="AM9" s="48">
        <f t="shared" ca="1" si="14"/>
        <v>4088.7999999999997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ca="1" si="16"/>
        <v>5639.7241379310344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Census!R10</f>
        <v>Employee</v>
      </c>
      <c r="E10" s="89" t="str">
        <f>Census!E10</f>
        <v>02-05-2000</v>
      </c>
      <c r="F10" s="88" t="str">
        <f>Census!Q10</f>
        <v>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18-25MaleEmployee</v>
      </c>
      <c r="Y10" s="48" t="str">
        <f ca="1">VLOOKUP(X:X,'Base Premium '!Q:R,2,FALSE)</f>
        <v>4304.0</v>
      </c>
      <c r="Z10" s="78">
        <f ca="1">IF(Y10&lt;&gt;0, 'Benefits Calculation'!$T$4, "")</f>
        <v>0</v>
      </c>
      <c r="AA10" s="48">
        <f ca="1"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ca="1" si="11"/>
        <v>4304</v>
      </c>
      <c r="AF10" s="78">
        <v>-0.1</v>
      </c>
      <c r="AG10" s="78">
        <f ca="1">IF(Y10&lt;&gt;0, 'Existing child  Loading'!$F$2, "")/100</f>
        <v>0</v>
      </c>
      <c r="AH10" s="78">
        <f ca="1">IF(Y10&lt;&gt;0, 'Volume Discount Loading'!$B$2, "")/100</f>
        <v>0.05</v>
      </c>
      <c r="AI10" s="78">
        <f ca="1">IF(Y10&lt;&gt;0, 'Existing child  Loading'!$J$2, "")/100</f>
        <v>0</v>
      </c>
      <c r="AJ10" s="162">
        <f t="shared" si="2"/>
        <v>0</v>
      </c>
      <c r="AK10" s="78">
        <f t="shared" ca="1" si="12"/>
        <v>-0.05</v>
      </c>
      <c r="AL10" s="48">
        <f t="shared" ca="1" si="13"/>
        <v>4088.7999999999997</v>
      </c>
      <c r="AM10" s="48">
        <f t="shared" ca="1" si="14"/>
        <v>4088.7999999999997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ca="1" si="16"/>
        <v>5639.7241379310344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Census!R11</f>
        <v>Employee</v>
      </c>
      <c r="E11" s="89" t="str">
        <f>Census!E11</f>
        <v>02-05-2000</v>
      </c>
      <c r="F11" s="88" t="str">
        <f>Census!Q11</f>
        <v>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18-25MaleEmployee</v>
      </c>
      <c r="Y11" s="48" t="str">
        <f ca="1">VLOOKUP(X:X,'Base Premium '!Q:R,2,FALSE)</f>
        <v>4304.0</v>
      </c>
      <c r="Z11" s="78">
        <f ca="1">IF(Y11&lt;&gt;0, 'Benefits Calculation'!$T$4, "")</f>
        <v>0</v>
      </c>
      <c r="AA11" s="48">
        <f ca="1"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ca="1" si="11"/>
        <v>4304</v>
      </c>
      <c r="AF11" s="78">
        <v>-0.1</v>
      </c>
      <c r="AG11" s="78">
        <f ca="1">IF(Y11&lt;&gt;0, 'Existing child  Loading'!$F$2, "")/100</f>
        <v>0</v>
      </c>
      <c r="AH11" s="78">
        <f ca="1">IF(Y11&lt;&gt;0, 'Volume Discount Loading'!$B$2, "")/100</f>
        <v>0.05</v>
      </c>
      <c r="AI11" s="78">
        <f ca="1">IF(Y11&lt;&gt;0, 'Existing child  Loading'!$J$2, "")/100</f>
        <v>0</v>
      </c>
      <c r="AJ11" s="162">
        <f t="shared" si="2"/>
        <v>0</v>
      </c>
      <c r="AK11" s="78">
        <f t="shared" ca="1" si="12"/>
        <v>-0.05</v>
      </c>
      <c r="AL11" s="48">
        <f t="shared" ca="1" si="13"/>
        <v>4088.7999999999997</v>
      </c>
      <c r="AM11" s="48">
        <f t="shared" ca="1" si="14"/>
        <v>4088.7999999999997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ca="1" si="16"/>
        <v>5639.7241379310344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Census!R12</f>
        <v>Employee</v>
      </c>
      <c r="E12" s="89" t="str">
        <f>Census!E12</f>
        <v>02-05-2000</v>
      </c>
      <c r="F12" s="88" t="str">
        <f>Census!Q12</f>
        <v>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18-25MaleEmployee</v>
      </c>
      <c r="Y12" s="48" t="str">
        <f ca="1">VLOOKUP(X:X,'Base Premium '!Q:R,2,FALSE)</f>
        <v>4304.0</v>
      </c>
      <c r="Z12" s="78">
        <f ca="1">IF(Y12&lt;&gt;0, 'Benefits Calculation'!$T$4, "")</f>
        <v>0</v>
      </c>
      <c r="AA12" s="48">
        <f ca="1"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ca="1" si="11"/>
        <v>4304</v>
      </c>
      <c r="AF12" s="78">
        <v>-0.1</v>
      </c>
      <c r="AG12" s="78">
        <f ca="1">IF(Y12&lt;&gt;0, 'Existing child  Loading'!$F$2, "")/100</f>
        <v>0</v>
      </c>
      <c r="AH12" s="78">
        <f ca="1">IF(Y12&lt;&gt;0, 'Volume Discount Loading'!$B$2, "")/100</f>
        <v>0.05</v>
      </c>
      <c r="AI12" s="78">
        <f ca="1">IF(Y12&lt;&gt;0, 'Existing child  Loading'!$J$2, "")/100</f>
        <v>0</v>
      </c>
      <c r="AJ12" s="162">
        <f t="shared" si="2"/>
        <v>0</v>
      </c>
      <c r="AK12" s="78">
        <f t="shared" ca="1" si="12"/>
        <v>-0.05</v>
      </c>
      <c r="AL12" s="48">
        <f t="shared" ca="1" si="13"/>
        <v>4088.7999999999997</v>
      </c>
      <c r="AM12" s="48">
        <f t="shared" ca="1" si="14"/>
        <v>4088.7999999999997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ca="1" si="16"/>
        <v>5639.7241379310344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Census!R13</f>
        <v>Employee</v>
      </c>
      <c r="E13" s="89" t="str">
        <f>Census!E13</f>
        <v>02-05-2000</v>
      </c>
      <c r="F13" s="88" t="str">
        <f>Census!Q13</f>
        <v>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18-25MaleEmployee</v>
      </c>
      <c r="Y13" s="48" t="str">
        <f ca="1">VLOOKUP(X:X,'Base Premium '!Q:R,2,FALSE)</f>
        <v>4304.0</v>
      </c>
      <c r="Z13" s="78">
        <f ca="1">IF(Y13&lt;&gt;0, 'Benefits Calculation'!$T$4, "")</f>
        <v>0</v>
      </c>
      <c r="AA13" s="48">
        <f ca="1"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ca="1" si="11"/>
        <v>4304</v>
      </c>
      <c r="AF13" s="78">
        <v>-0.1</v>
      </c>
      <c r="AG13" s="78">
        <f ca="1">IF(Y13&lt;&gt;0, 'Existing child  Loading'!$F$2, "")/100</f>
        <v>0</v>
      </c>
      <c r="AH13" s="78">
        <f ca="1">IF(Y13&lt;&gt;0, 'Volume Discount Loading'!$B$2, "")/100</f>
        <v>0.05</v>
      </c>
      <c r="AI13" s="78">
        <f ca="1">IF(Y13&lt;&gt;0, 'Existing child  Loading'!$J$2, "")/100</f>
        <v>0</v>
      </c>
      <c r="AJ13" s="162">
        <f t="shared" si="2"/>
        <v>0</v>
      </c>
      <c r="AK13" s="78">
        <f t="shared" ca="1" si="12"/>
        <v>-0.05</v>
      </c>
      <c r="AL13" s="48">
        <f t="shared" ca="1" si="13"/>
        <v>4088.7999999999997</v>
      </c>
      <c r="AM13" s="48">
        <f t="shared" ca="1" si="14"/>
        <v>4088.7999999999997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ca="1" si="16"/>
        <v>5639.7241379310344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Census!R14</f>
        <v>Employee</v>
      </c>
      <c r="E14" s="89" t="str">
        <f>Census!E14</f>
        <v>02-05-2000</v>
      </c>
      <c r="F14" s="88" t="str">
        <f>Census!Q14</f>
        <v>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18-25MaleEmployee</v>
      </c>
      <c r="Y14" s="48" t="str">
        <f ca="1">VLOOKUP(X:X,'Base Premium '!Q:R,2,FALSE)</f>
        <v>4304.0</v>
      </c>
      <c r="Z14" s="78">
        <f ca="1">IF(Y14&lt;&gt;0, 'Benefits Calculation'!$T$4, "")</f>
        <v>0</v>
      </c>
      <c r="AA14" s="48">
        <f ca="1"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ca="1" si="11"/>
        <v>4304</v>
      </c>
      <c r="AF14" s="78">
        <v>-0.1</v>
      </c>
      <c r="AG14" s="78">
        <f ca="1">IF(Y14&lt;&gt;0, 'Existing child  Loading'!$F$2, "")/100</f>
        <v>0</v>
      </c>
      <c r="AH14" s="78">
        <f ca="1">IF(Y14&lt;&gt;0, 'Volume Discount Loading'!$B$2, "")/100</f>
        <v>0.05</v>
      </c>
      <c r="AI14" s="78">
        <f ca="1">IF(Y14&lt;&gt;0, 'Existing child  Loading'!$J$2, "")/100</f>
        <v>0</v>
      </c>
      <c r="AJ14" s="162">
        <f t="shared" si="2"/>
        <v>0</v>
      </c>
      <c r="AK14" s="78">
        <f t="shared" ca="1" si="12"/>
        <v>-0.05</v>
      </c>
      <c r="AL14" s="48">
        <f t="shared" ca="1" si="13"/>
        <v>4088.7999999999997</v>
      </c>
      <c r="AM14" s="48">
        <f t="shared" ca="1" si="14"/>
        <v>4088.7999999999997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ca="1" si="16"/>
        <v>5639.7241379310344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Census!R15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Census!R16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Census!R17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Census!R18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Census!R19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Census!R20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Census!R21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Census!R22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Census!R23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dc:creator>impelox-pc-048</dc:creator>
  <cp:lastModifiedBy>Arshath Parvez</cp:lastModifiedBy>
  <dcterms:modified xsi:type="dcterms:W3CDTF">2025-01-20T12:54:12Z</dcterms:modified>
</cp:coreProperties>
</file>